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ntsbgov-my.sharepoint.com/personal/eric_gutierrez_ntsb_gov/Documents/Documents/Accident investigations/FA Cases/WPR22FA054 Visalia, CA N7933M/ADSB Data/"/>
    </mc:Choice>
  </mc:AlternateContent>
  <xr:revisionPtr revIDLastSave="6" documentId="11_73798759DCE1C2FFCFD274D60794D339D6979C6A" xr6:coauthVersionLast="47" xr6:coauthVersionMax="47" xr10:uidLastSave="{51FED130-DEB9-4231-9CB4-1753EE7D86B3}"/>
  <bookViews>
    <workbookView xWindow="-120" yWindow="-120" windowWidth="29040" windowHeight="17640" xr2:uid="{00000000-000D-0000-FFFF-FFFF00000000}"/>
  </bookViews>
  <sheets>
    <sheet name="20211205_AAC5F7_471184298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U2" i="1"/>
  <c r="BB2" i="1"/>
  <c r="BW2" i="1"/>
  <c r="A3" i="1"/>
  <c r="C3" i="1"/>
  <c r="S3" i="1"/>
  <c r="U3" i="1"/>
  <c r="BB3" i="1"/>
  <c r="BW3" i="1"/>
  <c r="A4" i="1"/>
  <c r="C4" i="1"/>
  <c r="S4" i="1"/>
  <c r="U4" i="1"/>
  <c r="BB4" i="1"/>
  <c r="BW4" i="1"/>
  <c r="A5" i="1"/>
  <c r="C5" i="1"/>
  <c r="S5" i="1"/>
  <c r="U5" i="1"/>
  <c r="BB5" i="1"/>
  <c r="BW5" i="1"/>
  <c r="A6" i="1"/>
  <c r="C6" i="1"/>
  <c r="S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</calcChain>
</file>

<file path=xl/sharedStrings.xml><?xml version="1.0" encoding="utf-8"?>
<sst xmlns="http://schemas.openxmlformats.org/spreadsheetml/2006/main" count="2103" uniqueCount="240">
  <si>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</si>
  <si>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</si>
  <si>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</si>
  <si>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</si>
  <si>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</si>
  <si>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</si>
  <si>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</si>
  <si>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</si>
  <si>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</si>
  <si>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</si>
  <si>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</si>
  <si>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</si>
  <si>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</si>
  <si>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</si>
  <si>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</si>
  <si>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</si>
  <si>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</si>
  <si>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</si>
  <si>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</si>
  <si>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</si>
  <si>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</si>
  <si>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</si>
  <si>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</si>
  <si>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</si>
  <si>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</si>
  <si>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</si>
  <si>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</si>
  <si>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</si>
  <si>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</si>
  <si>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</si>
  <si>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</si>
  <si>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</si>
  <si>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</si>
  <si>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</si>
  <si>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</si>
  <si>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</si>
  <si>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</si>
  <si>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</si>
  <si>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</si>
  <si>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</si>
  <si>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</si>
  <si>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</si>
  <si>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</si>
  <si>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</si>
  <si>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</si>
  <si>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</si>
  <si>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</si>
  <si>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</si>
  <si>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</si>
  <si>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</si>
  <si>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</si>
  <si>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</si>
  <si>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</si>
  <si>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</si>
  <si>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</si>
  <si>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</si>
  <si>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</si>
  <si>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</si>
  <si>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</si>
  <si>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</si>
  <si>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</si>
  <si>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</si>
  <si>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</si>
  <si>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</si>
  <si>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</si>
  <si>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</si>
  <si>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</si>
  <si>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</si>
  <si>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</si>
  <si>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</si>
  <si>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</si>
  <si>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</si>
  <si>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</si>
  <si>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</si>
  <si>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</si>
  <si>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</si>
  <si>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</si>
  <si>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</si>
  <si>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</si>
  <si>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</si>
  <si>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</si>
  <si>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</si>
  <si>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</si>
  <si>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</si>
  <si>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</si>
  <si>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</si>
  <si>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</si>
  <si>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</si>
  <si>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</si>
  <si>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</si>
  <si>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</si>
  <si>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</si>
  <si>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</si>
  <si>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</si>
  <si>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</si>
  <si>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</si>
  <si>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</si>
  <si>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</si>
  <si>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</si>
  <si>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</si>
  <si>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</si>
  <si>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</si>
  <si>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</si>
  <si>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</si>
  <si>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</si>
  <si>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</si>
  <si>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</si>
  <si>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</si>
  <si>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</si>
  <si>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</si>
  <si>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</si>
  <si>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</si>
  <si>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</si>
  <si>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C1</t>
  </si>
  <si>
    <t>Los Angeles</t>
  </si>
  <si>
    <t>EnrouteCTV</t>
  </si>
  <si>
    <t>036:18:50.32 N</t>
  </si>
  <si>
    <t>119:23:13.01 W</t>
  </si>
  <si>
    <t>RS - HP 1090 Multi Chl Radio</t>
  </si>
  <si>
    <t>BD</t>
  </si>
  <si>
    <t>Bakersfield</t>
  </si>
  <si>
    <t>Terminal</t>
  </si>
  <si>
    <t>BC</t>
  </si>
  <si>
    <t>Fresno</t>
  </si>
  <si>
    <t>Oakland</t>
  </si>
  <si>
    <t>BA</t>
  </si>
  <si>
    <t>Enroute</t>
  </si>
  <si>
    <t>036:18:51.01 N</t>
  </si>
  <si>
    <t>119:23:14.01 W</t>
  </si>
  <si>
    <t>GNSS</t>
  </si>
  <si>
    <t>036:18:51.63 N</t>
  </si>
  <si>
    <t>119:23:14.63 W</t>
  </si>
  <si>
    <t>036:18:52.17 N</t>
  </si>
  <si>
    <t>119:23:15.48 W</t>
  </si>
  <si>
    <t>036:18:53.25 N</t>
  </si>
  <si>
    <t>119:23:16.87 W</t>
  </si>
  <si>
    <t>036:18:53.95 N</t>
  </si>
  <si>
    <t>119:23:17.95 W</t>
  </si>
  <si>
    <t>036:18:54.80 N</t>
  </si>
  <si>
    <t>119:23:18.73 W</t>
  </si>
  <si>
    <t>036:18:55.57 N</t>
  </si>
  <si>
    <t>119:23:19.81 W</t>
  </si>
  <si>
    <t>036:18:56.42 N</t>
  </si>
  <si>
    <t>119:23:20.89 W</t>
  </si>
  <si>
    <t>036:18:57.27 N</t>
  </si>
  <si>
    <t>119:23:22.05 W</t>
  </si>
  <si>
    <t>036:18:58.66 N</t>
  </si>
  <si>
    <t>119:23:23.82 W</t>
  </si>
  <si>
    <t>036:18:59.67 N</t>
  </si>
  <si>
    <t>119:23:24.83 W</t>
  </si>
  <si>
    <t>036:19:01.06 N</t>
  </si>
  <si>
    <t>119:23:26.76 W</t>
  </si>
  <si>
    <t>036:19:02.99 N</t>
  </si>
  <si>
    <t>119:23:29.31 W</t>
  </si>
  <si>
    <t>036:19:04.15 N</t>
  </si>
  <si>
    <t>119:23:30.54 W</t>
  </si>
  <si>
    <t>036:19:05.15 N</t>
  </si>
  <si>
    <t>119:23:31.78 W</t>
  </si>
  <si>
    <t>036:19:06.31 N</t>
  </si>
  <si>
    <t>119:23:33.09 W</t>
  </si>
  <si>
    <t>036:19:07.31 N</t>
  </si>
  <si>
    <t>119:23:34.18 W</t>
  </si>
  <si>
    <t>036:19:08.16 N</t>
  </si>
  <si>
    <t>119:23:35.41 W</t>
  </si>
  <si>
    <t>036:19:09.32 N</t>
  </si>
  <si>
    <t>119:23:36.65 W</t>
  </si>
  <si>
    <t>036:19:10.33 N</t>
  </si>
  <si>
    <t>119:23:37.88 W</t>
  </si>
  <si>
    <t>036:19:16.74 N</t>
  </si>
  <si>
    <t>119:23:45.69 W</t>
  </si>
  <si>
    <t>036:19:17.90 N</t>
  </si>
  <si>
    <t>119:23:47.15 W</t>
  </si>
  <si>
    <t>036:19:18.90 N</t>
  </si>
  <si>
    <t>119:23:48.62 W</t>
  </si>
  <si>
    <t>036:19:19.98 N</t>
  </si>
  <si>
    <t>119:23:50.09 W</t>
  </si>
  <si>
    <t>036:19:20.83 N</t>
  </si>
  <si>
    <t>119:23:51.32 W</t>
  </si>
  <si>
    <t>036:19:21.99 N</t>
  </si>
  <si>
    <t>119:23:52.95 W</t>
  </si>
  <si>
    <t>036:19:23.07 N</t>
  </si>
  <si>
    <t>119:23:54.96 W</t>
  </si>
  <si>
    <t>036:19:24.08 N</t>
  </si>
  <si>
    <t>119:23:56.89 W</t>
  </si>
  <si>
    <t>036:19:24.93 N</t>
  </si>
  <si>
    <t>119:23:58.89 W</t>
  </si>
  <si>
    <t>036:19:25.77 N</t>
  </si>
  <si>
    <t>119:24:00.98 W</t>
  </si>
  <si>
    <t>036:19:26.39 N</t>
  </si>
  <si>
    <t>119:24:03.07 W</t>
  </si>
  <si>
    <t>036:19:27.09 N</t>
  </si>
  <si>
    <t>119:24:05.07 W</t>
  </si>
  <si>
    <t>036:19:27.55 N</t>
  </si>
  <si>
    <t>119:24:07.55 W</t>
  </si>
  <si>
    <t>036:19:27.94 N</t>
  </si>
  <si>
    <t>119:24:10.10 W</t>
  </si>
  <si>
    <t>036:19:28.40 N</t>
  </si>
  <si>
    <t>119:24:12.34 W</t>
  </si>
  <si>
    <t>036:19:28.56 N</t>
  </si>
  <si>
    <t>119:24:14.81 W</t>
  </si>
  <si>
    <t>036:19:28.79 N</t>
  </si>
  <si>
    <t>119:24:17.43 W</t>
  </si>
  <si>
    <t>036:19:28.71 N</t>
  </si>
  <si>
    <t>119:24:20.14 W</t>
  </si>
  <si>
    <t>036:19:28.48 N</t>
  </si>
  <si>
    <t>119:24:22.92 W</t>
  </si>
  <si>
    <t>036:19:28.09 N</t>
  </si>
  <si>
    <t>119:24:25.70 W</t>
  </si>
  <si>
    <t>036:19:27.47 N</t>
  </si>
  <si>
    <t>119:24:28.64 W</t>
  </si>
  <si>
    <t>036:19:26.93 N</t>
  </si>
  <si>
    <t>119:24:30.88 W</t>
  </si>
  <si>
    <t>036:19:26.08 N</t>
  </si>
  <si>
    <t>119:24:33.12 W</t>
  </si>
  <si>
    <t>036:19:25.08 N</t>
  </si>
  <si>
    <t>119:24:35.36 W</t>
  </si>
  <si>
    <t>036:19:23.92 N</t>
  </si>
  <si>
    <t>119:24:37.44 W</t>
  </si>
  <si>
    <t>036:19:22.45 N</t>
  </si>
  <si>
    <t>119:24:39.37 W</t>
  </si>
  <si>
    <t>036:19:20.60 N</t>
  </si>
  <si>
    <t>119:24:40.99 W</t>
  </si>
  <si>
    <t>036:19:18.36 N</t>
  </si>
  <si>
    <t>119:24:42.62 W</t>
  </si>
  <si>
    <t>036:19:16.04 N</t>
  </si>
  <si>
    <t>119:24:43.62 W</t>
  </si>
  <si>
    <t>036:19:13.88 N</t>
  </si>
  <si>
    <t>119:24:44.39 W</t>
  </si>
  <si>
    <t>036:19:11.25 N</t>
  </si>
  <si>
    <t>119:24:44.86 W</t>
  </si>
  <si>
    <t>036:19:08.32 N</t>
  </si>
  <si>
    <t>119:24:44.63 W</t>
  </si>
  <si>
    <t>036:19:05.84 N</t>
  </si>
  <si>
    <t>119:24:43.93 W</t>
  </si>
  <si>
    <t>036:19:02.83 N</t>
  </si>
  <si>
    <t>119:24:42.31 W</t>
  </si>
  <si>
    <t>036:19:00.90 N</t>
  </si>
  <si>
    <t>119:24:40.53 W</t>
  </si>
  <si>
    <t>036:18:59.12 N</t>
  </si>
  <si>
    <t>119:24:38.52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</si>
</sst>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286"/>
  <sheetViews>
    <sheetView tabSelected="1" topLeftCell="T76" workbookViewId="0">
      <selection activeCell="A108" sqref="A108:XFD109"/>
    </sheetView>
  </sheetViews>
  <sheetFormatPr defaultRowHeight="15" x14ac:dyDescent="0.25"/>
  <cols>
    <col min="19" max="19" width="19.28515625" customWidth="1"/>
    <col min="20" max="20" width="9.140625" customWidth="1"/>
    <col min="34" max="34" width="5.5703125" customWidth="1"/>
    <col min="35" max="35" width="17.140625" customWidth="1"/>
  </cols>
  <sheetData>
    <row r="1" spans="1:1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25">
      <c r="A2" t="str">
        <f>"12/05/2021 02:36:33.777"</f>
        <v>12/05/2021 02:36:33.777</v>
      </c>
      <c r="C2" t="str">
        <f>"FFDF53C0"</f>
        <v>FFDF53C0</v>
      </c>
      <c r="D2" t="s">
        <v>113</v>
      </c>
      <c r="E2">
        <v>20</v>
      </c>
      <c r="F2">
        <v>1020</v>
      </c>
      <c r="G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"02:36:33.523"</f>
        <v>02:36:33.523</v>
      </c>
      <c r="U2" t="str">
        <f t="shared" ref="U2:U65" si="0">"AAC5F7"</f>
        <v>AAC5F7</v>
      </c>
      <c r="V2">
        <v>0</v>
      </c>
      <c r="W2">
        <v>0</v>
      </c>
      <c r="X2">
        <v>2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36.313977000000001</v>
      </c>
      <c r="AK2" t="s">
        <v>117</v>
      </c>
      <c r="AL2">
        <v>-119.38694700000001</v>
      </c>
      <c r="AM2">
        <v>25</v>
      </c>
      <c r="AN2">
        <v>25</v>
      </c>
      <c r="AZ2">
        <v>1200</v>
      </c>
      <c r="BA2">
        <v>1</v>
      </c>
      <c r="BB2" t="str">
        <f t="shared" ref="BB2:BB65" si="1">"N7933M  "</f>
        <v xml:space="preserve">N7933M  </v>
      </c>
      <c r="BC2">
        <v>1</v>
      </c>
      <c r="BE2">
        <v>0</v>
      </c>
      <c r="BF2">
        <v>0</v>
      </c>
      <c r="BG2">
        <v>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"02:36:33.528"</f>
        <v>02:36:33.528</v>
      </c>
      <c r="CJ2">
        <v>0</v>
      </c>
      <c r="CK2">
        <v>0</v>
      </c>
      <c r="CL2">
        <v>0</v>
      </c>
      <c r="CM2">
        <v>2</v>
      </c>
      <c r="CN2">
        <v>0</v>
      </c>
      <c r="CO2">
        <v>1</v>
      </c>
      <c r="CP2" t="s">
        <v>118</v>
      </c>
      <c r="CQ2">
        <v>280</v>
      </c>
      <c r="CR2">
        <v>2</v>
      </c>
      <c r="CW2">
        <v>2790151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0</v>
      </c>
      <c r="DH2">
        <v>0</v>
      </c>
      <c r="DI2">
        <v>0</v>
      </c>
    </row>
    <row r="3" spans="1:113" x14ac:dyDescent="0.25">
      <c r="A3" t="str">
        <f>"12/05/2021 02:36:33.777"</f>
        <v>12/05/2021 02:36:33.777</v>
      </c>
      <c r="C3" t="str">
        <f>"FFDF53C0"</f>
        <v>FFDF53C0</v>
      </c>
      <c r="D3" t="s">
        <v>119</v>
      </c>
      <c r="E3">
        <v>5</v>
      </c>
      <c r="H3">
        <v>222</v>
      </c>
      <c r="I3" t="s">
        <v>120</v>
      </c>
      <c r="J3" t="s">
        <v>121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"02:36:33.523"</f>
        <v>02:36:33.523</v>
      </c>
      <c r="U3" t="str">
        <f t="shared" si="0"/>
        <v>AAC5F7</v>
      </c>
      <c r="V3">
        <v>0</v>
      </c>
      <c r="W3">
        <v>0</v>
      </c>
      <c r="X3">
        <v>2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0</v>
      </c>
      <c r="AI3" t="s">
        <v>116</v>
      </c>
      <c r="AJ3">
        <v>36.313977000000001</v>
      </c>
      <c r="AK3" t="s">
        <v>117</v>
      </c>
      <c r="AL3">
        <v>-119.38694700000001</v>
      </c>
      <c r="AM3">
        <v>25</v>
      </c>
      <c r="AN3">
        <v>25</v>
      </c>
      <c r="AZ3">
        <v>1200</v>
      </c>
      <c r="BA3">
        <v>1</v>
      </c>
      <c r="BB3" t="str">
        <f t="shared" si="1"/>
        <v xml:space="preserve">N7933M  </v>
      </c>
      <c r="BC3">
        <v>1</v>
      </c>
      <c r="BE3">
        <v>0</v>
      </c>
      <c r="BF3">
        <v>0</v>
      </c>
      <c r="BG3">
        <v>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"02:36:33.528"</f>
        <v>02:36:33.528</v>
      </c>
      <c r="CJ3">
        <v>0</v>
      </c>
      <c r="CK3">
        <v>0</v>
      </c>
      <c r="CL3">
        <v>0</v>
      </c>
      <c r="CM3">
        <v>2</v>
      </c>
      <c r="CN3">
        <v>0</v>
      </c>
      <c r="CO3">
        <v>1</v>
      </c>
      <c r="CP3" t="s">
        <v>118</v>
      </c>
      <c r="CQ3">
        <v>280</v>
      </c>
      <c r="CR3">
        <v>2</v>
      </c>
      <c r="CW3">
        <v>2790151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0</v>
      </c>
      <c r="DF3">
        <v>1</v>
      </c>
      <c r="DG3">
        <v>0</v>
      </c>
      <c r="DH3">
        <v>0</v>
      </c>
      <c r="DI3">
        <v>0</v>
      </c>
    </row>
    <row r="4" spans="1:113" x14ac:dyDescent="0.25">
      <c r="A4" t="str">
        <f>"12/05/2021 02:36:33.809"</f>
        <v>12/05/2021 02:36:33.809</v>
      </c>
      <c r="C4" t="str">
        <f>"FFDF53C0"</f>
        <v>FFDF53C0</v>
      </c>
      <c r="D4" t="s">
        <v>122</v>
      </c>
      <c r="E4">
        <v>4</v>
      </c>
      <c r="H4">
        <v>46</v>
      </c>
      <c r="I4" t="s">
        <v>123</v>
      </c>
      <c r="J4" t="s">
        <v>121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"02:36:33.523"</f>
        <v>02:36:33.523</v>
      </c>
      <c r="U4" t="str">
        <f t="shared" si="0"/>
        <v>AAC5F7</v>
      </c>
      <c r="V4">
        <v>0</v>
      </c>
      <c r="W4">
        <v>0</v>
      </c>
      <c r="X4">
        <v>2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0</v>
      </c>
      <c r="AI4" t="s">
        <v>116</v>
      </c>
      <c r="AJ4">
        <v>36.313977000000001</v>
      </c>
      <c r="AK4" t="s">
        <v>117</v>
      </c>
      <c r="AL4">
        <v>-119.38694700000001</v>
      </c>
      <c r="AM4">
        <v>25</v>
      </c>
      <c r="AN4">
        <v>25</v>
      </c>
      <c r="AZ4">
        <v>1200</v>
      </c>
      <c r="BA4">
        <v>1</v>
      </c>
      <c r="BB4" t="str">
        <f t="shared" si="1"/>
        <v xml:space="preserve">N7933M  </v>
      </c>
      <c r="BC4">
        <v>1</v>
      </c>
      <c r="BE4">
        <v>0</v>
      </c>
      <c r="BF4">
        <v>0</v>
      </c>
      <c r="BG4">
        <v>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"02:36:33.528"</f>
        <v>02:36:33.528</v>
      </c>
      <c r="CJ4">
        <v>0</v>
      </c>
      <c r="CK4">
        <v>0</v>
      </c>
      <c r="CL4">
        <v>0</v>
      </c>
      <c r="CM4">
        <v>2</v>
      </c>
      <c r="CN4">
        <v>0</v>
      </c>
      <c r="CO4">
        <v>1</v>
      </c>
      <c r="CP4" t="s">
        <v>118</v>
      </c>
      <c r="CQ4">
        <v>280</v>
      </c>
      <c r="CR4">
        <v>2</v>
      </c>
      <c r="CW4">
        <v>2790151</v>
      </c>
      <c r="CY4">
        <v>0</v>
      </c>
      <c r="CZ4">
        <v>0</v>
      </c>
      <c r="DA4">
        <v>1</v>
      </c>
      <c r="DB4">
        <v>0</v>
      </c>
      <c r="DC4">
        <v>0</v>
      </c>
      <c r="DD4">
        <v>0</v>
      </c>
      <c r="DE4">
        <v>0</v>
      </c>
      <c r="DF4">
        <v>1</v>
      </c>
      <c r="DG4">
        <v>0</v>
      </c>
      <c r="DH4">
        <v>0</v>
      </c>
      <c r="DI4">
        <v>0</v>
      </c>
    </row>
    <row r="5" spans="1:113" x14ac:dyDescent="0.25">
      <c r="A5" t="str">
        <f>"12/05/2021 02:36:33.809"</f>
        <v>12/05/2021 02:36:33.809</v>
      </c>
      <c r="C5" t="str">
        <f>"FFDF53C0"</f>
        <v>FFDF53C0</v>
      </c>
      <c r="D5" t="s">
        <v>113</v>
      </c>
      <c r="E5">
        <v>19</v>
      </c>
      <c r="F5">
        <v>1019</v>
      </c>
      <c r="G5" t="s">
        <v>124</v>
      </c>
      <c r="J5" t="s">
        <v>115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"02:36:33.523"</f>
        <v>02:36:33.523</v>
      </c>
      <c r="U5" t="str">
        <f t="shared" si="0"/>
        <v>AAC5F7</v>
      </c>
      <c r="V5">
        <v>0</v>
      </c>
      <c r="W5">
        <v>0</v>
      </c>
      <c r="X5">
        <v>2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0</v>
      </c>
      <c r="AI5" t="s">
        <v>116</v>
      </c>
      <c r="AJ5">
        <v>36.313977000000001</v>
      </c>
      <c r="AK5" t="s">
        <v>117</v>
      </c>
      <c r="AL5">
        <v>-119.38694700000001</v>
      </c>
      <c r="AM5">
        <v>25</v>
      </c>
      <c r="AN5">
        <v>25</v>
      </c>
      <c r="AZ5">
        <v>1200</v>
      </c>
      <c r="BA5">
        <v>1</v>
      </c>
      <c r="BB5" t="str">
        <f t="shared" si="1"/>
        <v xml:space="preserve">N7933M  </v>
      </c>
      <c r="BC5">
        <v>1</v>
      </c>
      <c r="BE5">
        <v>0</v>
      </c>
      <c r="BF5">
        <v>0</v>
      </c>
      <c r="BG5">
        <v>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"02:36:33.528"</f>
        <v>02:36:33.528</v>
      </c>
      <c r="CJ5">
        <v>0</v>
      </c>
      <c r="CK5">
        <v>0</v>
      </c>
      <c r="CL5">
        <v>0</v>
      </c>
      <c r="CM5">
        <v>2</v>
      </c>
      <c r="CN5">
        <v>0</v>
      </c>
      <c r="CO5">
        <v>1</v>
      </c>
      <c r="CP5" t="s">
        <v>118</v>
      </c>
      <c r="CQ5">
        <v>280</v>
      </c>
      <c r="CR5">
        <v>2</v>
      </c>
      <c r="CW5">
        <v>2790151</v>
      </c>
      <c r="CY5">
        <v>0</v>
      </c>
      <c r="CZ5">
        <v>0</v>
      </c>
      <c r="DA5">
        <v>1</v>
      </c>
      <c r="DB5">
        <v>0</v>
      </c>
      <c r="DC5">
        <v>0</v>
      </c>
      <c r="DD5">
        <v>0</v>
      </c>
      <c r="DE5">
        <v>0</v>
      </c>
      <c r="DF5">
        <v>1</v>
      </c>
      <c r="DG5">
        <v>0</v>
      </c>
      <c r="DH5">
        <v>0</v>
      </c>
      <c r="DI5">
        <v>0</v>
      </c>
    </row>
    <row r="6" spans="1:113" x14ac:dyDescent="0.25">
      <c r="A6" t="str">
        <f>"12/05/2021 02:36:33.809"</f>
        <v>12/05/2021 02:36:33.809</v>
      </c>
      <c r="C6" t="str">
        <f>"FFDF53C0"</f>
        <v>FFDF53C0</v>
      </c>
      <c r="D6" t="s">
        <v>125</v>
      </c>
      <c r="E6">
        <v>5</v>
      </c>
      <c r="H6">
        <v>172</v>
      </c>
      <c r="I6" t="s">
        <v>124</v>
      </c>
      <c r="J6" t="s">
        <v>126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"02:36:33.523"</f>
        <v>02:36:33.523</v>
      </c>
      <c r="U6" t="str">
        <f t="shared" si="0"/>
        <v>AAC5F7</v>
      </c>
      <c r="V6">
        <v>0</v>
      </c>
      <c r="W6">
        <v>0</v>
      </c>
      <c r="X6">
        <v>2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0</v>
      </c>
      <c r="AI6" t="s">
        <v>116</v>
      </c>
      <c r="AJ6">
        <v>36.313977000000001</v>
      </c>
      <c r="AK6" t="s">
        <v>117</v>
      </c>
      <c r="AL6">
        <v>-119.38694700000001</v>
      </c>
      <c r="AM6">
        <v>25</v>
      </c>
      <c r="AN6">
        <v>25</v>
      </c>
      <c r="AZ6">
        <v>1200</v>
      </c>
      <c r="BA6">
        <v>1</v>
      </c>
      <c r="BB6" t="str">
        <f t="shared" si="1"/>
        <v xml:space="preserve">N7933M  </v>
      </c>
      <c r="BC6">
        <v>1</v>
      </c>
      <c r="BE6">
        <v>0</v>
      </c>
      <c r="BF6">
        <v>0</v>
      </c>
      <c r="BG6">
        <v>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"02:36:33.528"</f>
        <v>02:36:33.528</v>
      </c>
      <c r="CJ6">
        <v>0</v>
      </c>
      <c r="CK6">
        <v>0</v>
      </c>
      <c r="CL6">
        <v>0</v>
      </c>
      <c r="CM6">
        <v>2</v>
      </c>
      <c r="CN6">
        <v>0</v>
      </c>
      <c r="CO6">
        <v>1</v>
      </c>
      <c r="CP6" t="s">
        <v>118</v>
      </c>
      <c r="CQ6">
        <v>280</v>
      </c>
      <c r="CR6">
        <v>2</v>
      </c>
      <c r="CW6">
        <v>2790151</v>
      </c>
      <c r="CY6">
        <v>0</v>
      </c>
      <c r="CZ6">
        <v>0</v>
      </c>
      <c r="DA6">
        <v>1</v>
      </c>
      <c r="DB6">
        <v>0</v>
      </c>
      <c r="DC6">
        <v>0</v>
      </c>
      <c r="DD6">
        <v>0</v>
      </c>
      <c r="DE6">
        <v>0</v>
      </c>
      <c r="DF6">
        <v>1</v>
      </c>
      <c r="DG6">
        <v>0</v>
      </c>
      <c r="DH6">
        <v>0</v>
      </c>
      <c r="DI6">
        <v>0</v>
      </c>
    </row>
    <row r="7" spans="1:113" x14ac:dyDescent="0.25">
      <c r="A7" t="str">
        <f>"12/05/2021 02:36:35.199"</f>
        <v>12/05/2021 02:36:35.199</v>
      </c>
      <c r="C7" t="str">
        <f t="shared" ref="C7:C70" si="2">"FFDFD3C0"</f>
        <v>FFDFD3C0</v>
      </c>
      <c r="D7" t="s">
        <v>119</v>
      </c>
      <c r="E7">
        <v>5</v>
      </c>
      <c r="H7">
        <v>222</v>
      </c>
      <c r="I7" t="s">
        <v>120</v>
      </c>
      <c r="J7" t="s">
        <v>121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"02:36:34.953"</f>
        <v>02:36:34.953</v>
      </c>
      <c r="T7" t="str">
        <f>"02:36:33.553"</f>
        <v>02:36:33.553</v>
      </c>
      <c r="U7" t="str">
        <f t="shared" si="0"/>
        <v>AAC5F7</v>
      </c>
      <c r="V7">
        <v>0</v>
      </c>
      <c r="W7">
        <v>0</v>
      </c>
      <c r="X7">
        <v>2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0</v>
      </c>
      <c r="AI7" t="s">
        <v>127</v>
      </c>
      <c r="AJ7">
        <v>36.314169999999997</v>
      </c>
      <c r="AK7" t="s">
        <v>128</v>
      </c>
      <c r="AL7">
        <v>-119.387226</v>
      </c>
      <c r="AM7">
        <v>25</v>
      </c>
      <c r="AN7">
        <v>25</v>
      </c>
      <c r="AO7" t="s">
        <v>129</v>
      </c>
      <c r="AP7">
        <v>-31</v>
      </c>
      <c r="AQ7">
        <v>30</v>
      </c>
      <c r="AR7">
        <v>0</v>
      </c>
      <c r="AZ7">
        <v>1200</v>
      </c>
      <c r="BA7">
        <v>1</v>
      </c>
      <c r="BB7" t="str">
        <f t="shared" si="1"/>
        <v xml:space="preserve">N7933M  </v>
      </c>
      <c r="BC7">
        <v>1</v>
      </c>
      <c r="BE7">
        <v>0</v>
      </c>
      <c r="BF7">
        <v>0</v>
      </c>
      <c r="BG7">
        <v>0</v>
      </c>
      <c r="BH7">
        <v>200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"02:36:34.958"</f>
        <v>02:36:34.958</v>
      </c>
      <c r="CJ7">
        <v>0</v>
      </c>
      <c r="CK7">
        <v>0</v>
      </c>
      <c r="CL7">
        <v>0</v>
      </c>
      <c r="CM7">
        <v>2</v>
      </c>
      <c r="CN7">
        <v>0</v>
      </c>
      <c r="CO7">
        <v>3</v>
      </c>
      <c r="CP7" t="s">
        <v>118</v>
      </c>
      <c r="CQ7">
        <v>280</v>
      </c>
      <c r="CR7">
        <v>2</v>
      </c>
      <c r="CW7">
        <v>2790783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25">
      <c r="A8" t="str">
        <f>"12/05/2021 02:36:35.215"</f>
        <v>12/05/2021 02:36:35.215</v>
      </c>
      <c r="C8" t="str">
        <f t="shared" si="2"/>
        <v>FFDFD3C0</v>
      </c>
      <c r="D8" t="s">
        <v>122</v>
      </c>
      <c r="E8">
        <v>4</v>
      </c>
      <c r="H8">
        <v>46</v>
      </c>
      <c r="I8" t="s">
        <v>123</v>
      </c>
      <c r="J8" t="s">
        <v>121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"02:36:34.953"</f>
        <v>02:36:34.953</v>
      </c>
      <c r="T8" t="str">
        <f>"02:36:33.553"</f>
        <v>02:36:33.553</v>
      </c>
      <c r="U8" t="str">
        <f t="shared" si="0"/>
        <v>AAC5F7</v>
      </c>
      <c r="V8">
        <v>0</v>
      </c>
      <c r="W8">
        <v>0</v>
      </c>
      <c r="X8">
        <v>2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0</v>
      </c>
      <c r="AI8" t="s">
        <v>127</v>
      </c>
      <c r="AJ8">
        <v>36.314169999999997</v>
      </c>
      <c r="AK8" t="s">
        <v>128</v>
      </c>
      <c r="AL8">
        <v>-119.387226</v>
      </c>
      <c r="AM8">
        <v>25</v>
      </c>
      <c r="AN8">
        <v>25</v>
      </c>
      <c r="AO8" t="s">
        <v>129</v>
      </c>
      <c r="AP8">
        <v>-31</v>
      </c>
      <c r="AQ8">
        <v>30</v>
      </c>
      <c r="AR8">
        <v>0</v>
      </c>
      <c r="AZ8">
        <v>1200</v>
      </c>
      <c r="BA8">
        <v>1</v>
      </c>
      <c r="BB8" t="str">
        <f t="shared" si="1"/>
        <v xml:space="preserve">N7933M  </v>
      </c>
      <c r="BC8">
        <v>1</v>
      </c>
      <c r="BE8">
        <v>0</v>
      </c>
      <c r="BF8">
        <v>0</v>
      </c>
      <c r="BG8">
        <v>0</v>
      </c>
      <c r="BH8">
        <v>200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"02:36:34.958"</f>
        <v>02:36:34.958</v>
      </c>
      <c r="CJ8">
        <v>0</v>
      </c>
      <c r="CK8">
        <v>0</v>
      </c>
      <c r="CL8">
        <v>0</v>
      </c>
      <c r="CM8">
        <v>2</v>
      </c>
      <c r="CN8">
        <v>0</v>
      </c>
      <c r="CO8">
        <v>3</v>
      </c>
      <c r="CP8" t="s">
        <v>118</v>
      </c>
      <c r="CQ8">
        <v>280</v>
      </c>
      <c r="CR8">
        <v>2</v>
      </c>
      <c r="CW8">
        <v>2790783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25">
      <c r="A9" t="str">
        <f>"12/05/2021 02:36:35.231"</f>
        <v>12/05/2021 02:36:35.231</v>
      </c>
      <c r="C9" t="str">
        <f t="shared" si="2"/>
        <v>FFDFD3C0</v>
      </c>
      <c r="D9" t="s">
        <v>125</v>
      </c>
      <c r="E9">
        <v>5</v>
      </c>
      <c r="H9">
        <v>172</v>
      </c>
      <c r="I9" t="s">
        <v>124</v>
      </c>
      <c r="J9" t="s">
        <v>126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"02:36:34.953"</f>
        <v>02:36:34.953</v>
      </c>
      <c r="T9" t="str">
        <f>"02:36:33.553"</f>
        <v>02:36:33.553</v>
      </c>
      <c r="U9" t="str">
        <f t="shared" si="0"/>
        <v>AAC5F7</v>
      </c>
      <c r="V9">
        <v>0</v>
      </c>
      <c r="W9">
        <v>0</v>
      </c>
      <c r="X9">
        <v>2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0</v>
      </c>
      <c r="AI9" t="s">
        <v>127</v>
      </c>
      <c r="AJ9">
        <v>36.314169999999997</v>
      </c>
      <c r="AK9" t="s">
        <v>128</v>
      </c>
      <c r="AL9">
        <v>-119.387226</v>
      </c>
      <c r="AM9">
        <v>25</v>
      </c>
      <c r="AN9">
        <v>25</v>
      </c>
      <c r="AO9" t="s">
        <v>129</v>
      </c>
      <c r="AP9">
        <v>-31</v>
      </c>
      <c r="AQ9">
        <v>30</v>
      </c>
      <c r="AR9">
        <v>0</v>
      </c>
      <c r="AZ9">
        <v>1200</v>
      </c>
      <c r="BA9">
        <v>1</v>
      </c>
      <c r="BB9" t="str">
        <f t="shared" si="1"/>
        <v xml:space="preserve">N7933M  </v>
      </c>
      <c r="BC9">
        <v>1</v>
      </c>
      <c r="BE9">
        <v>0</v>
      </c>
      <c r="BF9">
        <v>0</v>
      </c>
      <c r="BG9">
        <v>0</v>
      </c>
      <c r="BH9">
        <v>200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"02:36:34.958"</f>
        <v>02:36:34.958</v>
      </c>
      <c r="CJ9">
        <v>0</v>
      </c>
      <c r="CK9">
        <v>0</v>
      </c>
      <c r="CL9">
        <v>0</v>
      </c>
      <c r="CM9">
        <v>2</v>
      </c>
      <c r="CN9">
        <v>0</v>
      </c>
      <c r="CO9">
        <v>3</v>
      </c>
      <c r="CP9" t="s">
        <v>118</v>
      </c>
      <c r="CQ9">
        <v>280</v>
      </c>
      <c r="CR9">
        <v>2</v>
      </c>
      <c r="CW9">
        <v>2790783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25">
      <c r="A10" t="str">
        <f>"12/05/2021 02:36:35.231"</f>
        <v>12/05/2021 02:36:35.231</v>
      </c>
      <c r="C10" t="str">
        <f t="shared" si="2"/>
        <v>FFDFD3C0</v>
      </c>
      <c r="D10" t="s">
        <v>113</v>
      </c>
      <c r="E10">
        <v>19</v>
      </c>
      <c r="F10">
        <v>1019</v>
      </c>
      <c r="G10" t="s">
        <v>124</v>
      </c>
      <c r="J10" t="s">
        <v>115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"02:36:34.953"</f>
        <v>02:36:34.953</v>
      </c>
      <c r="T10" t="str">
        <f>"02:36:33.553"</f>
        <v>02:36:33.553</v>
      </c>
      <c r="U10" t="str">
        <f t="shared" si="0"/>
        <v>AAC5F7</v>
      </c>
      <c r="V10">
        <v>0</v>
      </c>
      <c r="W10">
        <v>0</v>
      </c>
      <c r="X10">
        <v>2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0</v>
      </c>
      <c r="AI10" t="s">
        <v>127</v>
      </c>
      <c r="AJ10">
        <v>36.314169999999997</v>
      </c>
      <c r="AK10" t="s">
        <v>128</v>
      </c>
      <c r="AL10">
        <v>-119.387226</v>
      </c>
      <c r="AM10">
        <v>25</v>
      </c>
      <c r="AN10">
        <v>25</v>
      </c>
      <c r="AO10" t="s">
        <v>129</v>
      </c>
      <c r="AP10">
        <v>-31</v>
      </c>
      <c r="AQ10">
        <v>30</v>
      </c>
      <c r="AR10">
        <v>0</v>
      </c>
      <c r="AZ10">
        <v>1200</v>
      </c>
      <c r="BA10">
        <v>1</v>
      </c>
      <c r="BB10" t="str">
        <f t="shared" si="1"/>
        <v xml:space="preserve">N7933M  </v>
      </c>
      <c r="BC10">
        <v>1</v>
      </c>
      <c r="BE10">
        <v>0</v>
      </c>
      <c r="BF10">
        <v>0</v>
      </c>
      <c r="BG10">
        <v>0</v>
      </c>
      <c r="BH10">
        <v>200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"02:36:34.958"</f>
        <v>02:36:34.958</v>
      </c>
      <c r="CJ10">
        <v>0</v>
      </c>
      <c r="CK10">
        <v>0</v>
      </c>
      <c r="CL10">
        <v>0</v>
      </c>
      <c r="CM10">
        <v>2</v>
      </c>
      <c r="CN10">
        <v>0</v>
      </c>
      <c r="CO10">
        <v>3</v>
      </c>
      <c r="CP10" t="s">
        <v>118</v>
      </c>
      <c r="CQ10">
        <v>280</v>
      </c>
      <c r="CR10">
        <v>2</v>
      </c>
      <c r="CW10">
        <v>2790783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25">
      <c r="A11" t="str">
        <f>"12/05/2021 02:36:35.246"</f>
        <v>12/05/2021 02:36:35.246</v>
      </c>
      <c r="C11" t="str">
        <f t="shared" si="2"/>
        <v>FFDFD3C0</v>
      </c>
      <c r="D11" t="s">
        <v>113</v>
      </c>
      <c r="E11">
        <v>20</v>
      </c>
      <c r="F11">
        <v>1020</v>
      </c>
      <c r="G11" t="s">
        <v>114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"02:36:34.953"</f>
        <v>02:36:34.953</v>
      </c>
      <c r="T11" t="str">
        <f>"02:36:33.553"</f>
        <v>02:36:33.553</v>
      </c>
      <c r="U11" t="str">
        <f t="shared" si="0"/>
        <v>AAC5F7</v>
      </c>
      <c r="V11">
        <v>0</v>
      </c>
      <c r="W11">
        <v>0</v>
      </c>
      <c r="X11">
        <v>2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0</v>
      </c>
      <c r="AI11" t="s">
        <v>127</v>
      </c>
      <c r="AJ11">
        <v>36.314169999999997</v>
      </c>
      <c r="AK11" t="s">
        <v>128</v>
      </c>
      <c r="AL11">
        <v>-119.387226</v>
      </c>
      <c r="AM11">
        <v>25</v>
      </c>
      <c r="AN11">
        <v>25</v>
      </c>
      <c r="AO11" t="s">
        <v>129</v>
      </c>
      <c r="AP11">
        <v>-31</v>
      </c>
      <c r="AQ11">
        <v>30</v>
      </c>
      <c r="AR11">
        <v>0</v>
      </c>
      <c r="AZ11">
        <v>1200</v>
      </c>
      <c r="BA11">
        <v>1</v>
      </c>
      <c r="BB11" t="str">
        <f t="shared" si="1"/>
        <v xml:space="preserve">N7933M  </v>
      </c>
      <c r="BC11">
        <v>1</v>
      </c>
      <c r="BE11">
        <v>0</v>
      </c>
      <c r="BF11">
        <v>0</v>
      </c>
      <c r="BG11">
        <v>0</v>
      </c>
      <c r="BH11">
        <v>200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"02:36:34.958"</f>
        <v>02:36:34.958</v>
      </c>
      <c r="CJ11">
        <v>0</v>
      </c>
      <c r="CK11">
        <v>0</v>
      </c>
      <c r="CL11">
        <v>0</v>
      </c>
      <c r="CM11">
        <v>2</v>
      </c>
      <c r="CN11">
        <v>0</v>
      </c>
      <c r="CO11">
        <v>3</v>
      </c>
      <c r="CP11" t="s">
        <v>118</v>
      </c>
      <c r="CQ11">
        <v>280</v>
      </c>
      <c r="CR11">
        <v>2</v>
      </c>
      <c r="CW11">
        <v>2790783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25">
      <c r="A12" t="str">
        <f>"12/05/2021 02:36:36.202"</f>
        <v>12/05/2021 02:36:36.202</v>
      </c>
      <c r="C12" t="str">
        <f t="shared" si="2"/>
        <v>FFDFD3C0</v>
      </c>
      <c r="D12" t="s">
        <v>122</v>
      </c>
      <c r="E12">
        <v>4</v>
      </c>
      <c r="H12">
        <v>46</v>
      </c>
      <c r="I12" t="s">
        <v>123</v>
      </c>
      <c r="J12" t="s">
        <v>121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"02:36:35.938"</f>
        <v>02:36:35.938</v>
      </c>
      <c r="T12" t="str">
        <f>"02:36:35.438"</f>
        <v>02:36:35.438</v>
      </c>
      <c r="U12" t="str">
        <f t="shared" si="0"/>
        <v>AAC5F7</v>
      </c>
      <c r="V12">
        <v>0</v>
      </c>
      <c r="W12">
        <v>0</v>
      </c>
      <c r="X12">
        <v>2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1</v>
      </c>
      <c r="AI12" t="s">
        <v>130</v>
      </c>
      <c r="AJ12">
        <v>36.314342000000003</v>
      </c>
      <c r="AK12" t="s">
        <v>131</v>
      </c>
      <c r="AL12">
        <v>-119.387398</v>
      </c>
      <c r="AM12">
        <v>25</v>
      </c>
      <c r="AN12">
        <v>25</v>
      </c>
      <c r="AO12" t="s">
        <v>129</v>
      </c>
      <c r="AP12">
        <v>-35</v>
      </c>
      <c r="AQ12">
        <v>34</v>
      </c>
      <c r="AR12">
        <v>0</v>
      </c>
      <c r="AZ12">
        <v>1200</v>
      </c>
      <c r="BA12">
        <v>1</v>
      </c>
      <c r="BB12" t="str">
        <f t="shared" si="1"/>
        <v xml:space="preserve">N7933M  </v>
      </c>
      <c r="BC12">
        <v>1</v>
      </c>
      <c r="BE12">
        <v>0</v>
      </c>
      <c r="BF12">
        <v>0</v>
      </c>
      <c r="BG12">
        <v>0</v>
      </c>
      <c r="BH12">
        <v>200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"02:36:35.945"</f>
        <v>02:36:35.945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1</v>
      </c>
      <c r="CP12" t="s">
        <v>118</v>
      </c>
      <c r="CQ12">
        <v>280</v>
      </c>
      <c r="CR12">
        <v>2</v>
      </c>
      <c r="CW12">
        <v>2791221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25">
      <c r="A13" t="str">
        <f>"12/05/2021 02:36:36.202"</f>
        <v>12/05/2021 02:36:36.202</v>
      </c>
      <c r="C13" t="str">
        <f t="shared" si="2"/>
        <v>FFDFD3C0</v>
      </c>
      <c r="D13" t="s">
        <v>125</v>
      </c>
      <c r="E13">
        <v>5</v>
      </c>
      <c r="H13">
        <v>172</v>
      </c>
      <c r="I13" t="s">
        <v>124</v>
      </c>
      <c r="J13" t="s">
        <v>126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"02:36:35.938"</f>
        <v>02:36:35.938</v>
      </c>
      <c r="T13" t="str">
        <f>"02:36:35.438"</f>
        <v>02:36:35.438</v>
      </c>
      <c r="U13" t="str">
        <f t="shared" si="0"/>
        <v>AAC5F7</v>
      </c>
      <c r="V13">
        <v>0</v>
      </c>
      <c r="W13">
        <v>0</v>
      </c>
      <c r="X13">
        <v>2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1</v>
      </c>
      <c r="AI13" t="s">
        <v>130</v>
      </c>
      <c r="AJ13">
        <v>36.314342000000003</v>
      </c>
      <c r="AK13" t="s">
        <v>131</v>
      </c>
      <c r="AL13">
        <v>-119.387398</v>
      </c>
      <c r="AM13">
        <v>25</v>
      </c>
      <c r="AN13">
        <v>25</v>
      </c>
      <c r="AO13" t="s">
        <v>129</v>
      </c>
      <c r="AP13">
        <v>-35</v>
      </c>
      <c r="AQ13">
        <v>34</v>
      </c>
      <c r="AR13">
        <v>0</v>
      </c>
      <c r="AZ13">
        <v>1200</v>
      </c>
      <c r="BA13">
        <v>1</v>
      </c>
      <c r="BB13" t="str">
        <f t="shared" si="1"/>
        <v xml:space="preserve">N7933M  </v>
      </c>
      <c r="BC13">
        <v>1</v>
      </c>
      <c r="BE13">
        <v>0</v>
      </c>
      <c r="BF13">
        <v>0</v>
      </c>
      <c r="BG13">
        <v>0</v>
      </c>
      <c r="BH13">
        <v>200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"02:36:35.945"</f>
        <v>02:36:35.945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1</v>
      </c>
      <c r="CP13" t="s">
        <v>118</v>
      </c>
      <c r="CQ13">
        <v>280</v>
      </c>
      <c r="CR13">
        <v>2</v>
      </c>
      <c r="CW13">
        <v>2791221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25">
      <c r="A14" t="str">
        <f>"12/05/2021 02:36:36.202"</f>
        <v>12/05/2021 02:36:36.202</v>
      </c>
      <c r="C14" t="str">
        <f t="shared" si="2"/>
        <v>FFDFD3C0</v>
      </c>
      <c r="D14" t="s">
        <v>113</v>
      </c>
      <c r="E14">
        <v>19</v>
      </c>
      <c r="F14">
        <v>1019</v>
      </c>
      <c r="G14" t="s">
        <v>124</v>
      </c>
      <c r="J14" t="s">
        <v>115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"02:36:35.938"</f>
        <v>02:36:35.938</v>
      </c>
      <c r="T14" t="str">
        <f>"02:36:35.438"</f>
        <v>02:36:35.438</v>
      </c>
      <c r="U14" t="str">
        <f t="shared" si="0"/>
        <v>AAC5F7</v>
      </c>
      <c r="V14">
        <v>0</v>
      </c>
      <c r="W14">
        <v>0</v>
      </c>
      <c r="X14">
        <v>2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1</v>
      </c>
      <c r="AI14" t="s">
        <v>130</v>
      </c>
      <c r="AJ14">
        <v>36.314342000000003</v>
      </c>
      <c r="AK14" t="s">
        <v>131</v>
      </c>
      <c r="AL14">
        <v>-119.387398</v>
      </c>
      <c r="AM14">
        <v>25</v>
      </c>
      <c r="AN14">
        <v>25</v>
      </c>
      <c r="AO14" t="s">
        <v>129</v>
      </c>
      <c r="AP14">
        <v>-35</v>
      </c>
      <c r="AQ14">
        <v>34</v>
      </c>
      <c r="AR14">
        <v>0</v>
      </c>
      <c r="AZ14">
        <v>1200</v>
      </c>
      <c r="BA14">
        <v>1</v>
      </c>
      <c r="BB14" t="str">
        <f t="shared" si="1"/>
        <v xml:space="preserve">N7933M  </v>
      </c>
      <c r="BC14">
        <v>1</v>
      </c>
      <c r="BE14">
        <v>0</v>
      </c>
      <c r="BF14">
        <v>0</v>
      </c>
      <c r="BG14">
        <v>0</v>
      </c>
      <c r="BH14">
        <v>200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"02:36:35.945"</f>
        <v>02:36:35.945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1</v>
      </c>
      <c r="CP14" t="s">
        <v>118</v>
      </c>
      <c r="CQ14">
        <v>280</v>
      </c>
      <c r="CR14">
        <v>2</v>
      </c>
      <c r="CW14">
        <v>2791221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25">
      <c r="A15" t="str">
        <f>"12/05/2021 02:36:36.202"</f>
        <v>12/05/2021 02:36:36.202</v>
      </c>
      <c r="C15" t="str">
        <f t="shared" si="2"/>
        <v>FFDFD3C0</v>
      </c>
      <c r="D15" t="s">
        <v>113</v>
      </c>
      <c r="E15">
        <v>20</v>
      </c>
      <c r="F15">
        <v>1020</v>
      </c>
      <c r="G15" t="s">
        <v>114</v>
      </c>
      <c r="J15" t="s">
        <v>115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"02:36:35.938"</f>
        <v>02:36:35.938</v>
      </c>
      <c r="T15" t="str">
        <f>"02:36:35.438"</f>
        <v>02:36:35.438</v>
      </c>
      <c r="U15" t="str">
        <f t="shared" si="0"/>
        <v>AAC5F7</v>
      </c>
      <c r="V15">
        <v>0</v>
      </c>
      <c r="W15">
        <v>0</v>
      </c>
      <c r="X15">
        <v>2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1</v>
      </c>
      <c r="AI15" t="s">
        <v>130</v>
      </c>
      <c r="AJ15">
        <v>36.314342000000003</v>
      </c>
      <c r="AK15" t="s">
        <v>131</v>
      </c>
      <c r="AL15">
        <v>-119.387398</v>
      </c>
      <c r="AM15">
        <v>25</v>
      </c>
      <c r="AN15">
        <v>25</v>
      </c>
      <c r="AO15" t="s">
        <v>129</v>
      </c>
      <c r="AP15">
        <v>-35</v>
      </c>
      <c r="AQ15">
        <v>34</v>
      </c>
      <c r="AR15">
        <v>0</v>
      </c>
      <c r="AZ15">
        <v>1200</v>
      </c>
      <c r="BA15">
        <v>1</v>
      </c>
      <c r="BB15" t="str">
        <f t="shared" si="1"/>
        <v xml:space="preserve">N7933M  </v>
      </c>
      <c r="BC15">
        <v>1</v>
      </c>
      <c r="BE15">
        <v>0</v>
      </c>
      <c r="BF15">
        <v>0</v>
      </c>
      <c r="BG15">
        <v>0</v>
      </c>
      <c r="BH15">
        <v>200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"02:36:35.945"</f>
        <v>02:36:35.945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1</v>
      </c>
      <c r="CP15" t="s">
        <v>118</v>
      </c>
      <c r="CQ15">
        <v>280</v>
      </c>
      <c r="CR15">
        <v>2</v>
      </c>
      <c r="CW15">
        <v>2791221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25">
      <c r="A16" t="str">
        <f>"12/05/2021 02:36:36.218"</f>
        <v>12/05/2021 02:36:36.218</v>
      </c>
      <c r="C16" t="str">
        <f t="shared" si="2"/>
        <v>FFDFD3C0</v>
      </c>
      <c r="D16" t="s">
        <v>119</v>
      </c>
      <c r="E16">
        <v>5</v>
      </c>
      <c r="H16">
        <v>222</v>
      </c>
      <c r="I16" t="s">
        <v>120</v>
      </c>
      <c r="J16" t="s">
        <v>121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"02:36:35.938"</f>
        <v>02:36:35.938</v>
      </c>
      <c r="T16" t="str">
        <f>"02:36:35.438"</f>
        <v>02:36:35.438</v>
      </c>
      <c r="U16" t="str">
        <f t="shared" si="0"/>
        <v>AAC5F7</v>
      </c>
      <c r="V16">
        <v>0</v>
      </c>
      <c r="W16">
        <v>0</v>
      </c>
      <c r="X16">
        <v>2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1</v>
      </c>
      <c r="AI16" t="s">
        <v>130</v>
      </c>
      <c r="AJ16">
        <v>36.314342000000003</v>
      </c>
      <c r="AK16" t="s">
        <v>131</v>
      </c>
      <c r="AL16">
        <v>-119.387398</v>
      </c>
      <c r="AM16">
        <v>25</v>
      </c>
      <c r="AN16">
        <v>25</v>
      </c>
      <c r="AO16" t="s">
        <v>129</v>
      </c>
      <c r="AP16">
        <v>-35</v>
      </c>
      <c r="AQ16">
        <v>34</v>
      </c>
      <c r="AR16">
        <v>0</v>
      </c>
      <c r="AZ16">
        <v>1200</v>
      </c>
      <c r="BA16">
        <v>1</v>
      </c>
      <c r="BB16" t="str">
        <f t="shared" si="1"/>
        <v xml:space="preserve">N7933M  </v>
      </c>
      <c r="BC16">
        <v>1</v>
      </c>
      <c r="BE16">
        <v>0</v>
      </c>
      <c r="BF16">
        <v>0</v>
      </c>
      <c r="BG16">
        <v>0</v>
      </c>
      <c r="BH16">
        <v>200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"02:36:35.945"</f>
        <v>02:36:35.945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1</v>
      </c>
      <c r="CP16" t="s">
        <v>118</v>
      </c>
      <c r="CQ16">
        <v>280</v>
      </c>
      <c r="CR16">
        <v>2</v>
      </c>
      <c r="CW16">
        <v>2791221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25">
      <c r="A17" t="str">
        <f>"12/05/2021 02:36:37.140"</f>
        <v>12/05/2021 02:36:37.140</v>
      </c>
      <c r="C17" t="str">
        <f t="shared" si="2"/>
        <v>FFDFD3C0</v>
      </c>
      <c r="D17" t="s">
        <v>113</v>
      </c>
      <c r="E17">
        <v>19</v>
      </c>
      <c r="F17">
        <v>1019</v>
      </c>
      <c r="G17" t="s">
        <v>124</v>
      </c>
      <c r="J17" t="s">
        <v>115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"02:36:36.914"</f>
        <v>02:36:36.914</v>
      </c>
      <c r="T17" t="str">
        <f>"02:36:35.414"</f>
        <v>02:36:35.414</v>
      </c>
      <c r="U17" t="str">
        <f t="shared" si="0"/>
        <v>AAC5F7</v>
      </c>
      <c r="V17">
        <v>0</v>
      </c>
      <c r="W17">
        <v>0</v>
      </c>
      <c r="X17">
        <v>2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1</v>
      </c>
      <c r="AI17" t="s">
        <v>132</v>
      </c>
      <c r="AJ17">
        <v>36.314492000000001</v>
      </c>
      <c r="AK17" t="s">
        <v>133</v>
      </c>
      <c r="AL17">
        <v>-119.38763400000001</v>
      </c>
      <c r="AM17">
        <v>25</v>
      </c>
      <c r="AN17">
        <v>25</v>
      </c>
      <c r="AO17" t="s">
        <v>129</v>
      </c>
      <c r="AP17">
        <v>-35</v>
      </c>
      <c r="AQ17">
        <v>34</v>
      </c>
      <c r="AR17">
        <v>0</v>
      </c>
      <c r="AZ17">
        <v>1200</v>
      </c>
      <c r="BA17">
        <v>1</v>
      </c>
      <c r="BB17" t="str">
        <f t="shared" si="1"/>
        <v xml:space="preserve">N7933M  </v>
      </c>
      <c r="BC17">
        <v>1</v>
      </c>
      <c r="BE17">
        <v>0</v>
      </c>
      <c r="BF17">
        <v>0</v>
      </c>
      <c r="BG17">
        <v>0</v>
      </c>
      <c r="BH17">
        <v>200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"02:36:36.920"</f>
        <v>02:36:36.920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3</v>
      </c>
      <c r="CP17" t="s">
        <v>118</v>
      </c>
      <c r="CQ17">
        <v>280</v>
      </c>
      <c r="CR17">
        <v>2</v>
      </c>
      <c r="CW17">
        <v>2791685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25">
      <c r="A18" t="str">
        <f>"12/05/2021 02:36:37.140"</f>
        <v>12/05/2021 02:36:37.140</v>
      </c>
      <c r="C18" t="str">
        <f t="shared" si="2"/>
        <v>FFDFD3C0</v>
      </c>
      <c r="D18" t="s">
        <v>122</v>
      </c>
      <c r="E18">
        <v>4</v>
      </c>
      <c r="H18">
        <v>46</v>
      </c>
      <c r="I18" t="s">
        <v>123</v>
      </c>
      <c r="J18" t="s">
        <v>121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"02:36:36.914"</f>
        <v>02:36:36.914</v>
      </c>
      <c r="T18" t="str">
        <f>"02:36:35.414"</f>
        <v>02:36:35.414</v>
      </c>
      <c r="U18" t="str">
        <f t="shared" si="0"/>
        <v>AAC5F7</v>
      </c>
      <c r="V18">
        <v>0</v>
      </c>
      <c r="W18">
        <v>0</v>
      </c>
      <c r="X18">
        <v>2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1</v>
      </c>
      <c r="AI18" t="s">
        <v>132</v>
      </c>
      <c r="AJ18">
        <v>36.314492000000001</v>
      </c>
      <c r="AK18" t="s">
        <v>133</v>
      </c>
      <c r="AL18">
        <v>-119.38763400000001</v>
      </c>
      <c r="AM18">
        <v>25</v>
      </c>
      <c r="AN18">
        <v>25</v>
      </c>
      <c r="AO18" t="s">
        <v>129</v>
      </c>
      <c r="AP18">
        <v>-35</v>
      </c>
      <c r="AQ18">
        <v>34</v>
      </c>
      <c r="AR18">
        <v>0</v>
      </c>
      <c r="AZ18">
        <v>1200</v>
      </c>
      <c r="BA18">
        <v>1</v>
      </c>
      <c r="BB18" t="str">
        <f t="shared" si="1"/>
        <v xml:space="preserve">N7933M  </v>
      </c>
      <c r="BC18">
        <v>1</v>
      </c>
      <c r="BE18">
        <v>0</v>
      </c>
      <c r="BF18">
        <v>0</v>
      </c>
      <c r="BG18">
        <v>0</v>
      </c>
      <c r="BH18">
        <v>200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"02:36:36.920"</f>
        <v>02:36:36.920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3</v>
      </c>
      <c r="CP18" t="s">
        <v>118</v>
      </c>
      <c r="CQ18">
        <v>280</v>
      </c>
      <c r="CR18">
        <v>2</v>
      </c>
      <c r="CW18">
        <v>2791685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25">
      <c r="A19" t="str">
        <f>"12/05/2021 02:36:37.140"</f>
        <v>12/05/2021 02:36:37.140</v>
      </c>
      <c r="C19" t="str">
        <f t="shared" si="2"/>
        <v>FFDFD3C0</v>
      </c>
      <c r="D19" t="s">
        <v>125</v>
      </c>
      <c r="E19">
        <v>5</v>
      </c>
      <c r="H19">
        <v>172</v>
      </c>
      <c r="I19" t="s">
        <v>124</v>
      </c>
      <c r="J19" t="s">
        <v>126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"02:36:36.914"</f>
        <v>02:36:36.914</v>
      </c>
      <c r="T19" t="str">
        <f>"02:36:35.414"</f>
        <v>02:36:35.414</v>
      </c>
      <c r="U19" t="str">
        <f t="shared" si="0"/>
        <v>AAC5F7</v>
      </c>
      <c r="V19">
        <v>0</v>
      </c>
      <c r="W19">
        <v>0</v>
      </c>
      <c r="X19">
        <v>2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1</v>
      </c>
      <c r="AI19" t="s">
        <v>132</v>
      </c>
      <c r="AJ19">
        <v>36.314492000000001</v>
      </c>
      <c r="AK19" t="s">
        <v>133</v>
      </c>
      <c r="AL19">
        <v>-119.38763400000001</v>
      </c>
      <c r="AM19">
        <v>25</v>
      </c>
      <c r="AN19">
        <v>25</v>
      </c>
      <c r="AO19" t="s">
        <v>129</v>
      </c>
      <c r="AP19">
        <v>-35</v>
      </c>
      <c r="AQ19">
        <v>34</v>
      </c>
      <c r="AR19">
        <v>0</v>
      </c>
      <c r="AZ19">
        <v>1200</v>
      </c>
      <c r="BA19">
        <v>1</v>
      </c>
      <c r="BB19" t="str">
        <f t="shared" si="1"/>
        <v xml:space="preserve">N7933M  </v>
      </c>
      <c r="BC19">
        <v>1</v>
      </c>
      <c r="BE19">
        <v>0</v>
      </c>
      <c r="BF19">
        <v>0</v>
      </c>
      <c r="BG19">
        <v>0</v>
      </c>
      <c r="BH19">
        <v>200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"02:36:36.920"</f>
        <v>02:36:36.920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3</v>
      </c>
      <c r="CP19" t="s">
        <v>118</v>
      </c>
      <c r="CQ19">
        <v>280</v>
      </c>
      <c r="CR19">
        <v>2</v>
      </c>
      <c r="CW19">
        <v>2791685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25">
      <c r="A20" t="str">
        <f>"12/05/2021 02:36:37.155"</f>
        <v>12/05/2021 02:36:37.155</v>
      </c>
      <c r="C20" t="str">
        <f t="shared" si="2"/>
        <v>FFDFD3C0</v>
      </c>
      <c r="D20" t="s">
        <v>113</v>
      </c>
      <c r="E20">
        <v>20</v>
      </c>
      <c r="F20">
        <v>1020</v>
      </c>
      <c r="G20" t="s">
        <v>114</v>
      </c>
      <c r="J20" t="s">
        <v>115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"02:36:36.914"</f>
        <v>02:36:36.914</v>
      </c>
      <c r="T20" t="str">
        <f>"02:36:35.414"</f>
        <v>02:36:35.414</v>
      </c>
      <c r="U20" t="str">
        <f t="shared" si="0"/>
        <v>AAC5F7</v>
      </c>
      <c r="V20">
        <v>0</v>
      </c>
      <c r="W20">
        <v>0</v>
      </c>
      <c r="X20">
        <v>2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1</v>
      </c>
      <c r="AI20" t="s">
        <v>132</v>
      </c>
      <c r="AJ20">
        <v>36.314492000000001</v>
      </c>
      <c r="AK20" t="s">
        <v>133</v>
      </c>
      <c r="AL20">
        <v>-119.38763400000001</v>
      </c>
      <c r="AM20">
        <v>25</v>
      </c>
      <c r="AN20">
        <v>25</v>
      </c>
      <c r="AO20" t="s">
        <v>129</v>
      </c>
      <c r="AP20">
        <v>-35</v>
      </c>
      <c r="AQ20">
        <v>34</v>
      </c>
      <c r="AR20">
        <v>0</v>
      </c>
      <c r="AZ20">
        <v>1200</v>
      </c>
      <c r="BA20">
        <v>1</v>
      </c>
      <c r="BB20" t="str">
        <f t="shared" si="1"/>
        <v xml:space="preserve">N7933M  </v>
      </c>
      <c r="BC20">
        <v>1</v>
      </c>
      <c r="BE20">
        <v>0</v>
      </c>
      <c r="BF20">
        <v>0</v>
      </c>
      <c r="BG20">
        <v>0</v>
      </c>
      <c r="BH20">
        <v>200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"02:36:36.920"</f>
        <v>02:36:36.920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3</v>
      </c>
      <c r="CP20" t="s">
        <v>118</v>
      </c>
      <c r="CQ20">
        <v>280</v>
      </c>
      <c r="CR20">
        <v>2</v>
      </c>
      <c r="CW20">
        <v>2791685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25">
      <c r="A21" t="str">
        <f>"12/05/2021 02:36:37.171"</f>
        <v>12/05/2021 02:36:37.171</v>
      </c>
      <c r="C21" t="str">
        <f t="shared" si="2"/>
        <v>FFDFD3C0</v>
      </c>
      <c r="D21" t="s">
        <v>119</v>
      </c>
      <c r="E21">
        <v>5</v>
      </c>
      <c r="H21">
        <v>222</v>
      </c>
      <c r="I21" t="s">
        <v>120</v>
      </c>
      <c r="J21" t="s">
        <v>121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"02:36:36.914"</f>
        <v>02:36:36.914</v>
      </c>
      <c r="T21" t="str">
        <f>"02:36:35.414"</f>
        <v>02:36:35.414</v>
      </c>
      <c r="U21" t="str">
        <f t="shared" si="0"/>
        <v>AAC5F7</v>
      </c>
      <c r="V21">
        <v>0</v>
      </c>
      <c r="W21">
        <v>0</v>
      </c>
      <c r="X21">
        <v>2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1</v>
      </c>
      <c r="AI21" t="s">
        <v>132</v>
      </c>
      <c r="AJ21">
        <v>36.314492000000001</v>
      </c>
      <c r="AK21" t="s">
        <v>133</v>
      </c>
      <c r="AL21">
        <v>-119.38763400000001</v>
      </c>
      <c r="AM21">
        <v>25</v>
      </c>
      <c r="AN21">
        <v>25</v>
      </c>
      <c r="AO21" t="s">
        <v>129</v>
      </c>
      <c r="AP21">
        <v>-35</v>
      </c>
      <c r="AQ21">
        <v>34</v>
      </c>
      <c r="AR21">
        <v>0</v>
      </c>
      <c r="AZ21">
        <v>1200</v>
      </c>
      <c r="BA21">
        <v>1</v>
      </c>
      <c r="BB21" t="str">
        <f t="shared" si="1"/>
        <v xml:space="preserve">N7933M  </v>
      </c>
      <c r="BC21">
        <v>1</v>
      </c>
      <c r="BE21">
        <v>0</v>
      </c>
      <c r="BF21">
        <v>0</v>
      </c>
      <c r="BG21">
        <v>0</v>
      </c>
      <c r="BH21">
        <v>200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"02:36:36.920"</f>
        <v>02:36:36.920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3</v>
      </c>
      <c r="CP21" t="s">
        <v>118</v>
      </c>
      <c r="CQ21">
        <v>280</v>
      </c>
      <c r="CR21">
        <v>2</v>
      </c>
      <c r="CW21">
        <v>2791685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25">
      <c r="A22" t="str">
        <f>"12/05/2021 02:36:38.624"</f>
        <v>12/05/2021 02:36:38.624</v>
      </c>
      <c r="C22" t="str">
        <f t="shared" si="2"/>
        <v>FFDFD3C0</v>
      </c>
      <c r="D22" t="s">
        <v>113</v>
      </c>
      <c r="E22">
        <v>19</v>
      </c>
      <c r="F22">
        <v>1019</v>
      </c>
      <c r="G22" t="s">
        <v>124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"02:36:38.367"</f>
        <v>02:36:38.367</v>
      </c>
      <c r="T22" t="str">
        <f>"02:36:36.967"</f>
        <v>02:36:36.967</v>
      </c>
      <c r="U22" t="str">
        <f t="shared" si="0"/>
        <v>AAC5F7</v>
      </c>
      <c r="V22">
        <v>0</v>
      </c>
      <c r="W22">
        <v>0</v>
      </c>
      <c r="X22">
        <v>2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1</v>
      </c>
      <c r="AI22" t="s">
        <v>134</v>
      </c>
      <c r="AJ22">
        <v>36.314793000000002</v>
      </c>
      <c r="AK22" t="s">
        <v>135</v>
      </c>
      <c r="AL22">
        <v>-119.38802</v>
      </c>
      <c r="AM22">
        <v>25</v>
      </c>
      <c r="AN22">
        <v>25</v>
      </c>
      <c r="AO22" t="s">
        <v>129</v>
      </c>
      <c r="AP22">
        <v>-40</v>
      </c>
      <c r="AQ22">
        <v>36</v>
      </c>
      <c r="AR22">
        <v>0</v>
      </c>
      <c r="AZ22">
        <v>1200</v>
      </c>
      <c r="BA22">
        <v>1</v>
      </c>
      <c r="BB22" t="str">
        <f t="shared" si="1"/>
        <v xml:space="preserve">N7933M  </v>
      </c>
      <c r="BC22">
        <v>1</v>
      </c>
      <c r="BE22">
        <v>0</v>
      </c>
      <c r="BF22">
        <v>0</v>
      </c>
      <c r="BG22">
        <v>0</v>
      </c>
      <c r="BH22">
        <v>200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"02:36:38.370"</f>
        <v>02:36:38.370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2</v>
      </c>
      <c r="CP22" t="s">
        <v>118</v>
      </c>
      <c r="CQ22">
        <v>280</v>
      </c>
      <c r="CR22">
        <v>2</v>
      </c>
      <c r="CW22">
        <v>2792414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25">
      <c r="A23" t="str">
        <f>"12/05/2021 02:36:38.624"</f>
        <v>12/05/2021 02:36:38.624</v>
      </c>
      <c r="C23" t="str">
        <f t="shared" si="2"/>
        <v>FFDFD3C0</v>
      </c>
      <c r="D23" t="s">
        <v>122</v>
      </c>
      <c r="E23">
        <v>4</v>
      </c>
      <c r="H23">
        <v>46</v>
      </c>
      <c r="I23" t="s">
        <v>123</v>
      </c>
      <c r="J23" t="s">
        <v>121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"02:36:38.367"</f>
        <v>02:36:38.367</v>
      </c>
      <c r="T23" t="str">
        <f>"02:36:36.967"</f>
        <v>02:36:36.967</v>
      </c>
      <c r="U23" t="str">
        <f t="shared" si="0"/>
        <v>AAC5F7</v>
      </c>
      <c r="V23">
        <v>0</v>
      </c>
      <c r="W23">
        <v>0</v>
      </c>
      <c r="X23">
        <v>2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1</v>
      </c>
      <c r="AI23" t="s">
        <v>134</v>
      </c>
      <c r="AJ23">
        <v>36.314793000000002</v>
      </c>
      <c r="AK23" t="s">
        <v>135</v>
      </c>
      <c r="AL23">
        <v>-119.38802</v>
      </c>
      <c r="AM23">
        <v>25</v>
      </c>
      <c r="AN23">
        <v>25</v>
      </c>
      <c r="AO23" t="s">
        <v>129</v>
      </c>
      <c r="AP23">
        <v>-40</v>
      </c>
      <c r="AQ23">
        <v>36</v>
      </c>
      <c r="AR23">
        <v>0</v>
      </c>
      <c r="AZ23">
        <v>1200</v>
      </c>
      <c r="BA23">
        <v>1</v>
      </c>
      <c r="BB23" t="str">
        <f t="shared" si="1"/>
        <v xml:space="preserve">N7933M  </v>
      </c>
      <c r="BC23">
        <v>1</v>
      </c>
      <c r="BE23">
        <v>0</v>
      </c>
      <c r="BF23">
        <v>0</v>
      </c>
      <c r="BG23">
        <v>0</v>
      </c>
      <c r="BH23">
        <v>200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"02:36:38.370"</f>
        <v>02:36:38.370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2</v>
      </c>
      <c r="CP23" t="s">
        <v>118</v>
      </c>
      <c r="CQ23">
        <v>280</v>
      </c>
      <c r="CR23">
        <v>2</v>
      </c>
      <c r="CW23">
        <v>2792414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25">
      <c r="A24" t="str">
        <f>"12/05/2021 02:36:38.624"</f>
        <v>12/05/2021 02:36:38.624</v>
      </c>
      <c r="C24" t="str">
        <f t="shared" si="2"/>
        <v>FFDFD3C0</v>
      </c>
      <c r="D24" t="s">
        <v>125</v>
      </c>
      <c r="E24">
        <v>5</v>
      </c>
      <c r="H24">
        <v>172</v>
      </c>
      <c r="I24" t="s">
        <v>124</v>
      </c>
      <c r="J24" t="s">
        <v>126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"02:36:38.367"</f>
        <v>02:36:38.367</v>
      </c>
      <c r="T24" t="str">
        <f>"02:36:36.967"</f>
        <v>02:36:36.967</v>
      </c>
      <c r="U24" t="str">
        <f t="shared" si="0"/>
        <v>AAC5F7</v>
      </c>
      <c r="V24">
        <v>0</v>
      </c>
      <c r="W24">
        <v>0</v>
      </c>
      <c r="X24">
        <v>2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1</v>
      </c>
      <c r="AI24" t="s">
        <v>134</v>
      </c>
      <c r="AJ24">
        <v>36.314793000000002</v>
      </c>
      <c r="AK24" t="s">
        <v>135</v>
      </c>
      <c r="AL24">
        <v>-119.38802</v>
      </c>
      <c r="AM24">
        <v>25</v>
      </c>
      <c r="AN24">
        <v>25</v>
      </c>
      <c r="AO24" t="s">
        <v>129</v>
      </c>
      <c r="AP24">
        <v>-40</v>
      </c>
      <c r="AQ24">
        <v>36</v>
      </c>
      <c r="AR24">
        <v>0</v>
      </c>
      <c r="AZ24">
        <v>1200</v>
      </c>
      <c r="BA24">
        <v>1</v>
      </c>
      <c r="BB24" t="str">
        <f t="shared" si="1"/>
        <v xml:space="preserve">N7933M  </v>
      </c>
      <c r="BC24">
        <v>1</v>
      </c>
      <c r="BE24">
        <v>0</v>
      </c>
      <c r="BF24">
        <v>0</v>
      </c>
      <c r="BG24">
        <v>0</v>
      </c>
      <c r="BH24">
        <v>200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"02:36:38.370"</f>
        <v>02:36:38.370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2</v>
      </c>
      <c r="CP24" t="s">
        <v>118</v>
      </c>
      <c r="CQ24">
        <v>280</v>
      </c>
      <c r="CR24">
        <v>2</v>
      </c>
      <c r="CW24">
        <v>2792414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25">
      <c r="A25" t="str">
        <f>"12/05/2021 02:36:38.624"</f>
        <v>12/05/2021 02:36:38.624</v>
      </c>
      <c r="C25" t="str">
        <f t="shared" si="2"/>
        <v>FFDFD3C0</v>
      </c>
      <c r="D25" t="s">
        <v>113</v>
      </c>
      <c r="E25">
        <v>20</v>
      </c>
      <c r="F25">
        <v>1020</v>
      </c>
      <c r="G25" t="s">
        <v>114</v>
      </c>
      <c r="J25" t="s">
        <v>115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"02:36:38.367"</f>
        <v>02:36:38.367</v>
      </c>
      <c r="T25" t="str">
        <f>"02:36:36.967"</f>
        <v>02:36:36.967</v>
      </c>
      <c r="U25" t="str">
        <f t="shared" si="0"/>
        <v>AAC5F7</v>
      </c>
      <c r="V25">
        <v>0</v>
      </c>
      <c r="W25">
        <v>0</v>
      </c>
      <c r="X25">
        <v>2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1</v>
      </c>
      <c r="AI25" t="s">
        <v>134</v>
      </c>
      <c r="AJ25">
        <v>36.314793000000002</v>
      </c>
      <c r="AK25" t="s">
        <v>135</v>
      </c>
      <c r="AL25">
        <v>-119.38802</v>
      </c>
      <c r="AM25">
        <v>25</v>
      </c>
      <c r="AN25">
        <v>25</v>
      </c>
      <c r="AO25" t="s">
        <v>129</v>
      </c>
      <c r="AP25">
        <v>-40</v>
      </c>
      <c r="AQ25">
        <v>36</v>
      </c>
      <c r="AR25">
        <v>0</v>
      </c>
      <c r="AZ25">
        <v>1200</v>
      </c>
      <c r="BA25">
        <v>1</v>
      </c>
      <c r="BB25" t="str">
        <f t="shared" si="1"/>
        <v xml:space="preserve">N7933M  </v>
      </c>
      <c r="BC25">
        <v>1</v>
      </c>
      <c r="BE25">
        <v>0</v>
      </c>
      <c r="BF25">
        <v>0</v>
      </c>
      <c r="BG25">
        <v>0</v>
      </c>
      <c r="BH25">
        <v>200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"02:36:38.370"</f>
        <v>02:36:38.370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2</v>
      </c>
      <c r="CP25" t="s">
        <v>118</v>
      </c>
      <c r="CQ25">
        <v>280</v>
      </c>
      <c r="CR25">
        <v>2</v>
      </c>
      <c r="CW25">
        <v>2792414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25">
      <c r="A26" t="str">
        <f>"12/05/2021 02:36:38.641"</f>
        <v>12/05/2021 02:36:38.641</v>
      </c>
      <c r="C26" t="str">
        <f t="shared" si="2"/>
        <v>FFDFD3C0</v>
      </c>
      <c r="D26" t="s">
        <v>119</v>
      </c>
      <c r="E26">
        <v>5</v>
      </c>
      <c r="H26">
        <v>222</v>
      </c>
      <c r="I26" t="s">
        <v>120</v>
      </c>
      <c r="J26" t="s">
        <v>121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"02:36:38.367"</f>
        <v>02:36:38.367</v>
      </c>
      <c r="T26" t="str">
        <f>"02:36:36.967"</f>
        <v>02:36:36.967</v>
      </c>
      <c r="U26" t="str">
        <f t="shared" si="0"/>
        <v>AAC5F7</v>
      </c>
      <c r="V26">
        <v>0</v>
      </c>
      <c r="W26">
        <v>0</v>
      </c>
      <c r="X26">
        <v>2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1</v>
      </c>
      <c r="AI26" t="s">
        <v>134</v>
      </c>
      <c r="AJ26">
        <v>36.314793000000002</v>
      </c>
      <c r="AK26" t="s">
        <v>135</v>
      </c>
      <c r="AL26">
        <v>-119.38802</v>
      </c>
      <c r="AM26">
        <v>25</v>
      </c>
      <c r="AN26">
        <v>25</v>
      </c>
      <c r="AO26" t="s">
        <v>129</v>
      </c>
      <c r="AP26">
        <v>-40</v>
      </c>
      <c r="AQ26">
        <v>36</v>
      </c>
      <c r="AR26">
        <v>0</v>
      </c>
      <c r="AZ26">
        <v>1200</v>
      </c>
      <c r="BA26">
        <v>1</v>
      </c>
      <c r="BB26" t="str">
        <f t="shared" si="1"/>
        <v xml:space="preserve">N7933M  </v>
      </c>
      <c r="BC26">
        <v>1</v>
      </c>
      <c r="BE26">
        <v>0</v>
      </c>
      <c r="BF26">
        <v>0</v>
      </c>
      <c r="BG26">
        <v>0</v>
      </c>
      <c r="BH26">
        <v>200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"02:36:38.370"</f>
        <v>02:36:38.370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2</v>
      </c>
      <c r="CP26" t="s">
        <v>118</v>
      </c>
      <c r="CQ26">
        <v>280</v>
      </c>
      <c r="CR26">
        <v>2</v>
      </c>
      <c r="CW26">
        <v>2792414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25">
      <c r="A27" t="str">
        <f>"12/05/2021 02:36:39.689"</f>
        <v>12/05/2021 02:36:39.689</v>
      </c>
      <c r="C27" t="str">
        <f t="shared" si="2"/>
        <v>FFDFD3C0</v>
      </c>
      <c r="D27" t="s">
        <v>122</v>
      </c>
      <c r="E27">
        <v>4</v>
      </c>
      <c r="H27">
        <v>46</v>
      </c>
      <c r="I27" t="s">
        <v>123</v>
      </c>
      <c r="J27" t="s">
        <v>121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"02:36:39.477"</f>
        <v>02:36:39.477</v>
      </c>
      <c r="T27" t="str">
        <f>"02:36:38.977"</f>
        <v>02:36:38.977</v>
      </c>
      <c r="U27" t="str">
        <f t="shared" si="0"/>
        <v>AAC5F7</v>
      </c>
      <c r="V27">
        <v>0</v>
      </c>
      <c r="W27">
        <v>0</v>
      </c>
      <c r="X27">
        <v>2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1</v>
      </c>
      <c r="AI27" t="s">
        <v>136</v>
      </c>
      <c r="AJ27">
        <v>36.314985999999998</v>
      </c>
      <c r="AK27" t="s">
        <v>137</v>
      </c>
      <c r="AL27">
        <v>-119.38831999999999</v>
      </c>
      <c r="AM27">
        <v>25</v>
      </c>
      <c r="AN27">
        <v>25</v>
      </c>
      <c r="AO27" t="s">
        <v>129</v>
      </c>
      <c r="AP27">
        <v>-44</v>
      </c>
      <c r="AQ27">
        <v>43</v>
      </c>
      <c r="AR27">
        <v>0</v>
      </c>
      <c r="AZ27">
        <v>1200</v>
      </c>
      <c r="BA27">
        <v>1</v>
      </c>
      <c r="BB27" t="str">
        <f t="shared" si="1"/>
        <v xml:space="preserve">N7933M  </v>
      </c>
      <c r="BC27">
        <v>1</v>
      </c>
      <c r="BE27">
        <v>0</v>
      </c>
      <c r="BF27">
        <v>0</v>
      </c>
      <c r="BG27">
        <v>0</v>
      </c>
      <c r="BH27">
        <v>200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"02:36:39.479"</f>
        <v>02:36:39.479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3</v>
      </c>
      <c r="CP27" t="s">
        <v>118</v>
      </c>
      <c r="CQ27">
        <v>280</v>
      </c>
      <c r="CR27">
        <v>2</v>
      </c>
      <c r="CW27">
        <v>2792879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25">
      <c r="A28" t="str">
        <f>"12/05/2021 02:36:39.689"</f>
        <v>12/05/2021 02:36:39.689</v>
      </c>
      <c r="C28" t="str">
        <f t="shared" si="2"/>
        <v>FFDFD3C0</v>
      </c>
      <c r="D28" t="s">
        <v>125</v>
      </c>
      <c r="E28">
        <v>5</v>
      </c>
      <c r="H28">
        <v>172</v>
      </c>
      <c r="I28" t="s">
        <v>124</v>
      </c>
      <c r="J28" t="s">
        <v>126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"02:36:39.477"</f>
        <v>02:36:39.477</v>
      </c>
      <c r="T28" t="str">
        <f>"02:36:38.977"</f>
        <v>02:36:38.977</v>
      </c>
      <c r="U28" t="str">
        <f t="shared" si="0"/>
        <v>AAC5F7</v>
      </c>
      <c r="V28">
        <v>0</v>
      </c>
      <c r="W28">
        <v>0</v>
      </c>
      <c r="X28">
        <v>2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1</v>
      </c>
      <c r="AI28" t="s">
        <v>136</v>
      </c>
      <c r="AJ28">
        <v>36.314985999999998</v>
      </c>
      <c r="AK28" t="s">
        <v>137</v>
      </c>
      <c r="AL28">
        <v>-119.38831999999999</v>
      </c>
      <c r="AM28">
        <v>25</v>
      </c>
      <c r="AN28">
        <v>25</v>
      </c>
      <c r="AO28" t="s">
        <v>129</v>
      </c>
      <c r="AP28">
        <v>-44</v>
      </c>
      <c r="AQ28">
        <v>43</v>
      </c>
      <c r="AR28">
        <v>0</v>
      </c>
      <c r="AZ28">
        <v>1200</v>
      </c>
      <c r="BA28">
        <v>1</v>
      </c>
      <c r="BB28" t="str">
        <f t="shared" si="1"/>
        <v xml:space="preserve">N7933M  </v>
      </c>
      <c r="BC28">
        <v>1</v>
      </c>
      <c r="BE28">
        <v>0</v>
      </c>
      <c r="BF28">
        <v>0</v>
      </c>
      <c r="BG28">
        <v>0</v>
      </c>
      <c r="BH28">
        <v>200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"02:36:39.479"</f>
        <v>02:36:39.479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3</v>
      </c>
      <c r="CP28" t="s">
        <v>118</v>
      </c>
      <c r="CQ28">
        <v>280</v>
      </c>
      <c r="CR28">
        <v>2</v>
      </c>
      <c r="CW28">
        <v>2792879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25">
      <c r="A29" t="str">
        <f>"12/05/2021 02:36:39.689"</f>
        <v>12/05/2021 02:36:39.689</v>
      </c>
      <c r="C29" t="str">
        <f t="shared" si="2"/>
        <v>FFDFD3C0</v>
      </c>
      <c r="D29" t="s">
        <v>113</v>
      </c>
      <c r="E29">
        <v>20</v>
      </c>
      <c r="F29">
        <v>1020</v>
      </c>
      <c r="G29" t="s">
        <v>114</v>
      </c>
      <c r="J29" t="s">
        <v>115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"02:36:39.477"</f>
        <v>02:36:39.477</v>
      </c>
      <c r="T29" t="str">
        <f>"02:36:38.977"</f>
        <v>02:36:38.977</v>
      </c>
      <c r="U29" t="str">
        <f t="shared" si="0"/>
        <v>AAC5F7</v>
      </c>
      <c r="V29">
        <v>0</v>
      </c>
      <c r="W29">
        <v>0</v>
      </c>
      <c r="X29">
        <v>2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1</v>
      </c>
      <c r="AI29" t="s">
        <v>136</v>
      </c>
      <c r="AJ29">
        <v>36.314985999999998</v>
      </c>
      <c r="AK29" t="s">
        <v>137</v>
      </c>
      <c r="AL29">
        <v>-119.38831999999999</v>
      </c>
      <c r="AM29">
        <v>25</v>
      </c>
      <c r="AN29">
        <v>25</v>
      </c>
      <c r="AO29" t="s">
        <v>129</v>
      </c>
      <c r="AP29">
        <v>-44</v>
      </c>
      <c r="AQ29">
        <v>43</v>
      </c>
      <c r="AR29">
        <v>0</v>
      </c>
      <c r="AZ29">
        <v>1200</v>
      </c>
      <c r="BA29">
        <v>1</v>
      </c>
      <c r="BB29" t="str">
        <f t="shared" si="1"/>
        <v xml:space="preserve">N7933M  </v>
      </c>
      <c r="BC29">
        <v>1</v>
      </c>
      <c r="BE29">
        <v>0</v>
      </c>
      <c r="BF29">
        <v>0</v>
      </c>
      <c r="BG29">
        <v>0</v>
      </c>
      <c r="BH29">
        <v>200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"02:36:39.479"</f>
        <v>02:36:39.479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3</v>
      </c>
      <c r="CP29" t="s">
        <v>118</v>
      </c>
      <c r="CQ29">
        <v>280</v>
      </c>
      <c r="CR29">
        <v>2</v>
      </c>
      <c r="CW29">
        <v>2792879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25">
      <c r="A30" t="str">
        <f>"12/05/2021 02:36:39.705"</f>
        <v>12/05/2021 02:36:39.705</v>
      </c>
      <c r="C30" t="str">
        <f t="shared" si="2"/>
        <v>FFDFD3C0</v>
      </c>
      <c r="D30" t="s">
        <v>119</v>
      </c>
      <c r="E30">
        <v>5</v>
      </c>
      <c r="H30">
        <v>222</v>
      </c>
      <c r="I30" t="s">
        <v>120</v>
      </c>
      <c r="J30" t="s">
        <v>121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"02:36:39.477"</f>
        <v>02:36:39.477</v>
      </c>
      <c r="T30" t="str">
        <f>"02:36:38.977"</f>
        <v>02:36:38.977</v>
      </c>
      <c r="U30" t="str">
        <f t="shared" si="0"/>
        <v>AAC5F7</v>
      </c>
      <c r="V30">
        <v>0</v>
      </c>
      <c r="W30">
        <v>0</v>
      </c>
      <c r="X30">
        <v>2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1</v>
      </c>
      <c r="AI30" t="s">
        <v>136</v>
      </c>
      <c r="AJ30">
        <v>36.314985999999998</v>
      </c>
      <c r="AK30" t="s">
        <v>137</v>
      </c>
      <c r="AL30">
        <v>-119.38831999999999</v>
      </c>
      <c r="AM30">
        <v>25</v>
      </c>
      <c r="AN30">
        <v>25</v>
      </c>
      <c r="AO30" t="s">
        <v>129</v>
      </c>
      <c r="AP30">
        <v>-44</v>
      </c>
      <c r="AQ30">
        <v>43</v>
      </c>
      <c r="AR30">
        <v>0</v>
      </c>
      <c r="AZ30">
        <v>1200</v>
      </c>
      <c r="BA30">
        <v>1</v>
      </c>
      <c r="BB30" t="str">
        <f t="shared" si="1"/>
        <v xml:space="preserve">N7933M  </v>
      </c>
      <c r="BC30">
        <v>1</v>
      </c>
      <c r="BE30">
        <v>0</v>
      </c>
      <c r="BF30">
        <v>0</v>
      </c>
      <c r="BG30">
        <v>0</v>
      </c>
      <c r="BH30">
        <v>200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"02:36:39.479"</f>
        <v>02:36:39.479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3</v>
      </c>
      <c r="CP30" t="s">
        <v>118</v>
      </c>
      <c r="CQ30">
        <v>280</v>
      </c>
      <c r="CR30">
        <v>2</v>
      </c>
      <c r="CW30">
        <v>2792879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25">
      <c r="A31" t="str">
        <f>"12/05/2021 02:36:39.720"</f>
        <v>12/05/2021 02:36:39.720</v>
      </c>
      <c r="C31" t="str">
        <f t="shared" si="2"/>
        <v>FFDFD3C0</v>
      </c>
      <c r="D31" t="s">
        <v>113</v>
      </c>
      <c r="E31">
        <v>19</v>
      </c>
      <c r="F31">
        <v>1019</v>
      </c>
      <c r="G31" t="s">
        <v>124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"02:36:39.477"</f>
        <v>02:36:39.477</v>
      </c>
      <c r="T31" t="str">
        <f>"02:36:38.977"</f>
        <v>02:36:38.977</v>
      </c>
      <c r="U31" t="str">
        <f t="shared" si="0"/>
        <v>AAC5F7</v>
      </c>
      <c r="V31">
        <v>0</v>
      </c>
      <c r="W31">
        <v>0</v>
      </c>
      <c r="X31">
        <v>2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1</v>
      </c>
      <c r="AI31" t="s">
        <v>136</v>
      </c>
      <c r="AJ31">
        <v>36.314985999999998</v>
      </c>
      <c r="AK31" t="s">
        <v>137</v>
      </c>
      <c r="AL31">
        <v>-119.38831999999999</v>
      </c>
      <c r="AM31">
        <v>25</v>
      </c>
      <c r="AN31">
        <v>25</v>
      </c>
      <c r="AO31" t="s">
        <v>129</v>
      </c>
      <c r="AP31">
        <v>-44</v>
      </c>
      <c r="AQ31">
        <v>43</v>
      </c>
      <c r="AR31">
        <v>0</v>
      </c>
      <c r="AZ31">
        <v>1200</v>
      </c>
      <c r="BA31">
        <v>1</v>
      </c>
      <c r="BB31" t="str">
        <f t="shared" si="1"/>
        <v xml:space="preserve">N7933M  </v>
      </c>
      <c r="BC31">
        <v>1</v>
      </c>
      <c r="BE31">
        <v>0</v>
      </c>
      <c r="BF31">
        <v>0</v>
      </c>
      <c r="BG31">
        <v>0</v>
      </c>
      <c r="BH31">
        <v>200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"02:36:39.479"</f>
        <v>02:36:39.479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3</v>
      </c>
      <c r="CP31" t="s">
        <v>118</v>
      </c>
      <c r="CQ31">
        <v>280</v>
      </c>
      <c r="CR31">
        <v>2</v>
      </c>
      <c r="CW31">
        <v>2792879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25">
      <c r="A32" t="str">
        <f>"12/05/2021 02:36:40.744"</f>
        <v>12/05/2021 02:36:40.744</v>
      </c>
      <c r="C32" t="str">
        <f t="shared" si="2"/>
        <v>FFDFD3C0</v>
      </c>
      <c r="D32" t="s">
        <v>113</v>
      </c>
      <c r="E32">
        <v>19</v>
      </c>
      <c r="F32">
        <v>1019</v>
      </c>
      <c r="G32" t="s">
        <v>124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"02:36:40.492"</f>
        <v>02:36:40.492</v>
      </c>
      <c r="T32" t="str">
        <f>"02:36:39.492"</f>
        <v>02:36:39.492</v>
      </c>
      <c r="U32" t="str">
        <f t="shared" si="0"/>
        <v>AAC5F7</v>
      </c>
      <c r="V32">
        <v>0</v>
      </c>
      <c r="W32">
        <v>0</v>
      </c>
      <c r="X32">
        <v>2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1</v>
      </c>
      <c r="AI32" t="s">
        <v>138</v>
      </c>
      <c r="AJ32">
        <v>36.315221999999999</v>
      </c>
      <c r="AK32" t="s">
        <v>139</v>
      </c>
      <c r="AL32">
        <v>-119.388535</v>
      </c>
      <c r="AM32">
        <v>25</v>
      </c>
      <c r="AN32">
        <v>25</v>
      </c>
      <c r="AO32" t="s">
        <v>129</v>
      </c>
      <c r="AP32">
        <v>-45</v>
      </c>
      <c r="AQ32">
        <v>45</v>
      </c>
      <c r="AR32">
        <v>0</v>
      </c>
      <c r="AZ32">
        <v>1200</v>
      </c>
      <c r="BA32">
        <v>1</v>
      </c>
      <c r="BB32" t="str">
        <f t="shared" si="1"/>
        <v xml:space="preserve">N7933M  </v>
      </c>
      <c r="BC32">
        <v>1</v>
      </c>
      <c r="BE32">
        <v>0</v>
      </c>
      <c r="BF32">
        <v>0</v>
      </c>
      <c r="BG32">
        <v>0</v>
      </c>
      <c r="BH32">
        <v>200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"02:36:40.498"</f>
        <v>02:36:40.498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1</v>
      </c>
      <c r="CP32" t="s">
        <v>118</v>
      </c>
      <c r="CQ32">
        <v>280</v>
      </c>
      <c r="CR32">
        <v>2</v>
      </c>
      <c r="CW32">
        <v>2793341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25">
      <c r="A33" t="str">
        <f>"12/05/2021 02:36:40.744"</f>
        <v>12/05/2021 02:36:40.744</v>
      </c>
      <c r="C33" t="str">
        <f t="shared" si="2"/>
        <v>FFDFD3C0</v>
      </c>
      <c r="D33" t="s">
        <v>125</v>
      </c>
      <c r="E33">
        <v>5</v>
      </c>
      <c r="H33">
        <v>172</v>
      </c>
      <c r="I33" t="s">
        <v>124</v>
      </c>
      <c r="J33" t="s">
        <v>126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"02:36:40.492"</f>
        <v>02:36:40.492</v>
      </c>
      <c r="T33" t="str">
        <f>"02:36:39.492"</f>
        <v>02:36:39.492</v>
      </c>
      <c r="U33" t="str">
        <f t="shared" si="0"/>
        <v>AAC5F7</v>
      </c>
      <c r="V33">
        <v>0</v>
      </c>
      <c r="W33">
        <v>0</v>
      </c>
      <c r="X33">
        <v>2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1</v>
      </c>
      <c r="AI33" t="s">
        <v>138</v>
      </c>
      <c r="AJ33">
        <v>36.315221999999999</v>
      </c>
      <c r="AK33" t="s">
        <v>139</v>
      </c>
      <c r="AL33">
        <v>-119.388535</v>
      </c>
      <c r="AM33">
        <v>25</v>
      </c>
      <c r="AN33">
        <v>25</v>
      </c>
      <c r="AO33" t="s">
        <v>129</v>
      </c>
      <c r="AP33">
        <v>-45</v>
      </c>
      <c r="AQ33">
        <v>45</v>
      </c>
      <c r="AR33">
        <v>0</v>
      </c>
      <c r="AZ33">
        <v>1200</v>
      </c>
      <c r="BA33">
        <v>1</v>
      </c>
      <c r="BB33" t="str">
        <f t="shared" si="1"/>
        <v xml:space="preserve">N7933M  </v>
      </c>
      <c r="BC33">
        <v>1</v>
      </c>
      <c r="BE33">
        <v>0</v>
      </c>
      <c r="BF33">
        <v>0</v>
      </c>
      <c r="BG33">
        <v>0</v>
      </c>
      <c r="BH33">
        <v>200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"02:36:40.498"</f>
        <v>02:36:40.498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1</v>
      </c>
      <c r="CP33" t="s">
        <v>118</v>
      </c>
      <c r="CQ33">
        <v>280</v>
      </c>
      <c r="CR33">
        <v>2</v>
      </c>
      <c r="CW33">
        <v>2793341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25">
      <c r="A34" t="str">
        <f>"12/05/2021 02:36:40.744"</f>
        <v>12/05/2021 02:36:40.744</v>
      </c>
      <c r="C34" t="str">
        <f t="shared" si="2"/>
        <v>FFDFD3C0</v>
      </c>
      <c r="D34" t="s">
        <v>122</v>
      </c>
      <c r="E34">
        <v>4</v>
      </c>
      <c r="H34">
        <v>46</v>
      </c>
      <c r="I34" t="s">
        <v>123</v>
      </c>
      <c r="J34" t="s">
        <v>121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"02:36:40.492"</f>
        <v>02:36:40.492</v>
      </c>
      <c r="T34" t="str">
        <f>"02:36:39.492"</f>
        <v>02:36:39.492</v>
      </c>
      <c r="U34" t="str">
        <f t="shared" si="0"/>
        <v>AAC5F7</v>
      </c>
      <c r="V34">
        <v>0</v>
      </c>
      <c r="W34">
        <v>0</v>
      </c>
      <c r="X34">
        <v>2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1</v>
      </c>
      <c r="AI34" t="s">
        <v>138</v>
      </c>
      <c r="AJ34">
        <v>36.315221999999999</v>
      </c>
      <c r="AK34" t="s">
        <v>139</v>
      </c>
      <c r="AL34">
        <v>-119.388535</v>
      </c>
      <c r="AM34">
        <v>25</v>
      </c>
      <c r="AN34">
        <v>25</v>
      </c>
      <c r="AO34" t="s">
        <v>129</v>
      </c>
      <c r="AP34">
        <v>-45</v>
      </c>
      <c r="AQ34">
        <v>45</v>
      </c>
      <c r="AR34">
        <v>0</v>
      </c>
      <c r="AZ34">
        <v>1200</v>
      </c>
      <c r="BA34">
        <v>1</v>
      </c>
      <c r="BB34" t="str">
        <f t="shared" si="1"/>
        <v xml:space="preserve">N7933M  </v>
      </c>
      <c r="BC34">
        <v>1</v>
      </c>
      <c r="BE34">
        <v>0</v>
      </c>
      <c r="BF34">
        <v>0</v>
      </c>
      <c r="BG34">
        <v>0</v>
      </c>
      <c r="BH34">
        <v>200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"02:36:40.498"</f>
        <v>02:36:40.498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1</v>
      </c>
      <c r="CP34" t="s">
        <v>118</v>
      </c>
      <c r="CQ34">
        <v>280</v>
      </c>
      <c r="CR34">
        <v>2</v>
      </c>
      <c r="CW34">
        <v>2793341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25">
      <c r="A35" t="str">
        <f>"12/05/2021 02:36:40.744"</f>
        <v>12/05/2021 02:36:40.744</v>
      </c>
      <c r="C35" t="str">
        <f t="shared" si="2"/>
        <v>FFDFD3C0</v>
      </c>
      <c r="D35" t="s">
        <v>113</v>
      </c>
      <c r="E35">
        <v>20</v>
      </c>
      <c r="F35">
        <v>1020</v>
      </c>
      <c r="G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"02:36:40.492"</f>
        <v>02:36:40.492</v>
      </c>
      <c r="T35" t="str">
        <f>"02:36:39.492"</f>
        <v>02:36:39.492</v>
      </c>
      <c r="U35" t="str">
        <f t="shared" si="0"/>
        <v>AAC5F7</v>
      </c>
      <c r="V35">
        <v>0</v>
      </c>
      <c r="W35">
        <v>0</v>
      </c>
      <c r="X35">
        <v>2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1</v>
      </c>
      <c r="AI35" t="s">
        <v>138</v>
      </c>
      <c r="AJ35">
        <v>36.315221999999999</v>
      </c>
      <c r="AK35" t="s">
        <v>139</v>
      </c>
      <c r="AL35">
        <v>-119.388535</v>
      </c>
      <c r="AM35">
        <v>25</v>
      </c>
      <c r="AN35">
        <v>25</v>
      </c>
      <c r="AO35" t="s">
        <v>129</v>
      </c>
      <c r="AP35">
        <v>-45</v>
      </c>
      <c r="AQ35">
        <v>45</v>
      </c>
      <c r="AR35">
        <v>0</v>
      </c>
      <c r="AZ35">
        <v>1200</v>
      </c>
      <c r="BA35">
        <v>1</v>
      </c>
      <c r="BB35" t="str">
        <f t="shared" si="1"/>
        <v xml:space="preserve">N7933M  </v>
      </c>
      <c r="BC35">
        <v>1</v>
      </c>
      <c r="BE35">
        <v>0</v>
      </c>
      <c r="BF35">
        <v>0</v>
      </c>
      <c r="BG35">
        <v>0</v>
      </c>
      <c r="BH35">
        <v>200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"02:36:40.498"</f>
        <v>02:36:40.498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1</v>
      </c>
      <c r="CP35" t="s">
        <v>118</v>
      </c>
      <c r="CQ35">
        <v>280</v>
      </c>
      <c r="CR35">
        <v>2</v>
      </c>
      <c r="CW35">
        <v>2793341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25">
      <c r="A36" t="str">
        <f>"12/05/2021 02:36:40.775"</f>
        <v>12/05/2021 02:36:40.775</v>
      </c>
      <c r="C36" t="str">
        <f t="shared" si="2"/>
        <v>FFDFD3C0</v>
      </c>
      <c r="D36" t="s">
        <v>119</v>
      </c>
      <c r="E36">
        <v>5</v>
      </c>
      <c r="H36">
        <v>222</v>
      </c>
      <c r="I36" t="s">
        <v>120</v>
      </c>
      <c r="J36" t="s">
        <v>121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"02:36:40.492"</f>
        <v>02:36:40.492</v>
      </c>
      <c r="T36" t="str">
        <f>"02:36:39.492"</f>
        <v>02:36:39.492</v>
      </c>
      <c r="U36" t="str">
        <f t="shared" si="0"/>
        <v>AAC5F7</v>
      </c>
      <c r="V36">
        <v>0</v>
      </c>
      <c r="W36">
        <v>0</v>
      </c>
      <c r="X36">
        <v>2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1</v>
      </c>
      <c r="AI36" t="s">
        <v>138</v>
      </c>
      <c r="AJ36">
        <v>36.315221999999999</v>
      </c>
      <c r="AK36" t="s">
        <v>139</v>
      </c>
      <c r="AL36">
        <v>-119.388535</v>
      </c>
      <c r="AM36">
        <v>25</v>
      </c>
      <c r="AN36">
        <v>25</v>
      </c>
      <c r="AO36" t="s">
        <v>129</v>
      </c>
      <c r="AP36">
        <v>-45</v>
      </c>
      <c r="AQ36">
        <v>45</v>
      </c>
      <c r="AR36">
        <v>0</v>
      </c>
      <c r="AZ36">
        <v>1200</v>
      </c>
      <c r="BA36">
        <v>1</v>
      </c>
      <c r="BB36" t="str">
        <f t="shared" si="1"/>
        <v xml:space="preserve">N7933M  </v>
      </c>
      <c r="BC36">
        <v>1</v>
      </c>
      <c r="BE36">
        <v>0</v>
      </c>
      <c r="BF36">
        <v>0</v>
      </c>
      <c r="BG36">
        <v>0</v>
      </c>
      <c r="BH36">
        <v>200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"02:36:40.498"</f>
        <v>02:36:40.498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1</v>
      </c>
      <c r="CP36" t="s">
        <v>118</v>
      </c>
      <c r="CQ36">
        <v>280</v>
      </c>
      <c r="CR36">
        <v>2</v>
      </c>
      <c r="CW36">
        <v>2793341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25">
      <c r="A37" t="str">
        <f>"12/05/2021 02:36:41.744"</f>
        <v>12/05/2021 02:36:41.744</v>
      </c>
      <c r="C37" t="str">
        <f t="shared" si="2"/>
        <v>FFDFD3C0</v>
      </c>
      <c r="D37" t="s">
        <v>119</v>
      </c>
      <c r="E37">
        <v>5</v>
      </c>
      <c r="H37">
        <v>222</v>
      </c>
      <c r="I37" t="s">
        <v>120</v>
      </c>
      <c r="J37" t="s">
        <v>121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"02:36:41.492"</f>
        <v>02:36:41.492</v>
      </c>
      <c r="T37" t="str">
        <f>"02:36:41.092"</f>
        <v>02:36:41.092</v>
      </c>
      <c r="U37" t="str">
        <f t="shared" si="0"/>
        <v>AAC5F7</v>
      </c>
      <c r="V37">
        <v>0</v>
      </c>
      <c r="W37">
        <v>0</v>
      </c>
      <c r="X37">
        <v>2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1</v>
      </c>
      <c r="AI37" t="s">
        <v>140</v>
      </c>
      <c r="AJ37">
        <v>36.315435999999998</v>
      </c>
      <c r="AK37" t="s">
        <v>141</v>
      </c>
      <c r="AL37">
        <v>-119.388835</v>
      </c>
      <c r="AM37">
        <v>25</v>
      </c>
      <c r="AN37">
        <v>25</v>
      </c>
      <c r="AO37" t="s">
        <v>129</v>
      </c>
      <c r="AP37">
        <v>-48</v>
      </c>
      <c r="AQ37">
        <v>49</v>
      </c>
      <c r="AR37">
        <v>-64</v>
      </c>
      <c r="AZ37">
        <v>1200</v>
      </c>
      <c r="BA37">
        <v>1</v>
      </c>
      <c r="BB37" t="str">
        <f t="shared" si="1"/>
        <v xml:space="preserve">N7933M  </v>
      </c>
      <c r="BC37">
        <v>1</v>
      </c>
      <c r="BE37">
        <v>0</v>
      </c>
      <c r="BF37">
        <v>0</v>
      </c>
      <c r="BG37">
        <v>0</v>
      </c>
      <c r="BH37">
        <v>200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"02:36:41.497"</f>
        <v>02:36:41.497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2</v>
      </c>
      <c r="CP37" t="s">
        <v>118</v>
      </c>
      <c r="CQ37">
        <v>280</v>
      </c>
      <c r="CR37">
        <v>2</v>
      </c>
      <c r="CW37">
        <v>2793778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25">
      <c r="A38" t="str">
        <f>"12/05/2021 02:36:41.744"</f>
        <v>12/05/2021 02:36:41.744</v>
      </c>
      <c r="C38" t="str">
        <f t="shared" si="2"/>
        <v>FFDFD3C0</v>
      </c>
      <c r="D38" t="s">
        <v>113</v>
      </c>
      <c r="E38">
        <v>19</v>
      </c>
      <c r="F38">
        <v>1019</v>
      </c>
      <c r="G38" t="s">
        <v>124</v>
      </c>
      <c r="J38" t="s">
        <v>115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"02:36:41.492"</f>
        <v>02:36:41.492</v>
      </c>
      <c r="T38" t="str">
        <f>"02:36:41.092"</f>
        <v>02:36:41.092</v>
      </c>
      <c r="U38" t="str">
        <f t="shared" si="0"/>
        <v>AAC5F7</v>
      </c>
      <c r="V38">
        <v>0</v>
      </c>
      <c r="W38">
        <v>0</v>
      </c>
      <c r="X38">
        <v>2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1</v>
      </c>
      <c r="AI38" t="s">
        <v>140</v>
      </c>
      <c r="AJ38">
        <v>36.315435999999998</v>
      </c>
      <c r="AK38" t="s">
        <v>141</v>
      </c>
      <c r="AL38">
        <v>-119.388835</v>
      </c>
      <c r="AM38">
        <v>25</v>
      </c>
      <c r="AN38">
        <v>25</v>
      </c>
      <c r="AO38" t="s">
        <v>129</v>
      </c>
      <c r="AP38">
        <v>-48</v>
      </c>
      <c r="AQ38">
        <v>49</v>
      </c>
      <c r="AR38">
        <v>-64</v>
      </c>
      <c r="AZ38">
        <v>1200</v>
      </c>
      <c r="BA38">
        <v>1</v>
      </c>
      <c r="BB38" t="str">
        <f t="shared" si="1"/>
        <v xml:space="preserve">N7933M  </v>
      </c>
      <c r="BC38">
        <v>1</v>
      </c>
      <c r="BE38">
        <v>0</v>
      </c>
      <c r="BF38">
        <v>0</v>
      </c>
      <c r="BG38">
        <v>0</v>
      </c>
      <c r="BH38">
        <v>200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"02:36:41.497"</f>
        <v>02:36:41.497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2</v>
      </c>
      <c r="CP38" t="s">
        <v>118</v>
      </c>
      <c r="CQ38">
        <v>280</v>
      </c>
      <c r="CR38">
        <v>2</v>
      </c>
      <c r="CW38">
        <v>2793778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25">
      <c r="A39" t="str">
        <f>"12/05/2021 02:36:41.744"</f>
        <v>12/05/2021 02:36:41.744</v>
      </c>
      <c r="C39" t="str">
        <f t="shared" si="2"/>
        <v>FFDFD3C0</v>
      </c>
      <c r="D39" t="s">
        <v>122</v>
      </c>
      <c r="E39">
        <v>4</v>
      </c>
      <c r="H39">
        <v>46</v>
      </c>
      <c r="I39" t="s">
        <v>123</v>
      </c>
      <c r="J39" t="s">
        <v>121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"02:36:41.492"</f>
        <v>02:36:41.492</v>
      </c>
      <c r="T39" t="str">
        <f>"02:36:41.092"</f>
        <v>02:36:41.092</v>
      </c>
      <c r="U39" t="str">
        <f t="shared" si="0"/>
        <v>AAC5F7</v>
      </c>
      <c r="V39">
        <v>0</v>
      </c>
      <c r="W39">
        <v>0</v>
      </c>
      <c r="X39">
        <v>2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1</v>
      </c>
      <c r="AI39" t="s">
        <v>140</v>
      </c>
      <c r="AJ39">
        <v>36.315435999999998</v>
      </c>
      <c r="AK39" t="s">
        <v>141</v>
      </c>
      <c r="AL39">
        <v>-119.388835</v>
      </c>
      <c r="AM39">
        <v>25</v>
      </c>
      <c r="AN39">
        <v>25</v>
      </c>
      <c r="AO39" t="s">
        <v>129</v>
      </c>
      <c r="AP39">
        <v>-48</v>
      </c>
      <c r="AQ39">
        <v>49</v>
      </c>
      <c r="AR39">
        <v>-64</v>
      </c>
      <c r="AZ39">
        <v>1200</v>
      </c>
      <c r="BA39">
        <v>1</v>
      </c>
      <c r="BB39" t="str">
        <f t="shared" si="1"/>
        <v xml:space="preserve">N7933M  </v>
      </c>
      <c r="BC39">
        <v>1</v>
      </c>
      <c r="BE39">
        <v>0</v>
      </c>
      <c r="BF39">
        <v>0</v>
      </c>
      <c r="BG39">
        <v>0</v>
      </c>
      <c r="BH39">
        <v>200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"02:36:41.497"</f>
        <v>02:36:41.497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2</v>
      </c>
      <c r="CP39" t="s">
        <v>118</v>
      </c>
      <c r="CQ39">
        <v>280</v>
      </c>
      <c r="CR39">
        <v>2</v>
      </c>
      <c r="CW39">
        <v>2793778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25">
      <c r="A40" t="str">
        <f>"12/05/2021 02:36:41.744"</f>
        <v>12/05/2021 02:36:41.744</v>
      </c>
      <c r="C40" t="str">
        <f t="shared" si="2"/>
        <v>FFDFD3C0</v>
      </c>
      <c r="D40" t="s">
        <v>125</v>
      </c>
      <c r="E40">
        <v>5</v>
      </c>
      <c r="H40">
        <v>172</v>
      </c>
      <c r="I40" t="s">
        <v>124</v>
      </c>
      <c r="J40" t="s">
        <v>126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"02:36:41.492"</f>
        <v>02:36:41.492</v>
      </c>
      <c r="T40" t="str">
        <f>"02:36:41.092"</f>
        <v>02:36:41.092</v>
      </c>
      <c r="U40" t="str">
        <f t="shared" si="0"/>
        <v>AAC5F7</v>
      </c>
      <c r="V40">
        <v>0</v>
      </c>
      <c r="W40">
        <v>0</v>
      </c>
      <c r="X40">
        <v>2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1</v>
      </c>
      <c r="AI40" t="s">
        <v>140</v>
      </c>
      <c r="AJ40">
        <v>36.315435999999998</v>
      </c>
      <c r="AK40" t="s">
        <v>141</v>
      </c>
      <c r="AL40">
        <v>-119.388835</v>
      </c>
      <c r="AM40">
        <v>25</v>
      </c>
      <c r="AN40">
        <v>25</v>
      </c>
      <c r="AO40" t="s">
        <v>129</v>
      </c>
      <c r="AP40">
        <v>-48</v>
      </c>
      <c r="AQ40">
        <v>49</v>
      </c>
      <c r="AR40">
        <v>-64</v>
      </c>
      <c r="AZ40">
        <v>1200</v>
      </c>
      <c r="BA40">
        <v>1</v>
      </c>
      <c r="BB40" t="str">
        <f t="shared" si="1"/>
        <v xml:space="preserve">N7933M  </v>
      </c>
      <c r="BC40">
        <v>1</v>
      </c>
      <c r="BE40">
        <v>0</v>
      </c>
      <c r="BF40">
        <v>0</v>
      </c>
      <c r="BG40">
        <v>0</v>
      </c>
      <c r="BH40">
        <v>200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"02:36:41.497"</f>
        <v>02:36:41.497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2</v>
      </c>
      <c r="CP40" t="s">
        <v>118</v>
      </c>
      <c r="CQ40">
        <v>280</v>
      </c>
      <c r="CR40">
        <v>2</v>
      </c>
      <c r="CW40">
        <v>2793778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25">
      <c r="A41" t="str">
        <f>"12/05/2021 02:36:41.759"</f>
        <v>12/05/2021 02:36:41.759</v>
      </c>
      <c r="C41" t="str">
        <f t="shared" si="2"/>
        <v>FFDFD3C0</v>
      </c>
      <c r="D41" t="s">
        <v>113</v>
      </c>
      <c r="E41">
        <v>20</v>
      </c>
      <c r="F41">
        <v>1020</v>
      </c>
      <c r="G41" t="s">
        <v>114</v>
      </c>
      <c r="J41" t="s">
        <v>115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"02:36:41.492"</f>
        <v>02:36:41.492</v>
      </c>
      <c r="T41" t="str">
        <f>"02:36:41.092"</f>
        <v>02:36:41.092</v>
      </c>
      <c r="U41" t="str">
        <f t="shared" si="0"/>
        <v>AAC5F7</v>
      </c>
      <c r="V41">
        <v>0</v>
      </c>
      <c r="W41">
        <v>0</v>
      </c>
      <c r="X41">
        <v>2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1</v>
      </c>
      <c r="AI41" t="s">
        <v>140</v>
      </c>
      <c r="AJ41">
        <v>36.315435999999998</v>
      </c>
      <c r="AK41" t="s">
        <v>141</v>
      </c>
      <c r="AL41">
        <v>-119.388835</v>
      </c>
      <c r="AM41">
        <v>25</v>
      </c>
      <c r="AN41">
        <v>25</v>
      </c>
      <c r="AO41" t="s">
        <v>129</v>
      </c>
      <c r="AP41">
        <v>-48</v>
      </c>
      <c r="AQ41">
        <v>49</v>
      </c>
      <c r="AR41">
        <v>-64</v>
      </c>
      <c r="AZ41">
        <v>1200</v>
      </c>
      <c r="BA41">
        <v>1</v>
      </c>
      <c r="BB41" t="str">
        <f t="shared" si="1"/>
        <v xml:space="preserve">N7933M  </v>
      </c>
      <c r="BC41">
        <v>1</v>
      </c>
      <c r="BE41">
        <v>0</v>
      </c>
      <c r="BF41">
        <v>0</v>
      </c>
      <c r="BG41">
        <v>0</v>
      </c>
      <c r="BH41">
        <v>200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"02:36:41.497"</f>
        <v>02:36:41.497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2</v>
      </c>
      <c r="CP41" t="s">
        <v>118</v>
      </c>
      <c r="CQ41">
        <v>280</v>
      </c>
      <c r="CR41">
        <v>2</v>
      </c>
      <c r="CW41">
        <v>2793778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25">
      <c r="A42" t="str">
        <f>"12/05/2021 02:36:42.744"</f>
        <v>12/05/2021 02:36:42.744</v>
      </c>
      <c r="C42" t="str">
        <f t="shared" si="2"/>
        <v>FFDFD3C0</v>
      </c>
      <c r="D42" t="s">
        <v>119</v>
      </c>
      <c r="E42">
        <v>5</v>
      </c>
      <c r="H42">
        <v>222</v>
      </c>
      <c r="I42" t="s">
        <v>120</v>
      </c>
      <c r="J42" t="s">
        <v>121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"02:36:42.430"</f>
        <v>02:36:42.430</v>
      </c>
      <c r="T42" t="str">
        <f>"02:36:41.930"</f>
        <v>02:36:41.930</v>
      </c>
      <c r="U42" t="str">
        <f t="shared" si="0"/>
        <v>AAC5F7</v>
      </c>
      <c r="V42">
        <v>0</v>
      </c>
      <c r="W42">
        <v>0</v>
      </c>
      <c r="X42">
        <v>2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1</v>
      </c>
      <c r="AI42" t="s">
        <v>142</v>
      </c>
      <c r="AJ42">
        <v>36.315671999999999</v>
      </c>
      <c r="AK42" t="s">
        <v>143</v>
      </c>
      <c r="AL42">
        <v>-119.38913599999999</v>
      </c>
      <c r="AM42">
        <v>25</v>
      </c>
      <c r="AN42">
        <v>25</v>
      </c>
      <c r="AO42" t="s">
        <v>129</v>
      </c>
      <c r="AP42">
        <v>-50</v>
      </c>
      <c r="AQ42">
        <v>50</v>
      </c>
      <c r="AR42">
        <v>0</v>
      </c>
      <c r="AZ42">
        <v>1200</v>
      </c>
      <c r="BA42">
        <v>1</v>
      </c>
      <c r="BB42" t="str">
        <f t="shared" si="1"/>
        <v xml:space="preserve">N7933M  </v>
      </c>
      <c r="BC42">
        <v>1</v>
      </c>
      <c r="BE42">
        <v>0</v>
      </c>
      <c r="BF42">
        <v>0</v>
      </c>
      <c r="BG42">
        <v>0</v>
      </c>
      <c r="BH42">
        <v>200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"02:36:42.436"</f>
        <v>02:36:42.436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2</v>
      </c>
      <c r="CP42" t="s">
        <v>118</v>
      </c>
      <c r="CQ42">
        <v>280</v>
      </c>
      <c r="CR42">
        <v>2</v>
      </c>
      <c r="CW42">
        <v>2794243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25">
      <c r="A43" t="str">
        <f>"12/05/2021 02:36:42.744"</f>
        <v>12/05/2021 02:36:42.744</v>
      </c>
      <c r="C43" t="str">
        <f t="shared" si="2"/>
        <v>FFDFD3C0</v>
      </c>
      <c r="D43" t="s">
        <v>113</v>
      </c>
      <c r="E43">
        <v>19</v>
      </c>
      <c r="F43">
        <v>1019</v>
      </c>
      <c r="G43" t="s">
        <v>124</v>
      </c>
      <c r="J43" t="s">
        <v>115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"02:36:42.430"</f>
        <v>02:36:42.430</v>
      </c>
      <c r="T43" t="str">
        <f>"02:36:41.930"</f>
        <v>02:36:41.930</v>
      </c>
      <c r="U43" t="str">
        <f t="shared" si="0"/>
        <v>AAC5F7</v>
      </c>
      <c r="V43">
        <v>0</v>
      </c>
      <c r="W43">
        <v>0</v>
      </c>
      <c r="X43">
        <v>2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1</v>
      </c>
      <c r="AI43" t="s">
        <v>142</v>
      </c>
      <c r="AJ43">
        <v>36.315671999999999</v>
      </c>
      <c r="AK43" t="s">
        <v>143</v>
      </c>
      <c r="AL43">
        <v>-119.38913599999999</v>
      </c>
      <c r="AM43">
        <v>25</v>
      </c>
      <c r="AN43">
        <v>25</v>
      </c>
      <c r="AO43" t="s">
        <v>129</v>
      </c>
      <c r="AP43">
        <v>-50</v>
      </c>
      <c r="AQ43">
        <v>50</v>
      </c>
      <c r="AR43">
        <v>0</v>
      </c>
      <c r="AZ43">
        <v>1200</v>
      </c>
      <c r="BA43">
        <v>1</v>
      </c>
      <c r="BB43" t="str">
        <f t="shared" si="1"/>
        <v xml:space="preserve">N7933M  </v>
      </c>
      <c r="BC43">
        <v>1</v>
      </c>
      <c r="BE43">
        <v>0</v>
      </c>
      <c r="BF43">
        <v>0</v>
      </c>
      <c r="BG43">
        <v>0</v>
      </c>
      <c r="BH43">
        <v>200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"02:36:42.436"</f>
        <v>02:36:42.436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2</v>
      </c>
      <c r="CP43" t="s">
        <v>118</v>
      </c>
      <c r="CQ43">
        <v>280</v>
      </c>
      <c r="CR43">
        <v>2</v>
      </c>
      <c r="CW43">
        <v>2794243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25">
      <c r="A44" t="str">
        <f>"12/05/2021 02:36:42.744"</f>
        <v>12/05/2021 02:36:42.744</v>
      </c>
      <c r="C44" t="str">
        <f t="shared" si="2"/>
        <v>FFDFD3C0</v>
      </c>
      <c r="D44" t="s">
        <v>125</v>
      </c>
      <c r="E44">
        <v>5</v>
      </c>
      <c r="H44">
        <v>172</v>
      </c>
      <c r="I44" t="s">
        <v>124</v>
      </c>
      <c r="J44" t="s">
        <v>126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"02:36:42.430"</f>
        <v>02:36:42.430</v>
      </c>
      <c r="T44" t="str">
        <f>"02:36:41.930"</f>
        <v>02:36:41.930</v>
      </c>
      <c r="U44" t="str">
        <f t="shared" si="0"/>
        <v>AAC5F7</v>
      </c>
      <c r="V44">
        <v>0</v>
      </c>
      <c r="W44">
        <v>0</v>
      </c>
      <c r="X44">
        <v>2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1</v>
      </c>
      <c r="AI44" t="s">
        <v>142</v>
      </c>
      <c r="AJ44">
        <v>36.315671999999999</v>
      </c>
      <c r="AK44" t="s">
        <v>143</v>
      </c>
      <c r="AL44">
        <v>-119.38913599999999</v>
      </c>
      <c r="AM44">
        <v>25</v>
      </c>
      <c r="AN44">
        <v>25</v>
      </c>
      <c r="AO44" t="s">
        <v>129</v>
      </c>
      <c r="AP44">
        <v>-50</v>
      </c>
      <c r="AQ44">
        <v>50</v>
      </c>
      <c r="AR44">
        <v>0</v>
      </c>
      <c r="AZ44">
        <v>1200</v>
      </c>
      <c r="BA44">
        <v>1</v>
      </c>
      <c r="BB44" t="str">
        <f t="shared" si="1"/>
        <v xml:space="preserve">N7933M  </v>
      </c>
      <c r="BC44">
        <v>1</v>
      </c>
      <c r="BE44">
        <v>0</v>
      </c>
      <c r="BF44">
        <v>0</v>
      </c>
      <c r="BG44">
        <v>0</v>
      </c>
      <c r="BH44">
        <v>200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"02:36:42.436"</f>
        <v>02:36:42.436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2</v>
      </c>
      <c r="CP44" t="s">
        <v>118</v>
      </c>
      <c r="CQ44">
        <v>280</v>
      </c>
      <c r="CR44">
        <v>2</v>
      </c>
      <c r="CW44">
        <v>2794243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25">
      <c r="A45" t="str">
        <f>"12/05/2021 02:36:42.744"</f>
        <v>12/05/2021 02:36:42.744</v>
      </c>
      <c r="C45" t="str">
        <f t="shared" si="2"/>
        <v>FFDFD3C0</v>
      </c>
      <c r="D45" t="s">
        <v>113</v>
      </c>
      <c r="E45">
        <v>20</v>
      </c>
      <c r="F45">
        <v>1020</v>
      </c>
      <c r="G45" t="s">
        <v>114</v>
      </c>
      <c r="J45" t="s">
        <v>115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"02:36:42.430"</f>
        <v>02:36:42.430</v>
      </c>
      <c r="T45" t="str">
        <f>"02:36:41.930"</f>
        <v>02:36:41.930</v>
      </c>
      <c r="U45" t="str">
        <f t="shared" si="0"/>
        <v>AAC5F7</v>
      </c>
      <c r="V45">
        <v>0</v>
      </c>
      <c r="W45">
        <v>0</v>
      </c>
      <c r="X45">
        <v>2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1</v>
      </c>
      <c r="AI45" t="s">
        <v>142</v>
      </c>
      <c r="AJ45">
        <v>36.315671999999999</v>
      </c>
      <c r="AK45" t="s">
        <v>143</v>
      </c>
      <c r="AL45">
        <v>-119.38913599999999</v>
      </c>
      <c r="AM45">
        <v>25</v>
      </c>
      <c r="AN45">
        <v>25</v>
      </c>
      <c r="AO45" t="s">
        <v>129</v>
      </c>
      <c r="AP45">
        <v>-50</v>
      </c>
      <c r="AQ45">
        <v>50</v>
      </c>
      <c r="AR45">
        <v>0</v>
      </c>
      <c r="AZ45">
        <v>1200</v>
      </c>
      <c r="BA45">
        <v>1</v>
      </c>
      <c r="BB45" t="str">
        <f t="shared" si="1"/>
        <v xml:space="preserve">N7933M  </v>
      </c>
      <c r="BC45">
        <v>1</v>
      </c>
      <c r="BE45">
        <v>0</v>
      </c>
      <c r="BF45">
        <v>0</v>
      </c>
      <c r="BG45">
        <v>0</v>
      </c>
      <c r="BH45">
        <v>200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"02:36:42.436"</f>
        <v>02:36:42.436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2</v>
      </c>
      <c r="CP45" t="s">
        <v>118</v>
      </c>
      <c r="CQ45">
        <v>280</v>
      </c>
      <c r="CR45">
        <v>2</v>
      </c>
      <c r="CW45">
        <v>2794243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25">
      <c r="A46" t="str">
        <f>"12/05/2021 02:36:42.744"</f>
        <v>12/05/2021 02:36:42.744</v>
      </c>
      <c r="C46" t="str">
        <f t="shared" si="2"/>
        <v>FFDFD3C0</v>
      </c>
      <c r="D46" t="s">
        <v>122</v>
      </c>
      <c r="E46">
        <v>4</v>
      </c>
      <c r="H46">
        <v>46</v>
      </c>
      <c r="I46" t="s">
        <v>123</v>
      </c>
      <c r="J46" t="s">
        <v>121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"02:36:42.430"</f>
        <v>02:36:42.430</v>
      </c>
      <c r="T46" t="str">
        <f>"02:36:41.930"</f>
        <v>02:36:41.930</v>
      </c>
      <c r="U46" t="str">
        <f t="shared" si="0"/>
        <v>AAC5F7</v>
      </c>
      <c r="V46">
        <v>0</v>
      </c>
      <c r="W46">
        <v>0</v>
      </c>
      <c r="X46">
        <v>2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1</v>
      </c>
      <c r="AI46" t="s">
        <v>142</v>
      </c>
      <c r="AJ46">
        <v>36.315671999999999</v>
      </c>
      <c r="AK46" t="s">
        <v>143</v>
      </c>
      <c r="AL46">
        <v>-119.38913599999999</v>
      </c>
      <c r="AM46">
        <v>25</v>
      </c>
      <c r="AN46">
        <v>25</v>
      </c>
      <c r="AO46" t="s">
        <v>129</v>
      </c>
      <c r="AP46">
        <v>-50</v>
      </c>
      <c r="AQ46">
        <v>50</v>
      </c>
      <c r="AR46">
        <v>0</v>
      </c>
      <c r="AZ46">
        <v>1200</v>
      </c>
      <c r="BA46">
        <v>1</v>
      </c>
      <c r="BB46" t="str">
        <f t="shared" si="1"/>
        <v xml:space="preserve">N7933M  </v>
      </c>
      <c r="BC46">
        <v>1</v>
      </c>
      <c r="BE46">
        <v>0</v>
      </c>
      <c r="BF46">
        <v>0</v>
      </c>
      <c r="BG46">
        <v>0</v>
      </c>
      <c r="BH46">
        <v>200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"02:36:42.436"</f>
        <v>02:36:42.436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2</v>
      </c>
      <c r="CP46" t="s">
        <v>118</v>
      </c>
      <c r="CQ46">
        <v>280</v>
      </c>
      <c r="CR46">
        <v>2</v>
      </c>
      <c r="CW46">
        <v>2794243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25">
      <c r="A47" t="str">
        <f>"12/05/2021 02:36:43.745"</f>
        <v>12/05/2021 02:36:43.745</v>
      </c>
      <c r="C47" t="str">
        <f t="shared" si="2"/>
        <v>FFDFD3C0</v>
      </c>
      <c r="D47" t="s">
        <v>119</v>
      </c>
      <c r="E47">
        <v>5</v>
      </c>
      <c r="H47">
        <v>222</v>
      </c>
      <c r="I47" t="s">
        <v>120</v>
      </c>
      <c r="J47" t="s">
        <v>121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"02:36:43.484"</f>
        <v>02:36:43.484</v>
      </c>
      <c r="T47" t="str">
        <f>"02:36:42.484"</f>
        <v>02:36:42.484</v>
      </c>
      <c r="U47" t="str">
        <f t="shared" si="0"/>
        <v>AAC5F7</v>
      </c>
      <c r="V47">
        <v>0</v>
      </c>
      <c r="W47">
        <v>0</v>
      </c>
      <c r="X47">
        <v>2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1</v>
      </c>
      <c r="AI47" t="s">
        <v>144</v>
      </c>
      <c r="AJ47">
        <v>36.315908</v>
      </c>
      <c r="AK47" t="s">
        <v>145</v>
      </c>
      <c r="AL47">
        <v>-119.389458</v>
      </c>
      <c r="AM47">
        <v>25</v>
      </c>
      <c r="AN47">
        <v>25</v>
      </c>
      <c r="AO47" t="s">
        <v>129</v>
      </c>
      <c r="AP47">
        <v>-52</v>
      </c>
      <c r="AQ47">
        <v>51</v>
      </c>
      <c r="AR47">
        <v>0</v>
      </c>
      <c r="AZ47">
        <v>1200</v>
      </c>
      <c r="BA47">
        <v>1</v>
      </c>
      <c r="BB47" t="str">
        <f t="shared" si="1"/>
        <v xml:space="preserve">N7933M  </v>
      </c>
      <c r="BC47">
        <v>1</v>
      </c>
      <c r="BE47">
        <v>0</v>
      </c>
      <c r="BF47">
        <v>0</v>
      </c>
      <c r="BG47">
        <v>0</v>
      </c>
      <c r="BH47">
        <v>200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"02:36:43.490"</f>
        <v>02:36:43.490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3</v>
      </c>
      <c r="CP47" t="s">
        <v>118</v>
      </c>
      <c r="CQ47">
        <v>280</v>
      </c>
      <c r="CR47">
        <v>2</v>
      </c>
      <c r="CW47">
        <v>2794726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25">
      <c r="A48" t="str">
        <f>"12/05/2021 02:36:43.745"</f>
        <v>12/05/2021 02:36:43.745</v>
      </c>
      <c r="C48" t="str">
        <f t="shared" si="2"/>
        <v>FFDFD3C0</v>
      </c>
      <c r="D48" t="s">
        <v>113</v>
      </c>
      <c r="E48">
        <v>19</v>
      </c>
      <c r="F48">
        <v>1019</v>
      </c>
      <c r="G48" t="s">
        <v>124</v>
      </c>
      <c r="J48" t="s">
        <v>115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"02:36:43.484"</f>
        <v>02:36:43.484</v>
      </c>
      <c r="T48" t="str">
        <f>"02:36:42.484"</f>
        <v>02:36:42.484</v>
      </c>
      <c r="U48" t="str">
        <f t="shared" si="0"/>
        <v>AAC5F7</v>
      </c>
      <c r="V48">
        <v>0</v>
      </c>
      <c r="W48">
        <v>0</v>
      </c>
      <c r="X48">
        <v>2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1</v>
      </c>
      <c r="AI48" t="s">
        <v>144</v>
      </c>
      <c r="AJ48">
        <v>36.315908</v>
      </c>
      <c r="AK48" t="s">
        <v>145</v>
      </c>
      <c r="AL48">
        <v>-119.389458</v>
      </c>
      <c r="AM48">
        <v>25</v>
      </c>
      <c r="AN48">
        <v>25</v>
      </c>
      <c r="AO48" t="s">
        <v>129</v>
      </c>
      <c r="AP48">
        <v>-52</v>
      </c>
      <c r="AQ48">
        <v>51</v>
      </c>
      <c r="AR48">
        <v>0</v>
      </c>
      <c r="AZ48">
        <v>1200</v>
      </c>
      <c r="BA48">
        <v>1</v>
      </c>
      <c r="BB48" t="str">
        <f t="shared" si="1"/>
        <v xml:space="preserve">N7933M  </v>
      </c>
      <c r="BC48">
        <v>1</v>
      </c>
      <c r="BE48">
        <v>0</v>
      </c>
      <c r="BF48">
        <v>0</v>
      </c>
      <c r="BG48">
        <v>0</v>
      </c>
      <c r="BH48">
        <v>200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"02:36:43.490"</f>
        <v>02:36:43.490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3</v>
      </c>
      <c r="CP48" t="s">
        <v>118</v>
      </c>
      <c r="CQ48">
        <v>280</v>
      </c>
      <c r="CR48">
        <v>2</v>
      </c>
      <c r="CW48">
        <v>2794726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25">
      <c r="A49" t="str">
        <f>"12/05/2021 02:36:43.776"</f>
        <v>12/05/2021 02:36:43.776</v>
      </c>
      <c r="C49" t="str">
        <f t="shared" si="2"/>
        <v>FFDFD3C0</v>
      </c>
      <c r="D49" t="s">
        <v>125</v>
      </c>
      <c r="E49">
        <v>5</v>
      </c>
      <c r="H49">
        <v>172</v>
      </c>
      <c r="I49" t="s">
        <v>124</v>
      </c>
      <c r="J49" t="s">
        <v>126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"02:36:43.484"</f>
        <v>02:36:43.484</v>
      </c>
      <c r="T49" t="str">
        <f>"02:36:42.484"</f>
        <v>02:36:42.484</v>
      </c>
      <c r="U49" t="str">
        <f t="shared" si="0"/>
        <v>AAC5F7</v>
      </c>
      <c r="V49">
        <v>0</v>
      </c>
      <c r="W49">
        <v>0</v>
      </c>
      <c r="X49">
        <v>2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1</v>
      </c>
      <c r="AI49" t="s">
        <v>144</v>
      </c>
      <c r="AJ49">
        <v>36.315908</v>
      </c>
      <c r="AK49" t="s">
        <v>145</v>
      </c>
      <c r="AL49">
        <v>-119.389458</v>
      </c>
      <c r="AM49">
        <v>25</v>
      </c>
      <c r="AN49">
        <v>25</v>
      </c>
      <c r="AO49" t="s">
        <v>129</v>
      </c>
      <c r="AP49">
        <v>-52</v>
      </c>
      <c r="AQ49">
        <v>51</v>
      </c>
      <c r="AR49">
        <v>0</v>
      </c>
      <c r="AZ49">
        <v>1200</v>
      </c>
      <c r="BA49">
        <v>1</v>
      </c>
      <c r="BB49" t="str">
        <f t="shared" si="1"/>
        <v xml:space="preserve">N7933M  </v>
      </c>
      <c r="BC49">
        <v>1</v>
      </c>
      <c r="BE49">
        <v>0</v>
      </c>
      <c r="BF49">
        <v>0</v>
      </c>
      <c r="BG49">
        <v>0</v>
      </c>
      <c r="BH49">
        <v>200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"02:36:43.490"</f>
        <v>02:36:43.490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3</v>
      </c>
      <c r="CP49" t="s">
        <v>118</v>
      </c>
      <c r="CQ49">
        <v>280</v>
      </c>
      <c r="CR49">
        <v>2</v>
      </c>
      <c r="CW49">
        <v>2794726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25">
      <c r="A50" t="str">
        <f>"12/05/2021 02:36:43.776"</f>
        <v>12/05/2021 02:36:43.776</v>
      </c>
      <c r="C50" t="str">
        <f t="shared" si="2"/>
        <v>FFDFD3C0</v>
      </c>
      <c r="D50" t="s">
        <v>113</v>
      </c>
      <c r="E50">
        <v>20</v>
      </c>
      <c r="F50">
        <v>1020</v>
      </c>
      <c r="G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"02:36:43.484"</f>
        <v>02:36:43.484</v>
      </c>
      <c r="T50" t="str">
        <f>"02:36:42.484"</f>
        <v>02:36:42.484</v>
      </c>
      <c r="U50" t="str">
        <f t="shared" si="0"/>
        <v>AAC5F7</v>
      </c>
      <c r="V50">
        <v>0</v>
      </c>
      <c r="W50">
        <v>0</v>
      </c>
      <c r="X50">
        <v>2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1</v>
      </c>
      <c r="AI50" t="s">
        <v>144</v>
      </c>
      <c r="AJ50">
        <v>36.315908</v>
      </c>
      <c r="AK50" t="s">
        <v>145</v>
      </c>
      <c r="AL50">
        <v>-119.389458</v>
      </c>
      <c r="AM50">
        <v>25</v>
      </c>
      <c r="AN50">
        <v>25</v>
      </c>
      <c r="AO50" t="s">
        <v>129</v>
      </c>
      <c r="AP50">
        <v>-52</v>
      </c>
      <c r="AQ50">
        <v>51</v>
      </c>
      <c r="AR50">
        <v>0</v>
      </c>
      <c r="AZ50">
        <v>1200</v>
      </c>
      <c r="BA50">
        <v>1</v>
      </c>
      <c r="BB50" t="str">
        <f t="shared" si="1"/>
        <v xml:space="preserve">N7933M  </v>
      </c>
      <c r="BC50">
        <v>1</v>
      </c>
      <c r="BE50">
        <v>0</v>
      </c>
      <c r="BF50">
        <v>0</v>
      </c>
      <c r="BG50">
        <v>0</v>
      </c>
      <c r="BH50">
        <v>200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"02:36:43.490"</f>
        <v>02:36:43.490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3</v>
      </c>
      <c r="CP50" t="s">
        <v>118</v>
      </c>
      <c r="CQ50">
        <v>280</v>
      </c>
      <c r="CR50">
        <v>2</v>
      </c>
      <c r="CW50">
        <v>2794726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25">
      <c r="A51" t="str">
        <f>"12/05/2021 02:36:43.776"</f>
        <v>12/05/2021 02:36:43.776</v>
      </c>
      <c r="C51" t="str">
        <f t="shared" si="2"/>
        <v>FFDFD3C0</v>
      </c>
      <c r="D51" t="s">
        <v>122</v>
      </c>
      <c r="E51">
        <v>4</v>
      </c>
      <c r="H51">
        <v>46</v>
      </c>
      <c r="I51" t="s">
        <v>123</v>
      </c>
      <c r="J51" t="s">
        <v>121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"02:36:43.484"</f>
        <v>02:36:43.484</v>
      </c>
      <c r="T51" t="str">
        <f>"02:36:42.484"</f>
        <v>02:36:42.484</v>
      </c>
      <c r="U51" t="str">
        <f t="shared" si="0"/>
        <v>AAC5F7</v>
      </c>
      <c r="V51">
        <v>0</v>
      </c>
      <c r="W51">
        <v>0</v>
      </c>
      <c r="X51">
        <v>2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1</v>
      </c>
      <c r="AI51" t="s">
        <v>144</v>
      </c>
      <c r="AJ51">
        <v>36.315908</v>
      </c>
      <c r="AK51" t="s">
        <v>145</v>
      </c>
      <c r="AL51">
        <v>-119.389458</v>
      </c>
      <c r="AM51">
        <v>25</v>
      </c>
      <c r="AN51">
        <v>25</v>
      </c>
      <c r="AO51" t="s">
        <v>129</v>
      </c>
      <c r="AP51">
        <v>-52</v>
      </c>
      <c r="AQ51">
        <v>51</v>
      </c>
      <c r="AR51">
        <v>0</v>
      </c>
      <c r="AZ51">
        <v>1200</v>
      </c>
      <c r="BA51">
        <v>1</v>
      </c>
      <c r="BB51" t="str">
        <f t="shared" si="1"/>
        <v xml:space="preserve">N7933M  </v>
      </c>
      <c r="BC51">
        <v>1</v>
      </c>
      <c r="BE51">
        <v>0</v>
      </c>
      <c r="BF51">
        <v>0</v>
      </c>
      <c r="BG51">
        <v>0</v>
      </c>
      <c r="BH51">
        <v>200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"02:36:43.490"</f>
        <v>02:36:43.490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3</v>
      </c>
      <c r="CP51" t="s">
        <v>118</v>
      </c>
      <c r="CQ51">
        <v>280</v>
      </c>
      <c r="CR51">
        <v>2</v>
      </c>
      <c r="CW51">
        <v>2794726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25">
      <c r="A52" t="str">
        <f>"12/05/2021 02:36:45.277"</f>
        <v>12/05/2021 02:36:45.277</v>
      </c>
      <c r="C52" t="str">
        <f t="shared" si="2"/>
        <v>FFDFD3C0</v>
      </c>
      <c r="D52" t="s">
        <v>119</v>
      </c>
      <c r="E52">
        <v>5</v>
      </c>
      <c r="H52">
        <v>222</v>
      </c>
      <c r="I52" t="s">
        <v>120</v>
      </c>
      <c r="J52" t="s">
        <v>121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"02:36:45.031"</f>
        <v>02:36:45.031</v>
      </c>
      <c r="T52" t="str">
        <f>"02:36:44.531"</f>
        <v>02:36:44.531</v>
      </c>
      <c r="U52" t="str">
        <f t="shared" si="0"/>
        <v>AAC5F7</v>
      </c>
      <c r="V52">
        <v>0</v>
      </c>
      <c r="W52">
        <v>0</v>
      </c>
      <c r="X52">
        <v>2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1</v>
      </c>
      <c r="AI52" t="s">
        <v>146</v>
      </c>
      <c r="AJ52">
        <v>36.316294999999997</v>
      </c>
      <c r="AK52" t="s">
        <v>147</v>
      </c>
      <c r="AL52">
        <v>-119.389951</v>
      </c>
      <c r="AM52">
        <v>25</v>
      </c>
      <c r="AN52">
        <v>25</v>
      </c>
      <c r="AO52" t="s">
        <v>129</v>
      </c>
      <c r="AP52">
        <v>-57</v>
      </c>
      <c r="AQ52">
        <v>54</v>
      </c>
      <c r="AR52">
        <v>0</v>
      </c>
      <c r="AZ52">
        <v>1200</v>
      </c>
      <c r="BA52">
        <v>1</v>
      </c>
      <c r="BB52" t="str">
        <f t="shared" si="1"/>
        <v xml:space="preserve">N7933M  </v>
      </c>
      <c r="BC52">
        <v>1</v>
      </c>
      <c r="BE52">
        <v>0</v>
      </c>
      <c r="BF52">
        <v>0</v>
      </c>
      <c r="BG52">
        <v>0</v>
      </c>
      <c r="BH52">
        <v>200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"02:36:45.031"</f>
        <v>02:36:45.031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2</v>
      </c>
      <c r="CP52" t="s">
        <v>118</v>
      </c>
      <c r="CQ52">
        <v>280</v>
      </c>
      <c r="CR52">
        <v>2</v>
      </c>
      <c r="CW52">
        <v>2795342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25">
      <c r="A53" t="str">
        <f>"12/05/2021 02:36:45.277"</f>
        <v>12/05/2021 02:36:45.277</v>
      </c>
      <c r="C53" t="str">
        <f t="shared" si="2"/>
        <v>FFDFD3C0</v>
      </c>
      <c r="D53" t="s">
        <v>113</v>
      </c>
      <c r="E53">
        <v>19</v>
      </c>
      <c r="F53">
        <v>1019</v>
      </c>
      <c r="G53" t="s">
        <v>124</v>
      </c>
      <c r="J53" t="s">
        <v>115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"02:36:45.031"</f>
        <v>02:36:45.031</v>
      </c>
      <c r="T53" t="str">
        <f>"02:36:44.531"</f>
        <v>02:36:44.531</v>
      </c>
      <c r="U53" t="str">
        <f t="shared" si="0"/>
        <v>AAC5F7</v>
      </c>
      <c r="V53">
        <v>0</v>
      </c>
      <c r="W53">
        <v>0</v>
      </c>
      <c r="X53">
        <v>2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1</v>
      </c>
      <c r="AI53" t="s">
        <v>146</v>
      </c>
      <c r="AJ53">
        <v>36.316294999999997</v>
      </c>
      <c r="AK53" t="s">
        <v>147</v>
      </c>
      <c r="AL53">
        <v>-119.389951</v>
      </c>
      <c r="AM53">
        <v>25</v>
      </c>
      <c r="AN53">
        <v>25</v>
      </c>
      <c r="AO53" t="s">
        <v>129</v>
      </c>
      <c r="AP53">
        <v>-57</v>
      </c>
      <c r="AQ53">
        <v>54</v>
      </c>
      <c r="AR53">
        <v>0</v>
      </c>
      <c r="AZ53">
        <v>1200</v>
      </c>
      <c r="BA53">
        <v>1</v>
      </c>
      <c r="BB53" t="str">
        <f t="shared" si="1"/>
        <v xml:space="preserve">N7933M  </v>
      </c>
      <c r="BC53">
        <v>1</v>
      </c>
      <c r="BE53">
        <v>0</v>
      </c>
      <c r="BF53">
        <v>0</v>
      </c>
      <c r="BG53">
        <v>0</v>
      </c>
      <c r="BH53">
        <v>200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"02:36:45.031"</f>
        <v>02:36:45.031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2</v>
      </c>
      <c r="CP53" t="s">
        <v>118</v>
      </c>
      <c r="CQ53">
        <v>280</v>
      </c>
      <c r="CR53">
        <v>2</v>
      </c>
      <c r="CW53">
        <v>2795342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25">
      <c r="A54" t="str">
        <f>"12/05/2021 02:36:45.293"</f>
        <v>12/05/2021 02:36:45.293</v>
      </c>
      <c r="C54" t="str">
        <f t="shared" si="2"/>
        <v>FFDFD3C0</v>
      </c>
      <c r="D54" t="s">
        <v>125</v>
      </c>
      <c r="E54">
        <v>5</v>
      </c>
      <c r="H54">
        <v>172</v>
      </c>
      <c r="I54" t="s">
        <v>124</v>
      </c>
      <c r="J54" t="s">
        <v>126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"02:36:45.031"</f>
        <v>02:36:45.031</v>
      </c>
      <c r="T54" t="str">
        <f>"02:36:44.531"</f>
        <v>02:36:44.531</v>
      </c>
      <c r="U54" t="str">
        <f t="shared" si="0"/>
        <v>AAC5F7</v>
      </c>
      <c r="V54">
        <v>0</v>
      </c>
      <c r="W54">
        <v>0</v>
      </c>
      <c r="X54">
        <v>2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1</v>
      </c>
      <c r="AI54" t="s">
        <v>146</v>
      </c>
      <c r="AJ54">
        <v>36.316294999999997</v>
      </c>
      <c r="AK54" t="s">
        <v>147</v>
      </c>
      <c r="AL54">
        <v>-119.389951</v>
      </c>
      <c r="AM54">
        <v>25</v>
      </c>
      <c r="AN54">
        <v>25</v>
      </c>
      <c r="AO54" t="s">
        <v>129</v>
      </c>
      <c r="AP54">
        <v>-57</v>
      </c>
      <c r="AQ54">
        <v>54</v>
      </c>
      <c r="AR54">
        <v>0</v>
      </c>
      <c r="AZ54">
        <v>1200</v>
      </c>
      <c r="BA54">
        <v>1</v>
      </c>
      <c r="BB54" t="str">
        <f t="shared" si="1"/>
        <v xml:space="preserve">N7933M  </v>
      </c>
      <c r="BC54">
        <v>1</v>
      </c>
      <c r="BE54">
        <v>0</v>
      </c>
      <c r="BF54">
        <v>0</v>
      </c>
      <c r="BG54">
        <v>0</v>
      </c>
      <c r="BH54">
        <v>200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"02:36:45.031"</f>
        <v>02:36:45.031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2</v>
      </c>
      <c r="CP54" t="s">
        <v>118</v>
      </c>
      <c r="CQ54">
        <v>280</v>
      </c>
      <c r="CR54">
        <v>2</v>
      </c>
      <c r="CW54">
        <v>2795342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25">
      <c r="A55" t="str">
        <f>"12/05/2021 02:36:45.293"</f>
        <v>12/05/2021 02:36:45.293</v>
      </c>
      <c r="C55" t="str">
        <f t="shared" si="2"/>
        <v>FFDFD3C0</v>
      </c>
      <c r="D55" t="s">
        <v>113</v>
      </c>
      <c r="E55">
        <v>20</v>
      </c>
      <c r="F55">
        <v>1020</v>
      </c>
      <c r="G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"02:36:45.031"</f>
        <v>02:36:45.031</v>
      </c>
      <c r="T55" t="str">
        <f>"02:36:44.531"</f>
        <v>02:36:44.531</v>
      </c>
      <c r="U55" t="str">
        <f t="shared" si="0"/>
        <v>AAC5F7</v>
      </c>
      <c r="V55">
        <v>0</v>
      </c>
      <c r="W55">
        <v>0</v>
      </c>
      <c r="X55">
        <v>2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1</v>
      </c>
      <c r="AI55" t="s">
        <v>146</v>
      </c>
      <c r="AJ55">
        <v>36.316294999999997</v>
      </c>
      <c r="AK55" t="s">
        <v>147</v>
      </c>
      <c r="AL55">
        <v>-119.389951</v>
      </c>
      <c r="AM55">
        <v>25</v>
      </c>
      <c r="AN55">
        <v>25</v>
      </c>
      <c r="AO55" t="s">
        <v>129</v>
      </c>
      <c r="AP55">
        <v>-57</v>
      </c>
      <c r="AQ55">
        <v>54</v>
      </c>
      <c r="AR55">
        <v>0</v>
      </c>
      <c r="AZ55">
        <v>1200</v>
      </c>
      <c r="BA55">
        <v>1</v>
      </c>
      <c r="BB55" t="str">
        <f t="shared" si="1"/>
        <v xml:space="preserve">N7933M  </v>
      </c>
      <c r="BC55">
        <v>1</v>
      </c>
      <c r="BE55">
        <v>0</v>
      </c>
      <c r="BF55">
        <v>0</v>
      </c>
      <c r="BG55">
        <v>0</v>
      </c>
      <c r="BH55">
        <v>200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"02:36:45.031"</f>
        <v>02:36:45.031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2</v>
      </c>
      <c r="CP55" t="s">
        <v>118</v>
      </c>
      <c r="CQ55">
        <v>280</v>
      </c>
      <c r="CR55">
        <v>2</v>
      </c>
      <c r="CW55">
        <v>2795342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25">
      <c r="A56" t="str">
        <f>"12/05/2021 02:36:45.293"</f>
        <v>12/05/2021 02:36:45.293</v>
      </c>
      <c r="C56" t="str">
        <f t="shared" si="2"/>
        <v>FFDFD3C0</v>
      </c>
      <c r="D56" t="s">
        <v>122</v>
      </c>
      <c r="E56">
        <v>4</v>
      </c>
      <c r="H56">
        <v>46</v>
      </c>
      <c r="I56" t="s">
        <v>123</v>
      </c>
      <c r="J56" t="s">
        <v>121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"02:36:45.031"</f>
        <v>02:36:45.031</v>
      </c>
      <c r="T56" t="str">
        <f>"02:36:44.531"</f>
        <v>02:36:44.531</v>
      </c>
      <c r="U56" t="str">
        <f t="shared" si="0"/>
        <v>AAC5F7</v>
      </c>
      <c r="V56">
        <v>0</v>
      </c>
      <c r="W56">
        <v>0</v>
      </c>
      <c r="X56">
        <v>2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1</v>
      </c>
      <c r="AI56" t="s">
        <v>146</v>
      </c>
      <c r="AJ56">
        <v>36.316294999999997</v>
      </c>
      <c r="AK56" t="s">
        <v>147</v>
      </c>
      <c r="AL56">
        <v>-119.389951</v>
      </c>
      <c r="AM56">
        <v>25</v>
      </c>
      <c r="AN56">
        <v>25</v>
      </c>
      <c r="AO56" t="s">
        <v>129</v>
      </c>
      <c r="AP56">
        <v>-57</v>
      </c>
      <c r="AQ56">
        <v>54</v>
      </c>
      <c r="AR56">
        <v>0</v>
      </c>
      <c r="AZ56">
        <v>1200</v>
      </c>
      <c r="BA56">
        <v>1</v>
      </c>
      <c r="BB56" t="str">
        <f t="shared" si="1"/>
        <v xml:space="preserve">N7933M  </v>
      </c>
      <c r="BC56">
        <v>1</v>
      </c>
      <c r="BE56">
        <v>0</v>
      </c>
      <c r="BF56">
        <v>0</v>
      </c>
      <c r="BG56">
        <v>0</v>
      </c>
      <c r="BH56">
        <v>200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"02:36:45.031"</f>
        <v>02:36:45.031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2</v>
      </c>
      <c r="CP56" t="s">
        <v>118</v>
      </c>
      <c r="CQ56">
        <v>280</v>
      </c>
      <c r="CR56">
        <v>2</v>
      </c>
      <c r="CW56">
        <v>2795342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25">
      <c r="A57" t="str">
        <f>"12/05/2021 02:36:46.250"</f>
        <v>12/05/2021 02:36:46.250</v>
      </c>
      <c r="C57" t="str">
        <f t="shared" si="2"/>
        <v>FFDFD3C0</v>
      </c>
      <c r="D57" t="s">
        <v>119</v>
      </c>
      <c r="E57">
        <v>5</v>
      </c>
      <c r="H57">
        <v>222</v>
      </c>
      <c r="I57" t="s">
        <v>120</v>
      </c>
      <c r="J57" t="s">
        <v>121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"02:36:45.992"</f>
        <v>02:36:45.992</v>
      </c>
      <c r="T57" t="str">
        <f>"02:36:45.592"</f>
        <v>02:36:45.592</v>
      </c>
      <c r="U57" t="str">
        <f t="shared" si="0"/>
        <v>AAC5F7</v>
      </c>
      <c r="V57">
        <v>0</v>
      </c>
      <c r="W57">
        <v>0</v>
      </c>
      <c r="X57">
        <v>2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1</v>
      </c>
      <c r="AI57" t="s">
        <v>148</v>
      </c>
      <c r="AJ57">
        <v>36.316574000000003</v>
      </c>
      <c r="AK57" t="s">
        <v>149</v>
      </c>
      <c r="AL57">
        <v>-119.39023</v>
      </c>
      <c r="AM57">
        <v>25</v>
      </c>
      <c r="AN57">
        <v>25</v>
      </c>
      <c r="AO57" t="s">
        <v>129</v>
      </c>
      <c r="AP57">
        <v>-59</v>
      </c>
      <c r="AQ57">
        <v>57</v>
      </c>
      <c r="AR57">
        <v>64</v>
      </c>
      <c r="AZ57">
        <v>1200</v>
      </c>
      <c r="BA57">
        <v>1</v>
      </c>
      <c r="BB57" t="str">
        <f t="shared" si="1"/>
        <v xml:space="preserve">N7933M  </v>
      </c>
      <c r="BC57">
        <v>1</v>
      </c>
      <c r="BE57">
        <v>0</v>
      </c>
      <c r="BF57">
        <v>0</v>
      </c>
      <c r="BG57">
        <v>0</v>
      </c>
      <c r="BH57">
        <v>200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"02:36:45.996"</f>
        <v>02:36:45.996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4</v>
      </c>
      <c r="CP57" t="s">
        <v>118</v>
      </c>
      <c r="CQ57">
        <v>280</v>
      </c>
      <c r="CR57">
        <v>2</v>
      </c>
      <c r="CW57">
        <v>2795771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25">
      <c r="A58" t="str">
        <f>"12/05/2021 02:36:46.250"</f>
        <v>12/05/2021 02:36:46.250</v>
      </c>
      <c r="C58" t="str">
        <f t="shared" si="2"/>
        <v>FFDFD3C0</v>
      </c>
      <c r="D58" t="s">
        <v>113</v>
      </c>
      <c r="E58">
        <v>19</v>
      </c>
      <c r="F58">
        <v>1019</v>
      </c>
      <c r="G58" t="s">
        <v>124</v>
      </c>
      <c r="J58" t="s">
        <v>115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"02:36:45.992"</f>
        <v>02:36:45.992</v>
      </c>
      <c r="T58" t="str">
        <f>"02:36:45.592"</f>
        <v>02:36:45.592</v>
      </c>
      <c r="U58" t="str">
        <f t="shared" si="0"/>
        <v>AAC5F7</v>
      </c>
      <c r="V58">
        <v>0</v>
      </c>
      <c r="W58">
        <v>0</v>
      </c>
      <c r="X58">
        <v>2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1</v>
      </c>
      <c r="AI58" t="s">
        <v>148</v>
      </c>
      <c r="AJ58">
        <v>36.316574000000003</v>
      </c>
      <c r="AK58" t="s">
        <v>149</v>
      </c>
      <c r="AL58">
        <v>-119.39023</v>
      </c>
      <c r="AM58">
        <v>25</v>
      </c>
      <c r="AN58">
        <v>25</v>
      </c>
      <c r="AO58" t="s">
        <v>129</v>
      </c>
      <c r="AP58">
        <v>-59</v>
      </c>
      <c r="AQ58">
        <v>57</v>
      </c>
      <c r="AR58">
        <v>64</v>
      </c>
      <c r="AZ58">
        <v>1200</v>
      </c>
      <c r="BA58">
        <v>1</v>
      </c>
      <c r="BB58" t="str">
        <f t="shared" si="1"/>
        <v xml:space="preserve">N7933M  </v>
      </c>
      <c r="BC58">
        <v>1</v>
      </c>
      <c r="BE58">
        <v>0</v>
      </c>
      <c r="BF58">
        <v>0</v>
      </c>
      <c r="BG58">
        <v>0</v>
      </c>
      <c r="BH58">
        <v>200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"02:36:45.996"</f>
        <v>02:36:45.996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4</v>
      </c>
      <c r="CP58" t="s">
        <v>118</v>
      </c>
      <c r="CQ58">
        <v>280</v>
      </c>
      <c r="CR58">
        <v>2</v>
      </c>
      <c r="CW58">
        <v>2795771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25">
      <c r="A59" t="str">
        <f>"12/05/2021 02:36:46.250"</f>
        <v>12/05/2021 02:36:46.250</v>
      </c>
      <c r="C59" t="str">
        <f t="shared" si="2"/>
        <v>FFDFD3C0</v>
      </c>
      <c r="D59" t="s">
        <v>113</v>
      </c>
      <c r="E59">
        <v>20</v>
      </c>
      <c r="F59">
        <v>1020</v>
      </c>
      <c r="G59" t="s">
        <v>114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"02:36:45.992"</f>
        <v>02:36:45.992</v>
      </c>
      <c r="T59" t="str">
        <f>"02:36:45.592"</f>
        <v>02:36:45.592</v>
      </c>
      <c r="U59" t="str">
        <f t="shared" si="0"/>
        <v>AAC5F7</v>
      </c>
      <c r="V59">
        <v>0</v>
      </c>
      <c r="W59">
        <v>0</v>
      </c>
      <c r="X59">
        <v>2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1</v>
      </c>
      <c r="AI59" t="s">
        <v>148</v>
      </c>
      <c r="AJ59">
        <v>36.316574000000003</v>
      </c>
      <c r="AK59" t="s">
        <v>149</v>
      </c>
      <c r="AL59">
        <v>-119.39023</v>
      </c>
      <c r="AM59">
        <v>25</v>
      </c>
      <c r="AN59">
        <v>25</v>
      </c>
      <c r="AO59" t="s">
        <v>129</v>
      </c>
      <c r="AP59">
        <v>-59</v>
      </c>
      <c r="AQ59">
        <v>57</v>
      </c>
      <c r="AR59">
        <v>64</v>
      </c>
      <c r="AZ59">
        <v>1200</v>
      </c>
      <c r="BA59">
        <v>1</v>
      </c>
      <c r="BB59" t="str">
        <f t="shared" si="1"/>
        <v xml:space="preserve">N7933M  </v>
      </c>
      <c r="BC59">
        <v>1</v>
      </c>
      <c r="BE59">
        <v>0</v>
      </c>
      <c r="BF59">
        <v>0</v>
      </c>
      <c r="BG59">
        <v>0</v>
      </c>
      <c r="BH59">
        <v>200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"02:36:45.996"</f>
        <v>02:36:45.996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4</v>
      </c>
      <c r="CP59" t="s">
        <v>118</v>
      </c>
      <c r="CQ59">
        <v>280</v>
      </c>
      <c r="CR59">
        <v>2</v>
      </c>
      <c r="CW59">
        <v>2795771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25">
      <c r="A60" t="str">
        <f>"12/05/2021 02:36:46.250"</f>
        <v>12/05/2021 02:36:46.250</v>
      </c>
      <c r="C60" t="str">
        <f t="shared" si="2"/>
        <v>FFDFD3C0</v>
      </c>
      <c r="D60" t="s">
        <v>125</v>
      </c>
      <c r="E60">
        <v>5</v>
      </c>
      <c r="H60">
        <v>172</v>
      </c>
      <c r="I60" t="s">
        <v>124</v>
      </c>
      <c r="J60" t="s">
        <v>126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"02:36:45.992"</f>
        <v>02:36:45.992</v>
      </c>
      <c r="T60" t="str">
        <f>"02:36:45.592"</f>
        <v>02:36:45.592</v>
      </c>
      <c r="U60" t="str">
        <f t="shared" si="0"/>
        <v>AAC5F7</v>
      </c>
      <c r="V60">
        <v>0</v>
      </c>
      <c r="W60">
        <v>0</v>
      </c>
      <c r="X60">
        <v>2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1</v>
      </c>
      <c r="AI60" t="s">
        <v>148</v>
      </c>
      <c r="AJ60">
        <v>36.316574000000003</v>
      </c>
      <c r="AK60" t="s">
        <v>149</v>
      </c>
      <c r="AL60">
        <v>-119.39023</v>
      </c>
      <c r="AM60">
        <v>25</v>
      </c>
      <c r="AN60">
        <v>25</v>
      </c>
      <c r="AO60" t="s">
        <v>129</v>
      </c>
      <c r="AP60">
        <v>-59</v>
      </c>
      <c r="AQ60">
        <v>57</v>
      </c>
      <c r="AR60">
        <v>64</v>
      </c>
      <c r="AZ60">
        <v>1200</v>
      </c>
      <c r="BA60">
        <v>1</v>
      </c>
      <c r="BB60" t="str">
        <f t="shared" si="1"/>
        <v xml:space="preserve">N7933M  </v>
      </c>
      <c r="BC60">
        <v>1</v>
      </c>
      <c r="BE60">
        <v>0</v>
      </c>
      <c r="BF60">
        <v>0</v>
      </c>
      <c r="BG60">
        <v>0</v>
      </c>
      <c r="BH60">
        <v>200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"02:36:45.996"</f>
        <v>02:36:45.996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4</v>
      </c>
      <c r="CP60" t="s">
        <v>118</v>
      </c>
      <c r="CQ60">
        <v>280</v>
      </c>
      <c r="CR60">
        <v>2</v>
      </c>
      <c r="CW60">
        <v>2795771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25">
      <c r="A61" t="str">
        <f>"12/05/2021 02:36:46.250"</f>
        <v>12/05/2021 02:36:46.250</v>
      </c>
      <c r="C61" t="str">
        <f t="shared" si="2"/>
        <v>FFDFD3C0</v>
      </c>
      <c r="D61" t="s">
        <v>122</v>
      </c>
      <c r="E61">
        <v>4</v>
      </c>
      <c r="H61">
        <v>46</v>
      </c>
      <c r="I61" t="s">
        <v>123</v>
      </c>
      <c r="J61" t="s">
        <v>121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"02:36:45.992"</f>
        <v>02:36:45.992</v>
      </c>
      <c r="T61" t="str">
        <f>"02:36:45.592"</f>
        <v>02:36:45.592</v>
      </c>
      <c r="U61" t="str">
        <f t="shared" si="0"/>
        <v>AAC5F7</v>
      </c>
      <c r="V61">
        <v>0</v>
      </c>
      <c r="W61">
        <v>0</v>
      </c>
      <c r="X61">
        <v>2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1</v>
      </c>
      <c r="AI61" t="s">
        <v>148</v>
      </c>
      <c r="AJ61">
        <v>36.316574000000003</v>
      </c>
      <c r="AK61" t="s">
        <v>149</v>
      </c>
      <c r="AL61">
        <v>-119.39023</v>
      </c>
      <c r="AM61">
        <v>25</v>
      </c>
      <c r="AN61">
        <v>25</v>
      </c>
      <c r="AO61" t="s">
        <v>129</v>
      </c>
      <c r="AP61">
        <v>-59</v>
      </c>
      <c r="AQ61">
        <v>57</v>
      </c>
      <c r="AR61">
        <v>64</v>
      </c>
      <c r="AZ61">
        <v>1200</v>
      </c>
      <c r="BA61">
        <v>1</v>
      </c>
      <c r="BB61" t="str">
        <f t="shared" si="1"/>
        <v xml:space="preserve">N7933M  </v>
      </c>
      <c r="BC61">
        <v>1</v>
      </c>
      <c r="BE61">
        <v>0</v>
      </c>
      <c r="BF61">
        <v>0</v>
      </c>
      <c r="BG61">
        <v>0</v>
      </c>
      <c r="BH61">
        <v>200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"02:36:45.996"</f>
        <v>02:36:45.996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4</v>
      </c>
      <c r="CP61" t="s">
        <v>118</v>
      </c>
      <c r="CQ61">
        <v>280</v>
      </c>
      <c r="CR61">
        <v>2</v>
      </c>
      <c r="CW61">
        <v>2795771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25">
      <c r="A62" t="str">
        <f>"12/05/2021 02:36:47.765"</f>
        <v>12/05/2021 02:36:47.765</v>
      </c>
      <c r="C62" t="str">
        <f t="shared" si="2"/>
        <v>FFDFD3C0</v>
      </c>
      <c r="D62" t="s">
        <v>122</v>
      </c>
      <c r="E62">
        <v>4</v>
      </c>
      <c r="H62">
        <v>46</v>
      </c>
      <c r="I62" t="s">
        <v>123</v>
      </c>
      <c r="J62" t="s">
        <v>121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"02:36:47.500"</f>
        <v>02:36:47.500</v>
      </c>
      <c r="T62" t="str">
        <f>"02:36:46.500"</f>
        <v>02:36:46.500</v>
      </c>
      <c r="U62" t="str">
        <f t="shared" si="0"/>
        <v>AAC5F7</v>
      </c>
      <c r="V62">
        <v>0</v>
      </c>
      <c r="W62">
        <v>0</v>
      </c>
      <c r="X62">
        <v>2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1</v>
      </c>
      <c r="AI62" t="s">
        <v>150</v>
      </c>
      <c r="AJ62">
        <v>36.316960000000002</v>
      </c>
      <c r="AK62" t="s">
        <v>151</v>
      </c>
      <c r="AL62">
        <v>-119.390767</v>
      </c>
      <c r="AM62">
        <v>25</v>
      </c>
      <c r="AN62">
        <v>25</v>
      </c>
      <c r="AO62" t="s">
        <v>129</v>
      </c>
      <c r="AP62">
        <v>-60</v>
      </c>
      <c r="AQ62">
        <v>58</v>
      </c>
      <c r="AR62">
        <v>192</v>
      </c>
      <c r="AZ62">
        <v>1200</v>
      </c>
      <c r="BA62">
        <v>1</v>
      </c>
      <c r="BB62" t="str">
        <f t="shared" si="1"/>
        <v xml:space="preserve">N7933M  </v>
      </c>
      <c r="BC62">
        <v>1</v>
      </c>
      <c r="BE62">
        <v>0</v>
      </c>
      <c r="BF62">
        <v>0</v>
      </c>
      <c r="BG62">
        <v>0</v>
      </c>
      <c r="BH62">
        <v>200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"02:36:47.505"</f>
        <v>02:36:47.505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5</v>
      </c>
      <c r="CP62" t="s">
        <v>118</v>
      </c>
      <c r="CQ62">
        <v>280</v>
      </c>
      <c r="CR62">
        <v>2</v>
      </c>
      <c r="CW62">
        <v>2796501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25">
      <c r="A63" t="str">
        <f>"12/05/2021 02:36:47.765"</f>
        <v>12/05/2021 02:36:47.765</v>
      </c>
      <c r="C63" t="str">
        <f t="shared" si="2"/>
        <v>FFDFD3C0</v>
      </c>
      <c r="D63" t="s">
        <v>125</v>
      </c>
      <c r="E63">
        <v>5</v>
      </c>
      <c r="H63">
        <v>172</v>
      </c>
      <c r="I63" t="s">
        <v>124</v>
      </c>
      <c r="J63" t="s">
        <v>126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"02:36:47.500"</f>
        <v>02:36:47.500</v>
      </c>
      <c r="T63" t="str">
        <f>"02:36:46.500"</f>
        <v>02:36:46.500</v>
      </c>
      <c r="U63" t="str">
        <f t="shared" si="0"/>
        <v>AAC5F7</v>
      </c>
      <c r="V63">
        <v>0</v>
      </c>
      <c r="W63">
        <v>0</v>
      </c>
      <c r="X63">
        <v>2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1</v>
      </c>
      <c r="AI63" t="s">
        <v>150</v>
      </c>
      <c r="AJ63">
        <v>36.316960000000002</v>
      </c>
      <c r="AK63" t="s">
        <v>151</v>
      </c>
      <c r="AL63">
        <v>-119.390767</v>
      </c>
      <c r="AM63">
        <v>25</v>
      </c>
      <c r="AN63">
        <v>25</v>
      </c>
      <c r="AO63" t="s">
        <v>129</v>
      </c>
      <c r="AP63">
        <v>-60</v>
      </c>
      <c r="AQ63">
        <v>58</v>
      </c>
      <c r="AR63">
        <v>192</v>
      </c>
      <c r="AZ63">
        <v>1200</v>
      </c>
      <c r="BA63">
        <v>1</v>
      </c>
      <c r="BB63" t="str">
        <f t="shared" si="1"/>
        <v xml:space="preserve">N7933M  </v>
      </c>
      <c r="BC63">
        <v>1</v>
      </c>
      <c r="BE63">
        <v>0</v>
      </c>
      <c r="BF63">
        <v>0</v>
      </c>
      <c r="BG63">
        <v>0</v>
      </c>
      <c r="BH63">
        <v>200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"02:36:47.505"</f>
        <v>02:36:47.505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5</v>
      </c>
      <c r="CP63" t="s">
        <v>118</v>
      </c>
      <c r="CQ63">
        <v>280</v>
      </c>
      <c r="CR63">
        <v>2</v>
      </c>
      <c r="CW63">
        <v>2796501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25">
      <c r="A64" t="str">
        <f>"12/05/2021 02:36:47.765"</f>
        <v>12/05/2021 02:36:47.765</v>
      </c>
      <c r="C64" t="str">
        <f t="shared" si="2"/>
        <v>FFDFD3C0</v>
      </c>
      <c r="D64" t="s">
        <v>119</v>
      </c>
      <c r="E64">
        <v>5</v>
      </c>
      <c r="H64">
        <v>222</v>
      </c>
      <c r="I64" t="s">
        <v>120</v>
      </c>
      <c r="J64" t="s">
        <v>121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"02:36:47.500"</f>
        <v>02:36:47.500</v>
      </c>
      <c r="T64" t="str">
        <f>"02:36:46.500"</f>
        <v>02:36:46.500</v>
      </c>
      <c r="U64" t="str">
        <f t="shared" si="0"/>
        <v>AAC5F7</v>
      </c>
      <c r="V64">
        <v>0</v>
      </c>
      <c r="W64">
        <v>0</v>
      </c>
      <c r="X64">
        <v>2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1</v>
      </c>
      <c r="AI64" t="s">
        <v>150</v>
      </c>
      <c r="AJ64">
        <v>36.316960000000002</v>
      </c>
      <c r="AK64" t="s">
        <v>151</v>
      </c>
      <c r="AL64">
        <v>-119.390767</v>
      </c>
      <c r="AM64">
        <v>25</v>
      </c>
      <c r="AN64">
        <v>25</v>
      </c>
      <c r="AO64" t="s">
        <v>129</v>
      </c>
      <c r="AP64">
        <v>-60</v>
      </c>
      <c r="AQ64">
        <v>58</v>
      </c>
      <c r="AR64">
        <v>192</v>
      </c>
      <c r="AZ64">
        <v>1200</v>
      </c>
      <c r="BA64">
        <v>1</v>
      </c>
      <c r="BB64" t="str">
        <f t="shared" si="1"/>
        <v xml:space="preserve">N7933M  </v>
      </c>
      <c r="BC64">
        <v>1</v>
      </c>
      <c r="BE64">
        <v>0</v>
      </c>
      <c r="BF64">
        <v>0</v>
      </c>
      <c r="BG64">
        <v>0</v>
      </c>
      <c r="BH64">
        <v>200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"02:36:47.505"</f>
        <v>02:36:47.505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5</v>
      </c>
      <c r="CP64" t="s">
        <v>118</v>
      </c>
      <c r="CQ64">
        <v>280</v>
      </c>
      <c r="CR64">
        <v>2</v>
      </c>
      <c r="CW64">
        <v>2796501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25">
      <c r="A65" t="str">
        <f>"12/05/2021 02:36:47.765"</f>
        <v>12/05/2021 02:36:47.765</v>
      </c>
      <c r="C65" t="str">
        <f t="shared" si="2"/>
        <v>FFDFD3C0</v>
      </c>
      <c r="D65" t="s">
        <v>113</v>
      </c>
      <c r="E65">
        <v>19</v>
      </c>
      <c r="F65">
        <v>1019</v>
      </c>
      <c r="G65" t="s">
        <v>124</v>
      </c>
      <c r="J65" t="s">
        <v>115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"02:36:47.500"</f>
        <v>02:36:47.500</v>
      </c>
      <c r="T65" t="str">
        <f>"02:36:46.500"</f>
        <v>02:36:46.500</v>
      </c>
      <c r="U65" t="str">
        <f t="shared" si="0"/>
        <v>AAC5F7</v>
      </c>
      <c r="V65">
        <v>0</v>
      </c>
      <c r="W65">
        <v>0</v>
      </c>
      <c r="X65">
        <v>2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1</v>
      </c>
      <c r="AI65" t="s">
        <v>150</v>
      </c>
      <c r="AJ65">
        <v>36.316960000000002</v>
      </c>
      <c r="AK65" t="s">
        <v>151</v>
      </c>
      <c r="AL65">
        <v>-119.390767</v>
      </c>
      <c r="AM65">
        <v>25</v>
      </c>
      <c r="AN65">
        <v>25</v>
      </c>
      <c r="AO65" t="s">
        <v>129</v>
      </c>
      <c r="AP65">
        <v>-60</v>
      </c>
      <c r="AQ65">
        <v>58</v>
      </c>
      <c r="AR65">
        <v>192</v>
      </c>
      <c r="AZ65">
        <v>1200</v>
      </c>
      <c r="BA65">
        <v>1</v>
      </c>
      <c r="BB65" t="str">
        <f t="shared" si="1"/>
        <v xml:space="preserve">N7933M  </v>
      </c>
      <c r="BC65">
        <v>1</v>
      </c>
      <c r="BE65">
        <v>0</v>
      </c>
      <c r="BF65">
        <v>0</v>
      </c>
      <c r="BG65">
        <v>0</v>
      </c>
      <c r="BH65">
        <v>200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"02:36:47.505"</f>
        <v>02:36:47.505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5</v>
      </c>
      <c r="CP65" t="s">
        <v>118</v>
      </c>
      <c r="CQ65">
        <v>280</v>
      </c>
      <c r="CR65">
        <v>2</v>
      </c>
      <c r="CW65">
        <v>2796501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25">
      <c r="A66" t="str">
        <f>"12/05/2021 02:36:47.765"</f>
        <v>12/05/2021 02:36:47.765</v>
      </c>
      <c r="C66" t="str">
        <f t="shared" si="2"/>
        <v>FFDFD3C0</v>
      </c>
      <c r="D66" t="s">
        <v>113</v>
      </c>
      <c r="E66">
        <v>20</v>
      </c>
      <c r="F66">
        <v>1020</v>
      </c>
      <c r="G66" t="s">
        <v>114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"02:36:47.500"</f>
        <v>02:36:47.500</v>
      </c>
      <c r="T66" t="str">
        <f>"02:36:46.500"</f>
        <v>02:36:46.500</v>
      </c>
      <c r="U66" t="str">
        <f t="shared" ref="U66:U129" si="3">"AAC5F7"</f>
        <v>AAC5F7</v>
      </c>
      <c r="V66">
        <v>0</v>
      </c>
      <c r="W66">
        <v>0</v>
      </c>
      <c r="X66">
        <v>2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1</v>
      </c>
      <c r="AI66" t="s">
        <v>150</v>
      </c>
      <c r="AJ66">
        <v>36.316960000000002</v>
      </c>
      <c r="AK66" t="s">
        <v>151</v>
      </c>
      <c r="AL66">
        <v>-119.390767</v>
      </c>
      <c r="AM66">
        <v>25</v>
      </c>
      <c r="AN66">
        <v>25</v>
      </c>
      <c r="AO66" t="s">
        <v>129</v>
      </c>
      <c r="AP66">
        <v>-60</v>
      </c>
      <c r="AQ66">
        <v>58</v>
      </c>
      <c r="AR66">
        <v>192</v>
      </c>
      <c r="AZ66">
        <v>1200</v>
      </c>
      <c r="BA66">
        <v>1</v>
      </c>
      <c r="BB66" t="str">
        <f t="shared" ref="BB66:BB129" si="4">"N7933M  "</f>
        <v xml:space="preserve">N7933M  </v>
      </c>
      <c r="BC66">
        <v>1</v>
      </c>
      <c r="BE66">
        <v>0</v>
      </c>
      <c r="BF66">
        <v>0</v>
      </c>
      <c r="BG66">
        <v>0</v>
      </c>
      <c r="BH66">
        <v>200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"02:36:47.505"</f>
        <v>02:36:47.505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5</v>
      </c>
      <c r="CP66" t="s">
        <v>118</v>
      </c>
      <c r="CQ66">
        <v>280</v>
      </c>
      <c r="CR66">
        <v>2</v>
      </c>
      <c r="CW66">
        <v>2796501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25">
      <c r="A67" t="str">
        <f>"12/05/2021 02:36:49.673"</f>
        <v>12/05/2021 02:36:49.673</v>
      </c>
      <c r="C67" t="str">
        <f t="shared" si="2"/>
        <v>FFDFD3C0</v>
      </c>
      <c r="D67" t="s">
        <v>113</v>
      </c>
      <c r="E67">
        <v>19</v>
      </c>
      <c r="F67">
        <v>1019</v>
      </c>
      <c r="G67" t="s">
        <v>124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"02:36:49.422"</f>
        <v>02:36:49.422</v>
      </c>
      <c r="T67" t="str">
        <f>"02:36:48.022"</f>
        <v>02:36:48.022</v>
      </c>
      <c r="U67" t="str">
        <f t="shared" si="3"/>
        <v>AAC5F7</v>
      </c>
      <c r="V67">
        <v>0</v>
      </c>
      <c r="W67">
        <v>0</v>
      </c>
      <c r="X67">
        <v>2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1</v>
      </c>
      <c r="AI67" t="s">
        <v>152</v>
      </c>
      <c r="AJ67">
        <v>36.317495999999998</v>
      </c>
      <c r="AK67" t="s">
        <v>153</v>
      </c>
      <c r="AL67">
        <v>-119.391475</v>
      </c>
      <c r="AM67">
        <v>25</v>
      </c>
      <c r="AN67">
        <v>50</v>
      </c>
      <c r="AO67" t="s">
        <v>129</v>
      </c>
      <c r="AP67">
        <v>-61</v>
      </c>
      <c r="AQ67">
        <v>60</v>
      </c>
      <c r="AR67">
        <v>256</v>
      </c>
      <c r="AZ67">
        <v>1200</v>
      </c>
      <c r="BA67">
        <v>1</v>
      </c>
      <c r="BB67" t="str">
        <f t="shared" si="4"/>
        <v xml:space="preserve">N7933M  </v>
      </c>
      <c r="BC67">
        <v>1</v>
      </c>
      <c r="BE67">
        <v>0</v>
      </c>
      <c r="BF67">
        <v>0</v>
      </c>
      <c r="BG67">
        <v>0</v>
      </c>
      <c r="BH67">
        <v>200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"02:36:49.426"</f>
        <v>02:36:49.426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5</v>
      </c>
      <c r="CP67" t="s">
        <v>118</v>
      </c>
      <c r="CQ67">
        <v>280</v>
      </c>
      <c r="CR67">
        <v>2</v>
      </c>
      <c r="CW67">
        <v>2797320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25">
      <c r="A68" t="str">
        <f>"12/05/2021 02:36:49.673"</f>
        <v>12/05/2021 02:36:49.673</v>
      </c>
      <c r="C68" t="str">
        <f t="shared" si="2"/>
        <v>FFDFD3C0</v>
      </c>
      <c r="D68" t="s">
        <v>119</v>
      </c>
      <c r="E68">
        <v>5</v>
      </c>
      <c r="H68">
        <v>222</v>
      </c>
      <c r="I68" t="s">
        <v>120</v>
      </c>
      <c r="J68" t="s">
        <v>121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"02:36:49.422"</f>
        <v>02:36:49.422</v>
      </c>
      <c r="T68" t="str">
        <f>"02:36:48.022"</f>
        <v>02:36:48.022</v>
      </c>
      <c r="U68" t="str">
        <f t="shared" si="3"/>
        <v>AAC5F7</v>
      </c>
      <c r="V68">
        <v>0</v>
      </c>
      <c r="W68">
        <v>0</v>
      </c>
      <c r="X68">
        <v>2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1</v>
      </c>
      <c r="AI68" t="s">
        <v>152</v>
      </c>
      <c r="AJ68">
        <v>36.317495999999998</v>
      </c>
      <c r="AK68" t="s">
        <v>153</v>
      </c>
      <c r="AL68">
        <v>-119.391475</v>
      </c>
      <c r="AM68">
        <v>25</v>
      </c>
      <c r="AN68">
        <v>50</v>
      </c>
      <c r="AO68" t="s">
        <v>129</v>
      </c>
      <c r="AP68">
        <v>-61</v>
      </c>
      <c r="AQ68">
        <v>60</v>
      </c>
      <c r="AR68">
        <v>256</v>
      </c>
      <c r="AZ68">
        <v>1200</v>
      </c>
      <c r="BA68">
        <v>1</v>
      </c>
      <c r="BB68" t="str">
        <f t="shared" si="4"/>
        <v xml:space="preserve">N7933M  </v>
      </c>
      <c r="BC68">
        <v>1</v>
      </c>
      <c r="BE68">
        <v>0</v>
      </c>
      <c r="BF68">
        <v>0</v>
      </c>
      <c r="BG68">
        <v>0</v>
      </c>
      <c r="BH68">
        <v>200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"02:36:49.426"</f>
        <v>02:36:49.426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5</v>
      </c>
      <c r="CP68" t="s">
        <v>118</v>
      </c>
      <c r="CQ68">
        <v>280</v>
      </c>
      <c r="CR68">
        <v>2</v>
      </c>
      <c r="CW68">
        <v>2797320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25">
      <c r="A69" t="str">
        <f>"12/05/2021 02:36:49.688"</f>
        <v>12/05/2021 02:36:49.688</v>
      </c>
      <c r="C69" t="str">
        <f t="shared" si="2"/>
        <v>FFDFD3C0</v>
      </c>
      <c r="D69" t="s">
        <v>113</v>
      </c>
      <c r="E69">
        <v>20</v>
      </c>
      <c r="F69">
        <v>1020</v>
      </c>
      <c r="G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"02:36:49.422"</f>
        <v>02:36:49.422</v>
      </c>
      <c r="T69" t="str">
        <f>"02:36:48.022"</f>
        <v>02:36:48.022</v>
      </c>
      <c r="U69" t="str">
        <f t="shared" si="3"/>
        <v>AAC5F7</v>
      </c>
      <c r="V69">
        <v>0</v>
      </c>
      <c r="W69">
        <v>0</v>
      </c>
      <c r="X69">
        <v>2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1</v>
      </c>
      <c r="AI69" t="s">
        <v>152</v>
      </c>
      <c r="AJ69">
        <v>36.317495999999998</v>
      </c>
      <c r="AK69" t="s">
        <v>153</v>
      </c>
      <c r="AL69">
        <v>-119.391475</v>
      </c>
      <c r="AM69">
        <v>25</v>
      </c>
      <c r="AN69">
        <v>50</v>
      </c>
      <c r="AO69" t="s">
        <v>129</v>
      </c>
      <c r="AP69">
        <v>-61</v>
      </c>
      <c r="AQ69">
        <v>60</v>
      </c>
      <c r="AR69">
        <v>256</v>
      </c>
      <c r="AZ69">
        <v>1200</v>
      </c>
      <c r="BA69">
        <v>1</v>
      </c>
      <c r="BB69" t="str">
        <f t="shared" si="4"/>
        <v xml:space="preserve">N7933M  </v>
      </c>
      <c r="BC69">
        <v>1</v>
      </c>
      <c r="BE69">
        <v>0</v>
      </c>
      <c r="BF69">
        <v>0</v>
      </c>
      <c r="BG69">
        <v>0</v>
      </c>
      <c r="BH69">
        <v>200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"02:36:49.426"</f>
        <v>02:36:49.426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5</v>
      </c>
      <c r="CP69" t="s">
        <v>118</v>
      </c>
      <c r="CQ69">
        <v>280</v>
      </c>
      <c r="CR69">
        <v>2</v>
      </c>
      <c r="CW69">
        <v>2797320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25">
      <c r="A70" t="str">
        <f>"12/05/2021 02:36:49.704"</f>
        <v>12/05/2021 02:36:49.704</v>
      </c>
      <c r="C70" t="str">
        <f t="shared" si="2"/>
        <v>FFDFD3C0</v>
      </c>
      <c r="D70" t="s">
        <v>125</v>
      </c>
      <c r="E70">
        <v>5</v>
      </c>
      <c r="H70">
        <v>172</v>
      </c>
      <c r="I70" t="s">
        <v>124</v>
      </c>
      <c r="J70" t="s">
        <v>126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"02:36:49.422"</f>
        <v>02:36:49.422</v>
      </c>
      <c r="T70" t="str">
        <f>"02:36:48.022"</f>
        <v>02:36:48.022</v>
      </c>
      <c r="U70" t="str">
        <f t="shared" si="3"/>
        <v>AAC5F7</v>
      </c>
      <c r="V70">
        <v>0</v>
      </c>
      <c r="W70">
        <v>0</v>
      </c>
      <c r="X70">
        <v>2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1</v>
      </c>
      <c r="AI70" t="s">
        <v>152</v>
      </c>
      <c r="AJ70">
        <v>36.317495999999998</v>
      </c>
      <c r="AK70" t="s">
        <v>153</v>
      </c>
      <c r="AL70">
        <v>-119.391475</v>
      </c>
      <c r="AM70">
        <v>25</v>
      </c>
      <c r="AN70">
        <v>50</v>
      </c>
      <c r="AO70" t="s">
        <v>129</v>
      </c>
      <c r="AP70">
        <v>-61</v>
      </c>
      <c r="AQ70">
        <v>60</v>
      </c>
      <c r="AR70">
        <v>256</v>
      </c>
      <c r="AZ70">
        <v>1200</v>
      </c>
      <c r="BA70">
        <v>1</v>
      </c>
      <c r="BB70" t="str">
        <f t="shared" si="4"/>
        <v xml:space="preserve">N7933M  </v>
      </c>
      <c r="BC70">
        <v>1</v>
      </c>
      <c r="BE70">
        <v>0</v>
      </c>
      <c r="BF70">
        <v>0</v>
      </c>
      <c r="BG70">
        <v>0</v>
      </c>
      <c r="BH70">
        <v>200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"02:36:49.426"</f>
        <v>02:36:49.426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5</v>
      </c>
      <c r="CP70" t="s">
        <v>118</v>
      </c>
      <c r="CQ70">
        <v>280</v>
      </c>
      <c r="CR70">
        <v>2</v>
      </c>
      <c r="CW70">
        <v>2797320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25">
      <c r="A71" t="str">
        <f>"12/05/2021 02:36:49.704"</f>
        <v>12/05/2021 02:36:49.704</v>
      </c>
      <c r="C71" t="str">
        <f t="shared" ref="C71:C134" si="5">"FFDFD3C0"</f>
        <v>FFDFD3C0</v>
      </c>
      <c r="D71" t="s">
        <v>122</v>
      </c>
      <c r="E71">
        <v>4</v>
      </c>
      <c r="H71">
        <v>46</v>
      </c>
      <c r="I71" t="s">
        <v>123</v>
      </c>
      <c r="J71" t="s">
        <v>121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"02:36:49.422"</f>
        <v>02:36:49.422</v>
      </c>
      <c r="T71" t="str">
        <f>"02:36:48.022"</f>
        <v>02:36:48.022</v>
      </c>
      <c r="U71" t="str">
        <f t="shared" si="3"/>
        <v>AAC5F7</v>
      </c>
      <c r="V71">
        <v>0</v>
      </c>
      <c r="W71">
        <v>0</v>
      </c>
      <c r="X71">
        <v>2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1</v>
      </c>
      <c r="AI71" t="s">
        <v>152</v>
      </c>
      <c r="AJ71">
        <v>36.317495999999998</v>
      </c>
      <c r="AK71" t="s">
        <v>153</v>
      </c>
      <c r="AL71">
        <v>-119.391475</v>
      </c>
      <c r="AM71">
        <v>25</v>
      </c>
      <c r="AN71">
        <v>50</v>
      </c>
      <c r="AO71" t="s">
        <v>129</v>
      </c>
      <c r="AP71">
        <v>-61</v>
      </c>
      <c r="AQ71">
        <v>60</v>
      </c>
      <c r="AR71">
        <v>256</v>
      </c>
      <c r="AZ71">
        <v>1200</v>
      </c>
      <c r="BA71">
        <v>1</v>
      </c>
      <c r="BB71" t="str">
        <f t="shared" si="4"/>
        <v xml:space="preserve">N7933M  </v>
      </c>
      <c r="BC71">
        <v>1</v>
      </c>
      <c r="BE71">
        <v>0</v>
      </c>
      <c r="BF71">
        <v>0</v>
      </c>
      <c r="BG71">
        <v>0</v>
      </c>
      <c r="BH71">
        <v>200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"02:36:49.426"</f>
        <v>02:36:49.426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5</v>
      </c>
      <c r="CP71" t="s">
        <v>118</v>
      </c>
      <c r="CQ71">
        <v>280</v>
      </c>
      <c r="CR71">
        <v>2</v>
      </c>
      <c r="CW71">
        <v>2797320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25">
      <c r="A72" t="str">
        <f>"12/05/2021 02:36:50.629"</f>
        <v>12/05/2021 02:36:50.629</v>
      </c>
      <c r="C72" t="str">
        <f t="shared" si="5"/>
        <v>FFDFD3C0</v>
      </c>
      <c r="D72" t="s">
        <v>113</v>
      </c>
      <c r="E72">
        <v>19</v>
      </c>
      <c r="F72">
        <v>1019</v>
      </c>
      <c r="G72" t="s">
        <v>124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"02:36:50.383"</f>
        <v>02:36:50.383</v>
      </c>
      <c r="T72" t="str">
        <f>"02:36:49.483"</f>
        <v>02:36:49.483</v>
      </c>
      <c r="U72" t="str">
        <f t="shared" si="3"/>
        <v>AAC5F7</v>
      </c>
      <c r="V72">
        <v>0</v>
      </c>
      <c r="W72">
        <v>0</v>
      </c>
      <c r="X72">
        <v>2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1</v>
      </c>
      <c r="AI72" t="s">
        <v>154</v>
      </c>
      <c r="AJ72">
        <v>36.317818000000003</v>
      </c>
      <c r="AK72" t="s">
        <v>155</v>
      </c>
      <c r="AL72">
        <v>-119.391818</v>
      </c>
      <c r="AM72">
        <v>25</v>
      </c>
      <c r="AN72">
        <v>50</v>
      </c>
      <c r="AO72" t="s">
        <v>129</v>
      </c>
      <c r="AP72">
        <v>-61</v>
      </c>
      <c r="AQ72">
        <v>63</v>
      </c>
      <c r="AR72">
        <v>384</v>
      </c>
      <c r="AZ72">
        <v>1200</v>
      </c>
      <c r="BA72">
        <v>1</v>
      </c>
      <c r="BB72" t="str">
        <f t="shared" si="4"/>
        <v xml:space="preserve">N7933M  </v>
      </c>
      <c r="BC72">
        <v>1</v>
      </c>
      <c r="BE72">
        <v>0</v>
      </c>
      <c r="BF72">
        <v>0</v>
      </c>
      <c r="BG72">
        <v>0</v>
      </c>
      <c r="BH72">
        <v>225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"02:36:50.387"</f>
        <v>02:36:50.387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4</v>
      </c>
      <c r="CP72" t="s">
        <v>118</v>
      </c>
      <c r="CQ72">
        <v>280</v>
      </c>
      <c r="CR72">
        <v>2</v>
      </c>
      <c r="CW72">
        <v>2797768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25">
      <c r="A73" t="str">
        <f>"12/05/2021 02:36:50.645"</f>
        <v>12/05/2021 02:36:50.645</v>
      </c>
      <c r="C73" t="str">
        <f t="shared" si="5"/>
        <v>FFDFD3C0</v>
      </c>
      <c r="D73" t="s">
        <v>119</v>
      </c>
      <c r="E73">
        <v>5</v>
      </c>
      <c r="H73">
        <v>222</v>
      </c>
      <c r="I73" t="s">
        <v>120</v>
      </c>
      <c r="J73" t="s">
        <v>121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"02:36:50.383"</f>
        <v>02:36:50.383</v>
      </c>
      <c r="T73" t="str">
        <f>"02:36:49.483"</f>
        <v>02:36:49.483</v>
      </c>
      <c r="U73" t="str">
        <f t="shared" si="3"/>
        <v>AAC5F7</v>
      </c>
      <c r="V73">
        <v>0</v>
      </c>
      <c r="W73">
        <v>0</v>
      </c>
      <c r="X73">
        <v>2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1</v>
      </c>
      <c r="AI73" t="s">
        <v>154</v>
      </c>
      <c r="AJ73">
        <v>36.317818000000003</v>
      </c>
      <c r="AK73" t="s">
        <v>155</v>
      </c>
      <c r="AL73">
        <v>-119.391818</v>
      </c>
      <c r="AM73">
        <v>25</v>
      </c>
      <c r="AN73">
        <v>50</v>
      </c>
      <c r="AO73" t="s">
        <v>129</v>
      </c>
      <c r="AP73">
        <v>-61</v>
      </c>
      <c r="AQ73">
        <v>63</v>
      </c>
      <c r="AR73">
        <v>384</v>
      </c>
      <c r="AZ73">
        <v>1200</v>
      </c>
      <c r="BA73">
        <v>1</v>
      </c>
      <c r="BB73" t="str">
        <f t="shared" si="4"/>
        <v xml:space="preserve">N7933M  </v>
      </c>
      <c r="BC73">
        <v>1</v>
      </c>
      <c r="BE73">
        <v>0</v>
      </c>
      <c r="BF73">
        <v>0</v>
      </c>
      <c r="BG73">
        <v>0</v>
      </c>
      <c r="BH73">
        <v>225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"02:36:50.387"</f>
        <v>02:36:50.387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4</v>
      </c>
      <c r="CP73" t="s">
        <v>118</v>
      </c>
      <c r="CQ73">
        <v>280</v>
      </c>
      <c r="CR73">
        <v>2</v>
      </c>
      <c r="CW73">
        <v>2797768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25">
      <c r="A74" t="str">
        <f>"12/05/2021 02:36:50.645"</f>
        <v>12/05/2021 02:36:50.645</v>
      </c>
      <c r="C74" t="str">
        <f t="shared" si="5"/>
        <v>FFDFD3C0</v>
      </c>
      <c r="D74" t="s">
        <v>113</v>
      </c>
      <c r="E74">
        <v>20</v>
      </c>
      <c r="F74">
        <v>1020</v>
      </c>
      <c r="G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"02:36:50.383"</f>
        <v>02:36:50.383</v>
      </c>
      <c r="T74" t="str">
        <f>"02:36:49.483"</f>
        <v>02:36:49.483</v>
      </c>
      <c r="U74" t="str">
        <f t="shared" si="3"/>
        <v>AAC5F7</v>
      </c>
      <c r="V74">
        <v>0</v>
      </c>
      <c r="W74">
        <v>0</v>
      </c>
      <c r="X74">
        <v>2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1</v>
      </c>
      <c r="AI74" t="s">
        <v>154</v>
      </c>
      <c r="AJ74">
        <v>36.317818000000003</v>
      </c>
      <c r="AK74" t="s">
        <v>155</v>
      </c>
      <c r="AL74">
        <v>-119.391818</v>
      </c>
      <c r="AM74">
        <v>25</v>
      </c>
      <c r="AN74">
        <v>50</v>
      </c>
      <c r="AO74" t="s">
        <v>129</v>
      </c>
      <c r="AP74">
        <v>-61</v>
      </c>
      <c r="AQ74">
        <v>63</v>
      </c>
      <c r="AR74">
        <v>384</v>
      </c>
      <c r="AZ74">
        <v>1200</v>
      </c>
      <c r="BA74">
        <v>1</v>
      </c>
      <c r="BB74" t="str">
        <f t="shared" si="4"/>
        <v xml:space="preserve">N7933M  </v>
      </c>
      <c r="BC74">
        <v>1</v>
      </c>
      <c r="BE74">
        <v>0</v>
      </c>
      <c r="BF74">
        <v>0</v>
      </c>
      <c r="BG74">
        <v>0</v>
      </c>
      <c r="BH74">
        <v>225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"02:36:50.387"</f>
        <v>02:36:50.387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4</v>
      </c>
      <c r="CP74" t="s">
        <v>118</v>
      </c>
      <c r="CQ74">
        <v>280</v>
      </c>
      <c r="CR74">
        <v>2</v>
      </c>
      <c r="CW74">
        <v>2797768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25">
      <c r="A75" t="str">
        <f>"12/05/2021 02:36:50.645"</f>
        <v>12/05/2021 02:36:50.645</v>
      </c>
      <c r="C75" t="str">
        <f t="shared" si="5"/>
        <v>FFDFD3C0</v>
      </c>
      <c r="D75" t="s">
        <v>125</v>
      </c>
      <c r="E75">
        <v>5</v>
      </c>
      <c r="H75">
        <v>172</v>
      </c>
      <c r="I75" t="s">
        <v>124</v>
      </c>
      <c r="J75" t="s">
        <v>126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"02:36:50.383"</f>
        <v>02:36:50.383</v>
      </c>
      <c r="T75" t="str">
        <f>"02:36:49.483"</f>
        <v>02:36:49.483</v>
      </c>
      <c r="U75" t="str">
        <f t="shared" si="3"/>
        <v>AAC5F7</v>
      </c>
      <c r="V75">
        <v>0</v>
      </c>
      <c r="W75">
        <v>0</v>
      </c>
      <c r="X75">
        <v>2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1</v>
      </c>
      <c r="AI75" t="s">
        <v>154</v>
      </c>
      <c r="AJ75">
        <v>36.317818000000003</v>
      </c>
      <c r="AK75" t="s">
        <v>155</v>
      </c>
      <c r="AL75">
        <v>-119.391818</v>
      </c>
      <c r="AM75">
        <v>25</v>
      </c>
      <c r="AN75">
        <v>50</v>
      </c>
      <c r="AO75" t="s">
        <v>129</v>
      </c>
      <c r="AP75">
        <v>-61</v>
      </c>
      <c r="AQ75">
        <v>63</v>
      </c>
      <c r="AR75">
        <v>384</v>
      </c>
      <c r="AZ75">
        <v>1200</v>
      </c>
      <c r="BA75">
        <v>1</v>
      </c>
      <c r="BB75" t="str">
        <f t="shared" si="4"/>
        <v xml:space="preserve">N7933M  </v>
      </c>
      <c r="BC75">
        <v>1</v>
      </c>
      <c r="BE75">
        <v>0</v>
      </c>
      <c r="BF75">
        <v>0</v>
      </c>
      <c r="BG75">
        <v>0</v>
      </c>
      <c r="BH75">
        <v>225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"02:36:50.387"</f>
        <v>02:36:50.387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4</v>
      </c>
      <c r="CP75" t="s">
        <v>118</v>
      </c>
      <c r="CQ75">
        <v>280</v>
      </c>
      <c r="CR75">
        <v>2</v>
      </c>
      <c r="CW75">
        <v>2797768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25">
      <c r="A76" t="str">
        <f>"12/05/2021 02:36:50.660"</f>
        <v>12/05/2021 02:36:50.660</v>
      </c>
      <c r="C76" t="str">
        <f t="shared" si="5"/>
        <v>FFDFD3C0</v>
      </c>
      <c r="D76" t="s">
        <v>122</v>
      </c>
      <c r="E76">
        <v>4</v>
      </c>
      <c r="H76">
        <v>46</v>
      </c>
      <c r="I76" t="s">
        <v>123</v>
      </c>
      <c r="J76" t="s">
        <v>121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"02:36:50.383"</f>
        <v>02:36:50.383</v>
      </c>
      <c r="T76" t="str">
        <f>"02:36:49.483"</f>
        <v>02:36:49.483</v>
      </c>
      <c r="U76" t="str">
        <f t="shared" si="3"/>
        <v>AAC5F7</v>
      </c>
      <c r="V76">
        <v>0</v>
      </c>
      <c r="W76">
        <v>0</v>
      </c>
      <c r="X76">
        <v>2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1</v>
      </c>
      <c r="AI76" t="s">
        <v>154</v>
      </c>
      <c r="AJ76">
        <v>36.317818000000003</v>
      </c>
      <c r="AK76" t="s">
        <v>155</v>
      </c>
      <c r="AL76">
        <v>-119.391818</v>
      </c>
      <c r="AM76">
        <v>25</v>
      </c>
      <c r="AN76">
        <v>50</v>
      </c>
      <c r="AO76" t="s">
        <v>129</v>
      </c>
      <c r="AP76">
        <v>-61</v>
      </c>
      <c r="AQ76">
        <v>63</v>
      </c>
      <c r="AR76">
        <v>384</v>
      </c>
      <c r="AZ76">
        <v>1200</v>
      </c>
      <c r="BA76">
        <v>1</v>
      </c>
      <c r="BB76" t="str">
        <f t="shared" si="4"/>
        <v xml:space="preserve">N7933M  </v>
      </c>
      <c r="BC76">
        <v>1</v>
      </c>
      <c r="BE76">
        <v>0</v>
      </c>
      <c r="BF76">
        <v>0</v>
      </c>
      <c r="BG76">
        <v>0</v>
      </c>
      <c r="BH76">
        <v>225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"02:36:50.387"</f>
        <v>02:36:50.387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4</v>
      </c>
      <c r="CP76" t="s">
        <v>118</v>
      </c>
      <c r="CQ76">
        <v>280</v>
      </c>
      <c r="CR76">
        <v>2</v>
      </c>
      <c r="CW76">
        <v>2797768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25">
      <c r="A77" t="str">
        <f>"12/05/2021 02:36:51.692"</f>
        <v>12/05/2021 02:36:51.692</v>
      </c>
      <c r="C77" t="str">
        <f t="shared" si="5"/>
        <v>FFDFD3C0</v>
      </c>
      <c r="D77" t="s">
        <v>113</v>
      </c>
      <c r="E77">
        <v>19</v>
      </c>
      <c r="F77">
        <v>1019</v>
      </c>
      <c r="G77" t="s">
        <v>124</v>
      </c>
      <c r="J77" t="s">
        <v>115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"02:36:51.461"</f>
        <v>02:36:51.461</v>
      </c>
      <c r="T77" t="str">
        <f>"02:36:50.961"</f>
        <v>02:36:50.961</v>
      </c>
      <c r="U77" t="str">
        <f t="shared" si="3"/>
        <v>AAC5F7</v>
      </c>
      <c r="V77">
        <v>0</v>
      </c>
      <c r="W77">
        <v>0</v>
      </c>
      <c r="X77">
        <v>2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1</v>
      </c>
      <c r="AI77" t="s">
        <v>156</v>
      </c>
      <c r="AJ77">
        <v>36.318097000000002</v>
      </c>
      <c r="AK77" t="s">
        <v>157</v>
      </c>
      <c r="AL77">
        <v>-119.392161</v>
      </c>
      <c r="AM77">
        <v>25</v>
      </c>
      <c r="AN77">
        <v>50</v>
      </c>
      <c r="AO77" t="s">
        <v>129</v>
      </c>
      <c r="AP77">
        <v>-62</v>
      </c>
      <c r="AQ77">
        <v>64</v>
      </c>
      <c r="AR77">
        <v>512</v>
      </c>
      <c r="AZ77">
        <v>1200</v>
      </c>
      <c r="BA77">
        <v>1</v>
      </c>
      <c r="BB77" t="str">
        <f t="shared" si="4"/>
        <v xml:space="preserve">N7933M  </v>
      </c>
      <c r="BC77">
        <v>1</v>
      </c>
      <c r="BE77">
        <v>0</v>
      </c>
      <c r="BF77">
        <v>0</v>
      </c>
      <c r="BG77">
        <v>0</v>
      </c>
      <c r="BH77">
        <v>225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"02:36:51.464"</f>
        <v>02:36:51.464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5</v>
      </c>
      <c r="CP77" t="s">
        <v>118</v>
      </c>
      <c r="CQ77">
        <v>280</v>
      </c>
      <c r="CR77">
        <v>2</v>
      </c>
      <c r="CW77">
        <v>2798249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25">
      <c r="A78" t="str">
        <f>"12/05/2021 02:36:51.707"</f>
        <v>12/05/2021 02:36:51.707</v>
      </c>
      <c r="C78" t="str">
        <f t="shared" si="5"/>
        <v>FFDFD3C0</v>
      </c>
      <c r="D78" t="s">
        <v>113</v>
      </c>
      <c r="E78">
        <v>20</v>
      </c>
      <c r="F78">
        <v>1020</v>
      </c>
      <c r="G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"02:36:51.461"</f>
        <v>02:36:51.461</v>
      </c>
      <c r="T78" t="str">
        <f>"02:36:50.961"</f>
        <v>02:36:50.961</v>
      </c>
      <c r="U78" t="str">
        <f t="shared" si="3"/>
        <v>AAC5F7</v>
      </c>
      <c r="V78">
        <v>0</v>
      </c>
      <c r="W78">
        <v>0</v>
      </c>
      <c r="X78">
        <v>2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1</v>
      </c>
      <c r="AI78" t="s">
        <v>156</v>
      </c>
      <c r="AJ78">
        <v>36.318097000000002</v>
      </c>
      <c r="AK78" t="s">
        <v>157</v>
      </c>
      <c r="AL78">
        <v>-119.392161</v>
      </c>
      <c r="AM78">
        <v>25</v>
      </c>
      <c r="AN78">
        <v>50</v>
      </c>
      <c r="AO78" t="s">
        <v>129</v>
      </c>
      <c r="AP78">
        <v>-62</v>
      </c>
      <c r="AQ78">
        <v>64</v>
      </c>
      <c r="AR78">
        <v>512</v>
      </c>
      <c r="AZ78">
        <v>1200</v>
      </c>
      <c r="BA78">
        <v>1</v>
      </c>
      <c r="BB78" t="str">
        <f t="shared" si="4"/>
        <v xml:space="preserve">N7933M  </v>
      </c>
      <c r="BC78">
        <v>1</v>
      </c>
      <c r="BE78">
        <v>0</v>
      </c>
      <c r="BF78">
        <v>0</v>
      </c>
      <c r="BG78">
        <v>0</v>
      </c>
      <c r="BH78">
        <v>225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"02:36:51.464"</f>
        <v>02:36:51.464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5</v>
      </c>
      <c r="CP78" t="s">
        <v>118</v>
      </c>
      <c r="CQ78">
        <v>280</v>
      </c>
      <c r="CR78">
        <v>2</v>
      </c>
      <c r="CW78">
        <v>2798249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25">
      <c r="A79" t="str">
        <f>"12/05/2021 02:36:51.707"</f>
        <v>12/05/2021 02:36:51.707</v>
      </c>
      <c r="C79" t="str">
        <f t="shared" si="5"/>
        <v>FFDFD3C0</v>
      </c>
      <c r="D79" t="s">
        <v>119</v>
      </c>
      <c r="E79">
        <v>5</v>
      </c>
      <c r="H79">
        <v>222</v>
      </c>
      <c r="I79" t="s">
        <v>120</v>
      </c>
      <c r="J79" t="s">
        <v>121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"02:36:51.461"</f>
        <v>02:36:51.461</v>
      </c>
      <c r="T79" t="str">
        <f>"02:36:50.961"</f>
        <v>02:36:50.961</v>
      </c>
      <c r="U79" t="str">
        <f t="shared" si="3"/>
        <v>AAC5F7</v>
      </c>
      <c r="V79">
        <v>0</v>
      </c>
      <c r="W79">
        <v>0</v>
      </c>
      <c r="X79">
        <v>2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1</v>
      </c>
      <c r="AI79" t="s">
        <v>156</v>
      </c>
      <c r="AJ79">
        <v>36.318097000000002</v>
      </c>
      <c r="AK79" t="s">
        <v>157</v>
      </c>
      <c r="AL79">
        <v>-119.392161</v>
      </c>
      <c r="AM79">
        <v>25</v>
      </c>
      <c r="AN79">
        <v>50</v>
      </c>
      <c r="AO79" t="s">
        <v>129</v>
      </c>
      <c r="AP79">
        <v>-62</v>
      </c>
      <c r="AQ79">
        <v>64</v>
      </c>
      <c r="AR79">
        <v>512</v>
      </c>
      <c r="AZ79">
        <v>1200</v>
      </c>
      <c r="BA79">
        <v>1</v>
      </c>
      <c r="BB79" t="str">
        <f t="shared" si="4"/>
        <v xml:space="preserve">N7933M  </v>
      </c>
      <c r="BC79">
        <v>1</v>
      </c>
      <c r="BE79">
        <v>0</v>
      </c>
      <c r="BF79">
        <v>0</v>
      </c>
      <c r="BG79">
        <v>0</v>
      </c>
      <c r="BH79">
        <v>225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"02:36:51.464"</f>
        <v>02:36:51.464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5</v>
      </c>
      <c r="CP79" t="s">
        <v>118</v>
      </c>
      <c r="CQ79">
        <v>280</v>
      </c>
      <c r="CR79">
        <v>2</v>
      </c>
      <c r="CW79">
        <v>2798249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25">
      <c r="A80" t="str">
        <f>"12/05/2021 02:36:51.707"</f>
        <v>12/05/2021 02:36:51.707</v>
      </c>
      <c r="C80" t="str">
        <f t="shared" si="5"/>
        <v>FFDFD3C0</v>
      </c>
      <c r="D80" t="s">
        <v>125</v>
      </c>
      <c r="E80">
        <v>5</v>
      </c>
      <c r="H80">
        <v>172</v>
      </c>
      <c r="I80" t="s">
        <v>124</v>
      </c>
      <c r="J80" t="s">
        <v>126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"02:36:51.461"</f>
        <v>02:36:51.461</v>
      </c>
      <c r="T80" t="str">
        <f>"02:36:50.961"</f>
        <v>02:36:50.961</v>
      </c>
      <c r="U80" t="str">
        <f t="shared" si="3"/>
        <v>AAC5F7</v>
      </c>
      <c r="V80">
        <v>0</v>
      </c>
      <c r="W80">
        <v>0</v>
      </c>
      <c r="X80">
        <v>2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1</v>
      </c>
      <c r="AI80" t="s">
        <v>156</v>
      </c>
      <c r="AJ80">
        <v>36.318097000000002</v>
      </c>
      <c r="AK80" t="s">
        <v>157</v>
      </c>
      <c r="AL80">
        <v>-119.392161</v>
      </c>
      <c r="AM80">
        <v>25</v>
      </c>
      <c r="AN80">
        <v>50</v>
      </c>
      <c r="AO80" t="s">
        <v>129</v>
      </c>
      <c r="AP80">
        <v>-62</v>
      </c>
      <c r="AQ80">
        <v>64</v>
      </c>
      <c r="AR80">
        <v>512</v>
      </c>
      <c r="AZ80">
        <v>1200</v>
      </c>
      <c r="BA80">
        <v>1</v>
      </c>
      <c r="BB80" t="str">
        <f t="shared" si="4"/>
        <v xml:space="preserve">N7933M  </v>
      </c>
      <c r="BC80">
        <v>1</v>
      </c>
      <c r="BE80">
        <v>0</v>
      </c>
      <c r="BF80">
        <v>0</v>
      </c>
      <c r="BG80">
        <v>0</v>
      </c>
      <c r="BH80">
        <v>225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"02:36:51.464"</f>
        <v>02:36:51.464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5</v>
      </c>
      <c r="CP80" t="s">
        <v>118</v>
      </c>
      <c r="CQ80">
        <v>280</v>
      </c>
      <c r="CR80">
        <v>2</v>
      </c>
      <c r="CW80">
        <v>2798249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25">
      <c r="A81" t="str">
        <f>"12/05/2021 02:36:51.707"</f>
        <v>12/05/2021 02:36:51.707</v>
      </c>
      <c r="C81" t="str">
        <f t="shared" si="5"/>
        <v>FFDFD3C0</v>
      </c>
      <c r="D81" t="s">
        <v>122</v>
      </c>
      <c r="E81">
        <v>4</v>
      </c>
      <c r="H81">
        <v>46</v>
      </c>
      <c r="I81" t="s">
        <v>123</v>
      </c>
      <c r="J81" t="s">
        <v>121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"02:36:51.461"</f>
        <v>02:36:51.461</v>
      </c>
      <c r="T81" t="str">
        <f>"02:36:50.961"</f>
        <v>02:36:50.961</v>
      </c>
      <c r="U81" t="str">
        <f t="shared" si="3"/>
        <v>AAC5F7</v>
      </c>
      <c r="V81">
        <v>0</v>
      </c>
      <c r="W81">
        <v>0</v>
      </c>
      <c r="X81">
        <v>2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1</v>
      </c>
      <c r="AI81" t="s">
        <v>156</v>
      </c>
      <c r="AJ81">
        <v>36.318097000000002</v>
      </c>
      <c r="AK81" t="s">
        <v>157</v>
      </c>
      <c r="AL81">
        <v>-119.392161</v>
      </c>
      <c r="AM81">
        <v>25</v>
      </c>
      <c r="AN81">
        <v>50</v>
      </c>
      <c r="AO81" t="s">
        <v>129</v>
      </c>
      <c r="AP81">
        <v>-62</v>
      </c>
      <c r="AQ81">
        <v>64</v>
      </c>
      <c r="AR81">
        <v>512</v>
      </c>
      <c r="AZ81">
        <v>1200</v>
      </c>
      <c r="BA81">
        <v>1</v>
      </c>
      <c r="BB81" t="str">
        <f t="shared" si="4"/>
        <v xml:space="preserve">N7933M  </v>
      </c>
      <c r="BC81">
        <v>1</v>
      </c>
      <c r="BE81">
        <v>0</v>
      </c>
      <c r="BF81">
        <v>0</v>
      </c>
      <c r="BG81">
        <v>0</v>
      </c>
      <c r="BH81">
        <v>225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"02:36:51.464"</f>
        <v>02:36:51.464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5</v>
      </c>
      <c r="CP81" t="s">
        <v>118</v>
      </c>
      <c r="CQ81">
        <v>280</v>
      </c>
      <c r="CR81">
        <v>2</v>
      </c>
      <c r="CW81">
        <v>2798249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25">
      <c r="A82" t="str">
        <f>"12/05/2021 02:36:52.692"</f>
        <v>12/05/2021 02:36:52.692</v>
      </c>
      <c r="C82" t="str">
        <f t="shared" si="5"/>
        <v>FFDFD3C0</v>
      </c>
      <c r="D82" t="s">
        <v>113</v>
      </c>
      <c r="E82">
        <v>20</v>
      </c>
      <c r="F82">
        <v>1020</v>
      </c>
      <c r="G82" t="s">
        <v>114</v>
      </c>
      <c r="J82" t="s">
        <v>115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"02:36:52.391"</f>
        <v>02:36:52.391</v>
      </c>
      <c r="T82" t="str">
        <f>"02:36:51.491"</f>
        <v>02:36:51.491</v>
      </c>
      <c r="U82" t="str">
        <f t="shared" si="3"/>
        <v>AAC5F7</v>
      </c>
      <c r="V82">
        <v>0</v>
      </c>
      <c r="W82">
        <v>0</v>
      </c>
      <c r="X82">
        <v>2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1</v>
      </c>
      <c r="AI82" t="s">
        <v>158</v>
      </c>
      <c r="AJ82">
        <v>36.318418999999999</v>
      </c>
      <c r="AK82" t="s">
        <v>159</v>
      </c>
      <c r="AL82">
        <v>-119.392526</v>
      </c>
      <c r="AM82">
        <v>25</v>
      </c>
      <c r="AN82">
        <v>75</v>
      </c>
      <c r="AO82" t="s">
        <v>129</v>
      </c>
      <c r="AP82">
        <v>-62</v>
      </c>
      <c r="AQ82">
        <v>64</v>
      </c>
      <c r="AR82">
        <v>576</v>
      </c>
      <c r="AZ82">
        <v>1200</v>
      </c>
      <c r="BA82">
        <v>1</v>
      </c>
      <c r="BB82" t="str">
        <f t="shared" si="4"/>
        <v xml:space="preserve">N7933M  </v>
      </c>
      <c r="BC82">
        <v>1</v>
      </c>
      <c r="BE82">
        <v>0</v>
      </c>
      <c r="BF82">
        <v>0</v>
      </c>
      <c r="BG82">
        <v>0</v>
      </c>
      <c r="BH82">
        <v>200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"02:36:52.393"</f>
        <v>02:36:52.393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6</v>
      </c>
      <c r="CP82" t="s">
        <v>118</v>
      </c>
      <c r="CQ82">
        <v>280</v>
      </c>
      <c r="CR82">
        <v>2</v>
      </c>
      <c r="CW82">
        <v>2798696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25">
      <c r="A83" t="str">
        <f>"12/05/2021 02:36:52.661"</f>
        <v>12/05/2021 02:36:52.661</v>
      </c>
      <c r="C83" t="str">
        <f t="shared" si="5"/>
        <v>FFDFD3C0</v>
      </c>
      <c r="D83" t="s">
        <v>113</v>
      </c>
      <c r="E83">
        <v>19</v>
      </c>
      <c r="F83">
        <v>1019</v>
      </c>
      <c r="G83" t="s">
        <v>124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"02:36:52.391"</f>
        <v>02:36:52.391</v>
      </c>
      <c r="T83" t="str">
        <f>"02:36:51.491"</f>
        <v>02:36:51.491</v>
      </c>
      <c r="U83" t="str">
        <f t="shared" si="3"/>
        <v>AAC5F7</v>
      </c>
      <c r="V83">
        <v>0</v>
      </c>
      <c r="W83">
        <v>0</v>
      </c>
      <c r="X83">
        <v>2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1</v>
      </c>
      <c r="AI83" t="s">
        <v>158</v>
      </c>
      <c r="AJ83">
        <v>36.318418999999999</v>
      </c>
      <c r="AK83" t="s">
        <v>159</v>
      </c>
      <c r="AL83">
        <v>-119.392526</v>
      </c>
      <c r="AM83">
        <v>25</v>
      </c>
      <c r="AN83">
        <v>75</v>
      </c>
      <c r="AO83" t="s">
        <v>129</v>
      </c>
      <c r="AP83">
        <v>-62</v>
      </c>
      <c r="AQ83">
        <v>64</v>
      </c>
      <c r="AR83">
        <v>576</v>
      </c>
      <c r="AZ83">
        <v>1200</v>
      </c>
      <c r="BA83">
        <v>1</v>
      </c>
      <c r="BB83" t="str">
        <f t="shared" si="4"/>
        <v xml:space="preserve">N7933M  </v>
      </c>
      <c r="BC83">
        <v>1</v>
      </c>
      <c r="BE83">
        <v>0</v>
      </c>
      <c r="BF83">
        <v>0</v>
      </c>
      <c r="BG83">
        <v>0</v>
      </c>
      <c r="BH83">
        <v>200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"02:36:52.393"</f>
        <v>02:36:52.393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6</v>
      </c>
      <c r="CP83" t="s">
        <v>118</v>
      </c>
      <c r="CQ83">
        <v>280</v>
      </c>
      <c r="CR83">
        <v>2</v>
      </c>
      <c r="CW83">
        <v>2798696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25">
      <c r="A84" t="str">
        <f>"12/05/2021 02:36:52.692"</f>
        <v>12/05/2021 02:36:52.692</v>
      </c>
      <c r="C84" t="str">
        <f t="shared" si="5"/>
        <v>FFDFD3C0</v>
      </c>
      <c r="D84" t="s">
        <v>119</v>
      </c>
      <c r="E84">
        <v>5</v>
      </c>
      <c r="H84">
        <v>222</v>
      </c>
      <c r="I84" t="s">
        <v>120</v>
      </c>
      <c r="J84" t="s">
        <v>121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"02:36:52.391"</f>
        <v>02:36:52.391</v>
      </c>
      <c r="T84" t="str">
        <f>"02:36:51.491"</f>
        <v>02:36:51.491</v>
      </c>
      <c r="U84" t="str">
        <f t="shared" si="3"/>
        <v>AAC5F7</v>
      </c>
      <c r="V84">
        <v>0</v>
      </c>
      <c r="W84">
        <v>0</v>
      </c>
      <c r="X84">
        <v>2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1</v>
      </c>
      <c r="AI84" t="s">
        <v>158</v>
      </c>
      <c r="AJ84">
        <v>36.318418999999999</v>
      </c>
      <c r="AK84" t="s">
        <v>159</v>
      </c>
      <c r="AL84">
        <v>-119.392526</v>
      </c>
      <c r="AM84">
        <v>25</v>
      </c>
      <c r="AN84">
        <v>75</v>
      </c>
      <c r="AO84" t="s">
        <v>129</v>
      </c>
      <c r="AP84">
        <v>-62</v>
      </c>
      <c r="AQ84">
        <v>64</v>
      </c>
      <c r="AR84">
        <v>576</v>
      </c>
      <c r="AZ84">
        <v>1200</v>
      </c>
      <c r="BA84">
        <v>1</v>
      </c>
      <c r="BB84" t="str">
        <f t="shared" si="4"/>
        <v xml:space="preserve">N7933M  </v>
      </c>
      <c r="BC84">
        <v>1</v>
      </c>
      <c r="BE84">
        <v>0</v>
      </c>
      <c r="BF84">
        <v>0</v>
      </c>
      <c r="BG84">
        <v>0</v>
      </c>
      <c r="BH84">
        <v>200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"02:36:52.393"</f>
        <v>02:36:52.393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6</v>
      </c>
      <c r="CP84" t="s">
        <v>118</v>
      </c>
      <c r="CQ84">
        <v>280</v>
      </c>
      <c r="CR84">
        <v>2</v>
      </c>
      <c r="CW84">
        <v>2798696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25">
      <c r="A85" t="str">
        <f>"12/05/2021 02:36:52.707"</f>
        <v>12/05/2021 02:36:52.707</v>
      </c>
      <c r="C85" t="str">
        <f t="shared" si="5"/>
        <v>FFDFD3C0</v>
      </c>
      <c r="D85" t="s">
        <v>125</v>
      </c>
      <c r="E85">
        <v>5</v>
      </c>
      <c r="H85">
        <v>172</v>
      </c>
      <c r="I85" t="s">
        <v>124</v>
      </c>
      <c r="J85" t="s">
        <v>126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"02:36:52.391"</f>
        <v>02:36:52.391</v>
      </c>
      <c r="T85" t="str">
        <f>"02:36:51.491"</f>
        <v>02:36:51.491</v>
      </c>
      <c r="U85" t="str">
        <f t="shared" si="3"/>
        <v>AAC5F7</v>
      </c>
      <c r="V85">
        <v>0</v>
      </c>
      <c r="W85">
        <v>0</v>
      </c>
      <c r="X85">
        <v>2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1</v>
      </c>
      <c r="AI85" t="s">
        <v>158</v>
      </c>
      <c r="AJ85">
        <v>36.318418999999999</v>
      </c>
      <c r="AK85" t="s">
        <v>159</v>
      </c>
      <c r="AL85">
        <v>-119.392526</v>
      </c>
      <c r="AM85">
        <v>25</v>
      </c>
      <c r="AN85">
        <v>75</v>
      </c>
      <c r="AO85" t="s">
        <v>129</v>
      </c>
      <c r="AP85">
        <v>-62</v>
      </c>
      <c r="AQ85">
        <v>64</v>
      </c>
      <c r="AR85">
        <v>576</v>
      </c>
      <c r="AZ85">
        <v>1200</v>
      </c>
      <c r="BA85">
        <v>1</v>
      </c>
      <c r="BB85" t="str">
        <f t="shared" si="4"/>
        <v xml:space="preserve">N7933M  </v>
      </c>
      <c r="BC85">
        <v>1</v>
      </c>
      <c r="BE85">
        <v>0</v>
      </c>
      <c r="BF85">
        <v>0</v>
      </c>
      <c r="BG85">
        <v>0</v>
      </c>
      <c r="BH85">
        <v>200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"02:36:52.393"</f>
        <v>02:36:52.393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6</v>
      </c>
      <c r="CP85" t="s">
        <v>118</v>
      </c>
      <c r="CQ85">
        <v>280</v>
      </c>
      <c r="CR85">
        <v>2</v>
      </c>
      <c r="CW85">
        <v>2798696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25">
      <c r="A86" t="str">
        <f>"12/05/2021 02:36:52.707"</f>
        <v>12/05/2021 02:36:52.707</v>
      </c>
      <c r="C86" t="str">
        <f t="shared" si="5"/>
        <v>FFDFD3C0</v>
      </c>
      <c r="D86" t="s">
        <v>122</v>
      </c>
      <c r="E86">
        <v>4</v>
      </c>
      <c r="H86">
        <v>46</v>
      </c>
      <c r="I86" t="s">
        <v>123</v>
      </c>
      <c r="J86" t="s">
        <v>121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"02:36:52.391"</f>
        <v>02:36:52.391</v>
      </c>
      <c r="T86" t="str">
        <f>"02:36:51.491"</f>
        <v>02:36:51.491</v>
      </c>
      <c r="U86" t="str">
        <f t="shared" si="3"/>
        <v>AAC5F7</v>
      </c>
      <c r="V86">
        <v>0</v>
      </c>
      <c r="W86">
        <v>0</v>
      </c>
      <c r="X86">
        <v>2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1</v>
      </c>
      <c r="AI86" t="s">
        <v>158</v>
      </c>
      <c r="AJ86">
        <v>36.318418999999999</v>
      </c>
      <c r="AK86" t="s">
        <v>159</v>
      </c>
      <c r="AL86">
        <v>-119.392526</v>
      </c>
      <c r="AM86">
        <v>25</v>
      </c>
      <c r="AN86">
        <v>75</v>
      </c>
      <c r="AO86" t="s">
        <v>129</v>
      </c>
      <c r="AP86">
        <v>-62</v>
      </c>
      <c r="AQ86">
        <v>64</v>
      </c>
      <c r="AR86">
        <v>576</v>
      </c>
      <c r="AZ86">
        <v>1200</v>
      </c>
      <c r="BA86">
        <v>1</v>
      </c>
      <c r="BB86" t="str">
        <f t="shared" si="4"/>
        <v xml:space="preserve">N7933M  </v>
      </c>
      <c r="BC86">
        <v>1</v>
      </c>
      <c r="BE86">
        <v>0</v>
      </c>
      <c r="BF86">
        <v>0</v>
      </c>
      <c r="BG86">
        <v>0</v>
      </c>
      <c r="BH86">
        <v>200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"02:36:52.393"</f>
        <v>02:36:52.393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6</v>
      </c>
      <c r="CP86" t="s">
        <v>118</v>
      </c>
      <c r="CQ86">
        <v>280</v>
      </c>
      <c r="CR86">
        <v>2</v>
      </c>
      <c r="CW86">
        <v>2798696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25">
      <c r="A87" t="str">
        <f>"12/05/2021 02:36:53.629"</f>
        <v>12/05/2021 02:36:53.629</v>
      </c>
      <c r="C87" t="str">
        <f t="shared" si="5"/>
        <v>FFDFD3C0</v>
      </c>
      <c r="D87" t="s">
        <v>113</v>
      </c>
      <c r="E87">
        <v>19</v>
      </c>
      <c r="F87">
        <v>1019</v>
      </c>
      <c r="G87" t="s">
        <v>124</v>
      </c>
      <c r="J87" t="s">
        <v>115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"02:36:53.359"</f>
        <v>02:36:53.359</v>
      </c>
      <c r="T87" t="str">
        <f>"02:36:52.959"</f>
        <v>02:36:52.959</v>
      </c>
      <c r="U87" t="str">
        <f t="shared" si="3"/>
        <v>AAC5F7</v>
      </c>
      <c r="V87">
        <v>0</v>
      </c>
      <c r="W87">
        <v>0</v>
      </c>
      <c r="X87">
        <v>2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1</v>
      </c>
      <c r="AI87" t="s">
        <v>160</v>
      </c>
      <c r="AJ87">
        <v>36.318697999999998</v>
      </c>
      <c r="AK87" t="s">
        <v>161</v>
      </c>
      <c r="AL87">
        <v>-119.392827</v>
      </c>
      <c r="AM87">
        <v>25</v>
      </c>
      <c r="AN87">
        <v>75</v>
      </c>
      <c r="AO87" t="s">
        <v>129</v>
      </c>
      <c r="AP87">
        <v>-63</v>
      </c>
      <c r="AQ87">
        <v>65</v>
      </c>
      <c r="AR87">
        <v>640</v>
      </c>
      <c r="AZ87">
        <v>1200</v>
      </c>
      <c r="BA87">
        <v>1</v>
      </c>
      <c r="BB87" t="str">
        <f t="shared" si="4"/>
        <v xml:space="preserve">N7933M  </v>
      </c>
      <c r="BC87">
        <v>1</v>
      </c>
      <c r="BE87">
        <v>0</v>
      </c>
      <c r="BF87">
        <v>0</v>
      </c>
      <c r="BG87">
        <v>0</v>
      </c>
      <c r="BH87">
        <v>225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"02:36:53.363"</f>
        <v>02:36:53.363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6</v>
      </c>
      <c r="CP87" t="s">
        <v>118</v>
      </c>
      <c r="CQ87">
        <v>280</v>
      </c>
      <c r="CR87">
        <v>2</v>
      </c>
      <c r="CW87">
        <v>2799094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25">
      <c r="A88" t="str">
        <f>"12/05/2021 02:36:53.629"</f>
        <v>12/05/2021 02:36:53.629</v>
      </c>
      <c r="C88" t="str">
        <f t="shared" si="5"/>
        <v>FFDFD3C0</v>
      </c>
      <c r="D88" t="s">
        <v>113</v>
      </c>
      <c r="E88">
        <v>20</v>
      </c>
      <c r="F88">
        <v>1020</v>
      </c>
      <c r="G88" t="s">
        <v>114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"02:36:53.359"</f>
        <v>02:36:53.359</v>
      </c>
      <c r="T88" t="str">
        <f>"02:36:52.959"</f>
        <v>02:36:52.959</v>
      </c>
      <c r="U88" t="str">
        <f t="shared" si="3"/>
        <v>AAC5F7</v>
      </c>
      <c r="V88">
        <v>0</v>
      </c>
      <c r="W88">
        <v>0</v>
      </c>
      <c r="X88">
        <v>2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1</v>
      </c>
      <c r="AI88" t="s">
        <v>160</v>
      </c>
      <c r="AJ88">
        <v>36.318697999999998</v>
      </c>
      <c r="AK88" t="s">
        <v>161</v>
      </c>
      <c r="AL88">
        <v>-119.392827</v>
      </c>
      <c r="AM88">
        <v>25</v>
      </c>
      <c r="AN88">
        <v>75</v>
      </c>
      <c r="AO88" t="s">
        <v>129</v>
      </c>
      <c r="AP88">
        <v>-63</v>
      </c>
      <c r="AQ88">
        <v>65</v>
      </c>
      <c r="AR88">
        <v>640</v>
      </c>
      <c r="AZ88">
        <v>1200</v>
      </c>
      <c r="BA88">
        <v>1</v>
      </c>
      <c r="BB88" t="str">
        <f t="shared" si="4"/>
        <v xml:space="preserve">N7933M  </v>
      </c>
      <c r="BC88">
        <v>1</v>
      </c>
      <c r="BE88">
        <v>0</v>
      </c>
      <c r="BF88">
        <v>0</v>
      </c>
      <c r="BG88">
        <v>0</v>
      </c>
      <c r="BH88">
        <v>225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"02:36:53.363"</f>
        <v>02:36:53.363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6</v>
      </c>
      <c r="CP88" t="s">
        <v>118</v>
      </c>
      <c r="CQ88">
        <v>280</v>
      </c>
      <c r="CR88">
        <v>2</v>
      </c>
      <c r="CW88">
        <v>2799094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25">
      <c r="A89" t="str">
        <f>"12/05/2021 02:36:53.629"</f>
        <v>12/05/2021 02:36:53.629</v>
      </c>
      <c r="C89" t="str">
        <f t="shared" si="5"/>
        <v>FFDFD3C0</v>
      </c>
      <c r="D89" t="s">
        <v>119</v>
      </c>
      <c r="E89">
        <v>5</v>
      </c>
      <c r="H89">
        <v>222</v>
      </c>
      <c r="I89" t="s">
        <v>120</v>
      </c>
      <c r="J89" t="s">
        <v>121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"02:36:53.359"</f>
        <v>02:36:53.359</v>
      </c>
      <c r="T89" t="str">
        <f>"02:36:52.959"</f>
        <v>02:36:52.959</v>
      </c>
      <c r="U89" t="str">
        <f t="shared" si="3"/>
        <v>AAC5F7</v>
      </c>
      <c r="V89">
        <v>0</v>
      </c>
      <c r="W89">
        <v>0</v>
      </c>
      <c r="X89">
        <v>2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1</v>
      </c>
      <c r="AI89" t="s">
        <v>160</v>
      </c>
      <c r="AJ89">
        <v>36.318697999999998</v>
      </c>
      <c r="AK89" t="s">
        <v>161</v>
      </c>
      <c r="AL89">
        <v>-119.392827</v>
      </c>
      <c r="AM89">
        <v>25</v>
      </c>
      <c r="AN89">
        <v>75</v>
      </c>
      <c r="AO89" t="s">
        <v>129</v>
      </c>
      <c r="AP89">
        <v>-63</v>
      </c>
      <c r="AQ89">
        <v>65</v>
      </c>
      <c r="AR89">
        <v>640</v>
      </c>
      <c r="AZ89">
        <v>1200</v>
      </c>
      <c r="BA89">
        <v>1</v>
      </c>
      <c r="BB89" t="str">
        <f t="shared" si="4"/>
        <v xml:space="preserve">N7933M  </v>
      </c>
      <c r="BC89">
        <v>1</v>
      </c>
      <c r="BE89">
        <v>0</v>
      </c>
      <c r="BF89">
        <v>0</v>
      </c>
      <c r="BG89">
        <v>0</v>
      </c>
      <c r="BH89">
        <v>225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"02:36:53.363"</f>
        <v>02:36:53.363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6</v>
      </c>
      <c r="CP89" t="s">
        <v>118</v>
      </c>
      <c r="CQ89">
        <v>280</v>
      </c>
      <c r="CR89">
        <v>2</v>
      </c>
      <c r="CW89">
        <v>2799094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25">
      <c r="A90" t="str">
        <f>"12/05/2021 02:36:53.629"</f>
        <v>12/05/2021 02:36:53.629</v>
      </c>
      <c r="C90" t="str">
        <f t="shared" si="5"/>
        <v>FFDFD3C0</v>
      </c>
      <c r="D90" t="s">
        <v>125</v>
      </c>
      <c r="E90">
        <v>5</v>
      </c>
      <c r="H90">
        <v>172</v>
      </c>
      <c r="I90" t="s">
        <v>124</v>
      </c>
      <c r="J90" t="s">
        <v>126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"02:36:53.359"</f>
        <v>02:36:53.359</v>
      </c>
      <c r="T90" t="str">
        <f>"02:36:52.959"</f>
        <v>02:36:52.959</v>
      </c>
      <c r="U90" t="str">
        <f t="shared" si="3"/>
        <v>AAC5F7</v>
      </c>
      <c r="V90">
        <v>0</v>
      </c>
      <c r="W90">
        <v>0</v>
      </c>
      <c r="X90">
        <v>2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1</v>
      </c>
      <c r="AI90" t="s">
        <v>160</v>
      </c>
      <c r="AJ90">
        <v>36.318697999999998</v>
      </c>
      <c r="AK90" t="s">
        <v>161</v>
      </c>
      <c r="AL90">
        <v>-119.392827</v>
      </c>
      <c r="AM90">
        <v>25</v>
      </c>
      <c r="AN90">
        <v>75</v>
      </c>
      <c r="AO90" t="s">
        <v>129</v>
      </c>
      <c r="AP90">
        <v>-63</v>
      </c>
      <c r="AQ90">
        <v>65</v>
      </c>
      <c r="AR90">
        <v>640</v>
      </c>
      <c r="AZ90">
        <v>1200</v>
      </c>
      <c r="BA90">
        <v>1</v>
      </c>
      <c r="BB90" t="str">
        <f t="shared" si="4"/>
        <v xml:space="preserve">N7933M  </v>
      </c>
      <c r="BC90">
        <v>1</v>
      </c>
      <c r="BE90">
        <v>0</v>
      </c>
      <c r="BF90">
        <v>0</v>
      </c>
      <c r="BG90">
        <v>0</v>
      </c>
      <c r="BH90">
        <v>225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"02:36:53.363"</f>
        <v>02:36:53.363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6</v>
      </c>
      <c r="CP90" t="s">
        <v>118</v>
      </c>
      <c r="CQ90">
        <v>280</v>
      </c>
      <c r="CR90">
        <v>2</v>
      </c>
      <c r="CW90">
        <v>2799094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25">
      <c r="A91" t="str">
        <f>"12/05/2021 02:36:53.645"</f>
        <v>12/05/2021 02:36:53.645</v>
      </c>
      <c r="C91" t="str">
        <f t="shared" si="5"/>
        <v>FFDFD3C0</v>
      </c>
      <c r="D91" t="s">
        <v>122</v>
      </c>
      <c r="E91">
        <v>4</v>
      </c>
      <c r="H91">
        <v>46</v>
      </c>
      <c r="I91" t="s">
        <v>123</v>
      </c>
      <c r="J91" t="s">
        <v>121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"02:36:53.359"</f>
        <v>02:36:53.359</v>
      </c>
      <c r="T91" t="str">
        <f>"02:36:52.959"</f>
        <v>02:36:52.959</v>
      </c>
      <c r="U91" t="str">
        <f t="shared" si="3"/>
        <v>AAC5F7</v>
      </c>
      <c r="V91">
        <v>0</v>
      </c>
      <c r="W91">
        <v>0</v>
      </c>
      <c r="X91">
        <v>2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1</v>
      </c>
      <c r="AI91" t="s">
        <v>160</v>
      </c>
      <c r="AJ91">
        <v>36.318697999999998</v>
      </c>
      <c r="AK91" t="s">
        <v>161</v>
      </c>
      <c r="AL91">
        <v>-119.392827</v>
      </c>
      <c r="AM91">
        <v>25</v>
      </c>
      <c r="AN91">
        <v>75</v>
      </c>
      <c r="AO91" t="s">
        <v>129</v>
      </c>
      <c r="AP91">
        <v>-63</v>
      </c>
      <c r="AQ91">
        <v>65</v>
      </c>
      <c r="AR91">
        <v>640</v>
      </c>
      <c r="AZ91">
        <v>1200</v>
      </c>
      <c r="BA91">
        <v>1</v>
      </c>
      <c r="BB91" t="str">
        <f t="shared" si="4"/>
        <v xml:space="preserve">N7933M  </v>
      </c>
      <c r="BC91">
        <v>1</v>
      </c>
      <c r="BE91">
        <v>0</v>
      </c>
      <c r="BF91">
        <v>0</v>
      </c>
      <c r="BG91">
        <v>0</v>
      </c>
      <c r="BH91">
        <v>225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"02:36:53.363"</f>
        <v>02:36:53.363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6</v>
      </c>
      <c r="CP91" t="s">
        <v>118</v>
      </c>
      <c r="CQ91">
        <v>280</v>
      </c>
      <c r="CR91">
        <v>2</v>
      </c>
      <c r="CW91">
        <v>2799094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25">
      <c r="A92" t="str">
        <f>"12/05/2021 02:36:54.474"</f>
        <v>12/05/2021 02:36:54.474</v>
      </c>
      <c r="C92" t="str">
        <f t="shared" si="5"/>
        <v>FFDFD3C0</v>
      </c>
      <c r="D92" t="s">
        <v>113</v>
      </c>
      <c r="E92">
        <v>19</v>
      </c>
      <c r="F92">
        <v>1019</v>
      </c>
      <c r="G92" t="s">
        <v>124</v>
      </c>
      <c r="J92" t="s">
        <v>115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"02:36:54.227"</f>
        <v>02:36:54.227</v>
      </c>
      <c r="T92" t="str">
        <f>"02:36:53.827"</f>
        <v>02:36:53.827</v>
      </c>
      <c r="U92" t="str">
        <f t="shared" si="3"/>
        <v>AAC5F7</v>
      </c>
      <c r="V92">
        <v>0</v>
      </c>
      <c r="W92">
        <v>0</v>
      </c>
      <c r="X92">
        <v>2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1</v>
      </c>
      <c r="AI92" t="s">
        <v>162</v>
      </c>
      <c r="AJ92">
        <v>36.318933999999999</v>
      </c>
      <c r="AK92" t="s">
        <v>163</v>
      </c>
      <c r="AL92">
        <v>-119.39317</v>
      </c>
      <c r="AM92">
        <v>25</v>
      </c>
      <c r="AN92">
        <v>100</v>
      </c>
      <c r="AO92" t="s">
        <v>129</v>
      </c>
      <c r="AP92">
        <v>-62</v>
      </c>
      <c r="AQ92">
        <v>66</v>
      </c>
      <c r="AR92">
        <v>640</v>
      </c>
      <c r="AZ92">
        <v>1200</v>
      </c>
      <c r="BA92">
        <v>1</v>
      </c>
      <c r="BB92" t="str">
        <f t="shared" si="4"/>
        <v xml:space="preserve">N7933M  </v>
      </c>
      <c r="BC92">
        <v>1</v>
      </c>
      <c r="BE92">
        <v>0</v>
      </c>
      <c r="BF92">
        <v>0</v>
      </c>
      <c r="BG92">
        <v>0</v>
      </c>
      <c r="BH92">
        <v>250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"02:36:54.231"</f>
        <v>02:36:54.231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118</v>
      </c>
      <c r="CQ92">
        <v>280</v>
      </c>
      <c r="CR92">
        <v>2</v>
      </c>
      <c r="CW92">
        <v>2799435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25">
      <c r="A93" t="str">
        <f>"12/05/2021 02:36:54.490"</f>
        <v>12/05/2021 02:36:54.490</v>
      </c>
      <c r="C93" t="str">
        <f t="shared" si="5"/>
        <v>FFDFD3C0</v>
      </c>
      <c r="D93" t="s">
        <v>119</v>
      </c>
      <c r="E93">
        <v>5</v>
      </c>
      <c r="H93">
        <v>222</v>
      </c>
      <c r="I93" t="s">
        <v>120</v>
      </c>
      <c r="J93" t="s">
        <v>121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"02:36:54.227"</f>
        <v>02:36:54.227</v>
      </c>
      <c r="T93" t="str">
        <f>"02:36:53.827"</f>
        <v>02:36:53.827</v>
      </c>
      <c r="U93" t="str">
        <f t="shared" si="3"/>
        <v>AAC5F7</v>
      </c>
      <c r="V93">
        <v>0</v>
      </c>
      <c r="W93">
        <v>0</v>
      </c>
      <c r="X93">
        <v>2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1</v>
      </c>
      <c r="AI93" t="s">
        <v>162</v>
      </c>
      <c r="AJ93">
        <v>36.318933999999999</v>
      </c>
      <c r="AK93" t="s">
        <v>163</v>
      </c>
      <c r="AL93">
        <v>-119.39317</v>
      </c>
      <c r="AM93">
        <v>25</v>
      </c>
      <c r="AN93">
        <v>100</v>
      </c>
      <c r="AO93" t="s">
        <v>129</v>
      </c>
      <c r="AP93">
        <v>-62</v>
      </c>
      <c r="AQ93">
        <v>66</v>
      </c>
      <c r="AR93">
        <v>640</v>
      </c>
      <c r="AZ93">
        <v>1200</v>
      </c>
      <c r="BA93">
        <v>1</v>
      </c>
      <c r="BB93" t="str">
        <f t="shared" si="4"/>
        <v xml:space="preserve">N7933M  </v>
      </c>
      <c r="BC93">
        <v>1</v>
      </c>
      <c r="BE93">
        <v>0</v>
      </c>
      <c r="BF93">
        <v>0</v>
      </c>
      <c r="BG93">
        <v>0</v>
      </c>
      <c r="BH93">
        <v>250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"02:36:54.231"</f>
        <v>02:36:54.231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118</v>
      </c>
      <c r="CQ93">
        <v>280</v>
      </c>
      <c r="CR93">
        <v>2</v>
      </c>
      <c r="CW93">
        <v>2799435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25">
      <c r="A94" t="str">
        <f>"12/05/2021 02:36:54.490"</f>
        <v>12/05/2021 02:36:54.490</v>
      </c>
      <c r="C94" t="str">
        <f t="shared" si="5"/>
        <v>FFDFD3C0</v>
      </c>
      <c r="D94" t="s">
        <v>113</v>
      </c>
      <c r="E94">
        <v>20</v>
      </c>
      <c r="F94">
        <v>1020</v>
      </c>
      <c r="G94" t="s">
        <v>114</v>
      </c>
      <c r="J94" t="s">
        <v>115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"02:36:54.227"</f>
        <v>02:36:54.227</v>
      </c>
      <c r="T94" t="str">
        <f>"02:36:53.827"</f>
        <v>02:36:53.827</v>
      </c>
      <c r="U94" t="str">
        <f t="shared" si="3"/>
        <v>AAC5F7</v>
      </c>
      <c r="V94">
        <v>0</v>
      </c>
      <c r="W94">
        <v>0</v>
      </c>
      <c r="X94">
        <v>2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1</v>
      </c>
      <c r="AI94" t="s">
        <v>162</v>
      </c>
      <c r="AJ94">
        <v>36.318933999999999</v>
      </c>
      <c r="AK94" t="s">
        <v>163</v>
      </c>
      <c r="AL94">
        <v>-119.39317</v>
      </c>
      <c r="AM94">
        <v>25</v>
      </c>
      <c r="AN94">
        <v>100</v>
      </c>
      <c r="AO94" t="s">
        <v>129</v>
      </c>
      <c r="AP94">
        <v>-62</v>
      </c>
      <c r="AQ94">
        <v>66</v>
      </c>
      <c r="AR94">
        <v>640</v>
      </c>
      <c r="AZ94">
        <v>1200</v>
      </c>
      <c r="BA94">
        <v>1</v>
      </c>
      <c r="BB94" t="str">
        <f t="shared" si="4"/>
        <v xml:space="preserve">N7933M  </v>
      </c>
      <c r="BC94">
        <v>1</v>
      </c>
      <c r="BE94">
        <v>0</v>
      </c>
      <c r="BF94">
        <v>0</v>
      </c>
      <c r="BG94">
        <v>0</v>
      </c>
      <c r="BH94">
        <v>250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"02:36:54.231"</f>
        <v>02:36:54.231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118</v>
      </c>
      <c r="CQ94">
        <v>280</v>
      </c>
      <c r="CR94">
        <v>2</v>
      </c>
      <c r="CW94">
        <v>2799435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25">
      <c r="A95" t="str">
        <f>"12/05/2021 02:36:54.490"</f>
        <v>12/05/2021 02:36:54.490</v>
      </c>
      <c r="C95" t="str">
        <f t="shared" si="5"/>
        <v>FFDFD3C0</v>
      </c>
      <c r="D95" t="s">
        <v>125</v>
      </c>
      <c r="E95">
        <v>5</v>
      </c>
      <c r="H95">
        <v>172</v>
      </c>
      <c r="I95" t="s">
        <v>124</v>
      </c>
      <c r="J95" t="s">
        <v>126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"02:36:54.227"</f>
        <v>02:36:54.227</v>
      </c>
      <c r="T95" t="str">
        <f>"02:36:53.827"</f>
        <v>02:36:53.827</v>
      </c>
      <c r="U95" t="str">
        <f t="shared" si="3"/>
        <v>AAC5F7</v>
      </c>
      <c r="V95">
        <v>0</v>
      </c>
      <c r="W95">
        <v>0</v>
      </c>
      <c r="X95">
        <v>2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2</v>
      </c>
      <c r="AH95">
        <v>1</v>
      </c>
      <c r="AI95" t="s">
        <v>162</v>
      </c>
      <c r="AJ95">
        <v>36.318933999999999</v>
      </c>
      <c r="AK95" t="s">
        <v>163</v>
      </c>
      <c r="AL95">
        <v>-119.39317</v>
      </c>
      <c r="AM95">
        <v>25</v>
      </c>
      <c r="AN95">
        <v>100</v>
      </c>
      <c r="AO95" t="s">
        <v>129</v>
      </c>
      <c r="AP95">
        <v>-62</v>
      </c>
      <c r="AQ95">
        <v>66</v>
      </c>
      <c r="AR95">
        <v>640</v>
      </c>
      <c r="AZ95">
        <v>1200</v>
      </c>
      <c r="BA95">
        <v>1</v>
      </c>
      <c r="BB95" t="str">
        <f t="shared" si="4"/>
        <v xml:space="preserve">N7933M  </v>
      </c>
      <c r="BC95">
        <v>1</v>
      </c>
      <c r="BE95">
        <v>0</v>
      </c>
      <c r="BF95">
        <v>0</v>
      </c>
      <c r="BG95">
        <v>0</v>
      </c>
      <c r="BH95">
        <v>250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"02:36:54.231"</f>
        <v>02:36:54.231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118</v>
      </c>
      <c r="CQ95">
        <v>280</v>
      </c>
      <c r="CR95">
        <v>2</v>
      </c>
      <c r="CW95">
        <v>2799435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25">
      <c r="A96" t="str">
        <f>"12/05/2021 02:36:54.521"</f>
        <v>12/05/2021 02:36:54.521</v>
      </c>
      <c r="C96" t="str">
        <f t="shared" si="5"/>
        <v>FFDFD3C0</v>
      </c>
      <c r="D96" t="s">
        <v>122</v>
      </c>
      <c r="E96">
        <v>4</v>
      </c>
      <c r="H96">
        <v>46</v>
      </c>
      <c r="I96" t="s">
        <v>123</v>
      </c>
      <c r="J96" t="s">
        <v>121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"02:36:54.227"</f>
        <v>02:36:54.227</v>
      </c>
      <c r="T96" t="str">
        <f>"02:36:53.827"</f>
        <v>02:36:53.827</v>
      </c>
      <c r="U96" t="str">
        <f t="shared" si="3"/>
        <v>AAC5F7</v>
      </c>
      <c r="V96">
        <v>0</v>
      </c>
      <c r="W96">
        <v>0</v>
      </c>
      <c r="X96">
        <v>2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2</v>
      </c>
      <c r="AH96">
        <v>1</v>
      </c>
      <c r="AI96" t="s">
        <v>162</v>
      </c>
      <c r="AJ96">
        <v>36.318933999999999</v>
      </c>
      <c r="AK96" t="s">
        <v>163</v>
      </c>
      <c r="AL96">
        <v>-119.39317</v>
      </c>
      <c r="AM96">
        <v>25</v>
      </c>
      <c r="AN96">
        <v>100</v>
      </c>
      <c r="AO96" t="s">
        <v>129</v>
      </c>
      <c r="AP96">
        <v>-62</v>
      </c>
      <c r="AQ96">
        <v>66</v>
      </c>
      <c r="AR96">
        <v>640</v>
      </c>
      <c r="AZ96">
        <v>1200</v>
      </c>
      <c r="BA96">
        <v>1</v>
      </c>
      <c r="BB96" t="str">
        <f t="shared" si="4"/>
        <v xml:space="preserve">N7933M  </v>
      </c>
      <c r="BC96">
        <v>1</v>
      </c>
      <c r="BE96">
        <v>0</v>
      </c>
      <c r="BF96">
        <v>0</v>
      </c>
      <c r="BG96">
        <v>0</v>
      </c>
      <c r="BH96">
        <v>250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"02:36:54.231"</f>
        <v>02:36:54.231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118</v>
      </c>
      <c r="CQ96">
        <v>280</v>
      </c>
      <c r="CR96">
        <v>2</v>
      </c>
      <c r="CW96">
        <v>2799435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25">
      <c r="A97" t="str">
        <f>"12/05/2021 02:36:55.492"</f>
        <v>12/05/2021 02:36:55.492</v>
      </c>
      <c r="C97" t="str">
        <f t="shared" si="5"/>
        <v>FFDFD3C0</v>
      </c>
      <c r="D97" t="s">
        <v>125</v>
      </c>
      <c r="E97">
        <v>5</v>
      </c>
      <c r="H97">
        <v>172</v>
      </c>
      <c r="I97" t="s">
        <v>124</v>
      </c>
      <c r="J97" t="s">
        <v>126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"02:36:55.234"</f>
        <v>02:36:55.234</v>
      </c>
      <c r="T97" t="str">
        <f>"02:36:54.734"</f>
        <v>02:36:54.734</v>
      </c>
      <c r="U97" t="str">
        <f t="shared" si="3"/>
        <v>AAC5F7</v>
      </c>
      <c r="V97">
        <v>0</v>
      </c>
      <c r="W97">
        <v>0</v>
      </c>
      <c r="X97">
        <v>2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1</v>
      </c>
      <c r="AI97" t="s">
        <v>164</v>
      </c>
      <c r="AJ97">
        <v>36.319256000000003</v>
      </c>
      <c r="AK97" t="s">
        <v>165</v>
      </c>
      <c r="AL97">
        <v>-119.393513</v>
      </c>
      <c r="AM97">
        <v>25</v>
      </c>
      <c r="AN97">
        <v>100</v>
      </c>
      <c r="AO97" t="s">
        <v>129</v>
      </c>
      <c r="AP97">
        <v>-63</v>
      </c>
      <c r="AQ97">
        <v>66</v>
      </c>
      <c r="AR97">
        <v>640</v>
      </c>
      <c r="AZ97">
        <v>1200</v>
      </c>
      <c r="BA97">
        <v>1</v>
      </c>
      <c r="BB97" t="str">
        <f t="shared" si="4"/>
        <v xml:space="preserve">N7933M  </v>
      </c>
      <c r="BC97">
        <v>1</v>
      </c>
      <c r="BE97">
        <v>0</v>
      </c>
      <c r="BF97">
        <v>0</v>
      </c>
      <c r="BG97">
        <v>0</v>
      </c>
      <c r="BH97">
        <v>275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"02:36:55.237"</f>
        <v>02:36:55.237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118</v>
      </c>
      <c r="CQ97">
        <v>280</v>
      </c>
      <c r="CR97">
        <v>2</v>
      </c>
      <c r="CW97">
        <v>2799872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25">
      <c r="A98" t="str">
        <f>"12/05/2021 02:36:55.492"</f>
        <v>12/05/2021 02:36:55.492</v>
      </c>
      <c r="C98" t="str">
        <f t="shared" si="5"/>
        <v>FFDFD3C0</v>
      </c>
      <c r="D98" t="s">
        <v>122</v>
      </c>
      <c r="E98">
        <v>4</v>
      </c>
      <c r="H98">
        <v>46</v>
      </c>
      <c r="I98" t="s">
        <v>123</v>
      </c>
      <c r="J98" t="s">
        <v>121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"02:36:55.234"</f>
        <v>02:36:55.234</v>
      </c>
      <c r="T98" t="str">
        <f>"02:36:54.734"</f>
        <v>02:36:54.734</v>
      </c>
      <c r="U98" t="str">
        <f t="shared" si="3"/>
        <v>AAC5F7</v>
      </c>
      <c r="V98">
        <v>0</v>
      </c>
      <c r="W98">
        <v>0</v>
      </c>
      <c r="X98">
        <v>2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2</v>
      </c>
      <c r="AH98">
        <v>1</v>
      </c>
      <c r="AI98" t="s">
        <v>164</v>
      </c>
      <c r="AJ98">
        <v>36.319256000000003</v>
      </c>
      <c r="AK98" t="s">
        <v>165</v>
      </c>
      <c r="AL98">
        <v>-119.393513</v>
      </c>
      <c r="AM98">
        <v>25</v>
      </c>
      <c r="AN98">
        <v>100</v>
      </c>
      <c r="AO98" t="s">
        <v>129</v>
      </c>
      <c r="AP98">
        <v>-63</v>
      </c>
      <c r="AQ98">
        <v>66</v>
      </c>
      <c r="AR98">
        <v>640</v>
      </c>
      <c r="AZ98">
        <v>1200</v>
      </c>
      <c r="BA98">
        <v>1</v>
      </c>
      <c r="BB98" t="str">
        <f t="shared" si="4"/>
        <v xml:space="preserve">N7933M  </v>
      </c>
      <c r="BC98">
        <v>1</v>
      </c>
      <c r="BE98">
        <v>0</v>
      </c>
      <c r="BF98">
        <v>0</v>
      </c>
      <c r="BG98">
        <v>0</v>
      </c>
      <c r="BH98">
        <v>275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"02:36:55.237"</f>
        <v>02:36:55.237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118</v>
      </c>
      <c r="CQ98">
        <v>280</v>
      </c>
      <c r="CR98">
        <v>2</v>
      </c>
      <c r="CW98">
        <v>2799872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25">
      <c r="A99" t="str">
        <f>"12/05/2021 02:36:55.492"</f>
        <v>12/05/2021 02:36:55.492</v>
      </c>
      <c r="C99" t="str">
        <f t="shared" si="5"/>
        <v>FFDFD3C0</v>
      </c>
      <c r="D99" t="s">
        <v>113</v>
      </c>
      <c r="E99">
        <v>20</v>
      </c>
      <c r="F99">
        <v>1020</v>
      </c>
      <c r="G99" t="s">
        <v>114</v>
      </c>
      <c r="J99" t="s">
        <v>115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"02:36:55.234"</f>
        <v>02:36:55.234</v>
      </c>
      <c r="T99" t="str">
        <f>"02:36:54.734"</f>
        <v>02:36:54.734</v>
      </c>
      <c r="U99" t="str">
        <f t="shared" si="3"/>
        <v>AAC5F7</v>
      </c>
      <c r="V99">
        <v>0</v>
      </c>
      <c r="W99">
        <v>0</v>
      </c>
      <c r="X99">
        <v>2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2</v>
      </c>
      <c r="AH99">
        <v>1</v>
      </c>
      <c r="AI99" t="s">
        <v>164</v>
      </c>
      <c r="AJ99">
        <v>36.319256000000003</v>
      </c>
      <c r="AK99" t="s">
        <v>165</v>
      </c>
      <c r="AL99">
        <v>-119.393513</v>
      </c>
      <c r="AM99">
        <v>25</v>
      </c>
      <c r="AN99">
        <v>100</v>
      </c>
      <c r="AO99" t="s">
        <v>129</v>
      </c>
      <c r="AP99">
        <v>-63</v>
      </c>
      <c r="AQ99">
        <v>66</v>
      </c>
      <c r="AR99">
        <v>640</v>
      </c>
      <c r="AZ99">
        <v>1200</v>
      </c>
      <c r="BA99">
        <v>1</v>
      </c>
      <c r="BB99" t="str">
        <f t="shared" si="4"/>
        <v xml:space="preserve">N7933M  </v>
      </c>
      <c r="BC99">
        <v>1</v>
      </c>
      <c r="BE99">
        <v>0</v>
      </c>
      <c r="BF99">
        <v>0</v>
      </c>
      <c r="BG99">
        <v>0</v>
      </c>
      <c r="BH99">
        <v>275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"02:36:55.237"</f>
        <v>02:36:55.237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118</v>
      </c>
      <c r="CQ99">
        <v>280</v>
      </c>
      <c r="CR99">
        <v>2</v>
      </c>
      <c r="CW99">
        <v>2799872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25">
      <c r="A100" t="str">
        <f>"12/05/2021 02:36:55.492"</f>
        <v>12/05/2021 02:36:55.492</v>
      </c>
      <c r="C100" t="str">
        <f t="shared" si="5"/>
        <v>FFDFD3C0</v>
      </c>
      <c r="D100" t="s">
        <v>119</v>
      </c>
      <c r="E100">
        <v>5</v>
      </c>
      <c r="H100">
        <v>222</v>
      </c>
      <c r="I100" t="s">
        <v>120</v>
      </c>
      <c r="J100" t="s">
        <v>121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"02:36:55.234"</f>
        <v>02:36:55.234</v>
      </c>
      <c r="T100" t="str">
        <f>"02:36:54.734"</f>
        <v>02:36:54.734</v>
      </c>
      <c r="U100" t="str">
        <f t="shared" si="3"/>
        <v>AAC5F7</v>
      </c>
      <c r="V100">
        <v>0</v>
      </c>
      <c r="W100">
        <v>0</v>
      </c>
      <c r="X100">
        <v>2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1</v>
      </c>
      <c r="AI100" t="s">
        <v>164</v>
      </c>
      <c r="AJ100">
        <v>36.319256000000003</v>
      </c>
      <c r="AK100" t="s">
        <v>165</v>
      </c>
      <c r="AL100">
        <v>-119.393513</v>
      </c>
      <c r="AM100">
        <v>25</v>
      </c>
      <c r="AN100">
        <v>100</v>
      </c>
      <c r="AO100" t="s">
        <v>129</v>
      </c>
      <c r="AP100">
        <v>-63</v>
      </c>
      <c r="AQ100">
        <v>66</v>
      </c>
      <c r="AR100">
        <v>640</v>
      </c>
      <c r="AZ100">
        <v>1200</v>
      </c>
      <c r="BA100">
        <v>1</v>
      </c>
      <c r="BB100" t="str">
        <f t="shared" si="4"/>
        <v xml:space="preserve">N7933M  </v>
      </c>
      <c r="BC100">
        <v>1</v>
      </c>
      <c r="BE100">
        <v>0</v>
      </c>
      <c r="BF100">
        <v>0</v>
      </c>
      <c r="BG100">
        <v>0</v>
      </c>
      <c r="BH100">
        <v>275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"02:36:55.237"</f>
        <v>02:36:55.237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118</v>
      </c>
      <c r="CQ100">
        <v>280</v>
      </c>
      <c r="CR100">
        <v>2</v>
      </c>
      <c r="CW100">
        <v>2799872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25">
      <c r="A101" t="str">
        <f>"12/05/2021 02:36:55.492"</f>
        <v>12/05/2021 02:36:55.492</v>
      </c>
      <c r="C101" t="str">
        <f t="shared" si="5"/>
        <v>FFDFD3C0</v>
      </c>
      <c r="D101" t="s">
        <v>113</v>
      </c>
      <c r="E101">
        <v>19</v>
      </c>
      <c r="F101">
        <v>1019</v>
      </c>
      <c r="G101" t="s">
        <v>124</v>
      </c>
      <c r="J101" t="s">
        <v>115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"02:36:55.234"</f>
        <v>02:36:55.234</v>
      </c>
      <c r="T101" t="str">
        <f>"02:36:54.734"</f>
        <v>02:36:54.734</v>
      </c>
      <c r="U101" t="str">
        <f t="shared" si="3"/>
        <v>AAC5F7</v>
      </c>
      <c r="V101">
        <v>0</v>
      </c>
      <c r="W101">
        <v>0</v>
      </c>
      <c r="X101">
        <v>2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2</v>
      </c>
      <c r="AH101">
        <v>1</v>
      </c>
      <c r="AI101" t="s">
        <v>164</v>
      </c>
      <c r="AJ101">
        <v>36.319256000000003</v>
      </c>
      <c r="AK101" t="s">
        <v>165</v>
      </c>
      <c r="AL101">
        <v>-119.393513</v>
      </c>
      <c r="AM101">
        <v>25</v>
      </c>
      <c r="AN101">
        <v>100</v>
      </c>
      <c r="AO101" t="s">
        <v>129</v>
      </c>
      <c r="AP101">
        <v>-63</v>
      </c>
      <c r="AQ101">
        <v>66</v>
      </c>
      <c r="AR101">
        <v>640</v>
      </c>
      <c r="AZ101">
        <v>1200</v>
      </c>
      <c r="BA101">
        <v>1</v>
      </c>
      <c r="BB101" t="str">
        <f t="shared" si="4"/>
        <v xml:space="preserve">N7933M  </v>
      </c>
      <c r="BC101">
        <v>1</v>
      </c>
      <c r="BE101">
        <v>0</v>
      </c>
      <c r="BF101">
        <v>0</v>
      </c>
      <c r="BG101">
        <v>0</v>
      </c>
      <c r="BH101">
        <v>275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"02:36:55.237"</f>
        <v>02:36:55.237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118</v>
      </c>
      <c r="CQ101">
        <v>280</v>
      </c>
      <c r="CR101">
        <v>2</v>
      </c>
      <c r="CW101">
        <v>2799872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25">
      <c r="A102" t="str">
        <f>"12/05/2021 02:37:01.340"</f>
        <v>12/05/2021 02:37:01.340</v>
      </c>
      <c r="C102" t="str">
        <f t="shared" si="5"/>
        <v>FFDFD3C0</v>
      </c>
      <c r="D102" t="s">
        <v>113</v>
      </c>
      <c r="E102">
        <v>20</v>
      </c>
      <c r="F102">
        <v>1020</v>
      </c>
      <c r="G102" t="s">
        <v>114</v>
      </c>
      <c r="J102" t="s">
        <v>115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"02:36:56.211"</f>
        <v>02:36:56.211</v>
      </c>
      <c r="T102" t="str">
        <f>"02:36:55.811"</f>
        <v>02:36:55.811</v>
      </c>
      <c r="U102" t="str">
        <f t="shared" si="3"/>
        <v>AAC5F7</v>
      </c>
      <c r="V102">
        <v>0</v>
      </c>
      <c r="W102">
        <v>0</v>
      </c>
      <c r="X102">
        <v>2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2</v>
      </c>
      <c r="AH102">
        <v>1</v>
      </c>
      <c r="AI102" t="s">
        <v>166</v>
      </c>
      <c r="AJ102">
        <v>36.319535000000002</v>
      </c>
      <c r="AK102" t="s">
        <v>167</v>
      </c>
      <c r="AL102">
        <v>-119.393857</v>
      </c>
      <c r="AM102">
        <v>25</v>
      </c>
      <c r="AN102">
        <v>100</v>
      </c>
      <c r="AO102" t="s">
        <v>129</v>
      </c>
      <c r="AP102">
        <v>-63</v>
      </c>
      <c r="AQ102">
        <v>67</v>
      </c>
      <c r="AR102">
        <v>576</v>
      </c>
      <c r="AZ102">
        <v>1200</v>
      </c>
      <c r="BA102">
        <v>1</v>
      </c>
      <c r="BB102" t="str">
        <f t="shared" si="4"/>
        <v xml:space="preserve">N7933M  </v>
      </c>
      <c r="BC102">
        <v>1</v>
      </c>
      <c r="BE102">
        <v>0</v>
      </c>
      <c r="BF102">
        <v>0</v>
      </c>
      <c r="BG102">
        <v>0</v>
      </c>
      <c r="BH102">
        <v>250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"02:36:56.215"</f>
        <v>02:36:56.215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118</v>
      </c>
      <c r="CQ102">
        <v>280</v>
      </c>
      <c r="CR102">
        <v>2</v>
      </c>
      <c r="CW102">
        <v>2800327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25">
      <c r="A103" t="str">
        <f>"12/05/2021 02:37:01.340"</f>
        <v>12/05/2021 02:37:01.340</v>
      </c>
      <c r="C103" t="str">
        <f t="shared" si="5"/>
        <v>FFDFD3C0</v>
      </c>
      <c r="D103" t="s">
        <v>119</v>
      </c>
      <c r="E103">
        <v>5</v>
      </c>
      <c r="H103">
        <v>222</v>
      </c>
      <c r="I103" t="s">
        <v>120</v>
      </c>
      <c r="J103" t="s">
        <v>121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"02:36:56.211"</f>
        <v>02:36:56.211</v>
      </c>
      <c r="T103" t="str">
        <f>"02:36:55.811"</f>
        <v>02:36:55.811</v>
      </c>
      <c r="U103" t="str">
        <f t="shared" si="3"/>
        <v>AAC5F7</v>
      </c>
      <c r="V103">
        <v>0</v>
      </c>
      <c r="W103">
        <v>0</v>
      </c>
      <c r="X103">
        <v>2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2</v>
      </c>
      <c r="AH103">
        <v>1</v>
      </c>
      <c r="AI103" t="s">
        <v>166</v>
      </c>
      <c r="AJ103">
        <v>36.319535000000002</v>
      </c>
      <c r="AK103" t="s">
        <v>167</v>
      </c>
      <c r="AL103">
        <v>-119.393857</v>
      </c>
      <c r="AM103">
        <v>25</v>
      </c>
      <c r="AN103">
        <v>100</v>
      </c>
      <c r="AO103" t="s">
        <v>129</v>
      </c>
      <c r="AP103">
        <v>-63</v>
      </c>
      <c r="AQ103">
        <v>67</v>
      </c>
      <c r="AR103">
        <v>576</v>
      </c>
      <c r="AZ103">
        <v>1200</v>
      </c>
      <c r="BA103">
        <v>1</v>
      </c>
      <c r="BB103" t="str">
        <f t="shared" si="4"/>
        <v xml:space="preserve">N7933M  </v>
      </c>
      <c r="BC103">
        <v>1</v>
      </c>
      <c r="BE103">
        <v>0</v>
      </c>
      <c r="BF103">
        <v>0</v>
      </c>
      <c r="BG103">
        <v>0</v>
      </c>
      <c r="BH103">
        <v>250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"02:36:56.215"</f>
        <v>02:36:56.215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118</v>
      </c>
      <c r="CQ103">
        <v>280</v>
      </c>
      <c r="CR103">
        <v>2</v>
      </c>
      <c r="CW103">
        <v>2800327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25">
      <c r="A104" t="str">
        <f>"12/05/2021 02:37:01.340"</f>
        <v>12/05/2021 02:37:01.340</v>
      </c>
      <c r="C104" t="str">
        <f t="shared" si="5"/>
        <v>FFDFD3C0</v>
      </c>
      <c r="D104" t="s">
        <v>125</v>
      </c>
      <c r="E104">
        <v>5</v>
      </c>
      <c r="H104">
        <v>172</v>
      </c>
      <c r="I104" t="s">
        <v>124</v>
      </c>
      <c r="J104" t="s">
        <v>126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"02:36:56.211"</f>
        <v>02:36:56.211</v>
      </c>
      <c r="T104" t="str">
        <f>"02:36:55.811"</f>
        <v>02:36:55.811</v>
      </c>
      <c r="U104" t="str">
        <f t="shared" si="3"/>
        <v>AAC5F7</v>
      </c>
      <c r="V104">
        <v>0</v>
      </c>
      <c r="W104">
        <v>0</v>
      </c>
      <c r="X104">
        <v>2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2</v>
      </c>
      <c r="AH104">
        <v>1</v>
      </c>
      <c r="AI104" t="s">
        <v>166</v>
      </c>
      <c r="AJ104">
        <v>36.319535000000002</v>
      </c>
      <c r="AK104" t="s">
        <v>167</v>
      </c>
      <c r="AL104">
        <v>-119.393857</v>
      </c>
      <c r="AM104">
        <v>25</v>
      </c>
      <c r="AN104">
        <v>100</v>
      </c>
      <c r="AO104" t="s">
        <v>129</v>
      </c>
      <c r="AP104">
        <v>-63</v>
      </c>
      <c r="AQ104">
        <v>67</v>
      </c>
      <c r="AR104">
        <v>576</v>
      </c>
      <c r="AZ104">
        <v>1200</v>
      </c>
      <c r="BA104">
        <v>1</v>
      </c>
      <c r="BB104" t="str">
        <f t="shared" si="4"/>
        <v xml:space="preserve">N7933M  </v>
      </c>
      <c r="BC104">
        <v>1</v>
      </c>
      <c r="BE104">
        <v>0</v>
      </c>
      <c r="BF104">
        <v>0</v>
      </c>
      <c r="BG104">
        <v>0</v>
      </c>
      <c r="BH104">
        <v>250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"02:36:56.215"</f>
        <v>02:36:56.215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118</v>
      </c>
      <c r="CQ104">
        <v>280</v>
      </c>
      <c r="CR104">
        <v>2</v>
      </c>
      <c r="CW104">
        <v>2800327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25">
      <c r="A105" t="str">
        <f>"12/05/2021 02:37:01.340"</f>
        <v>12/05/2021 02:37:01.340</v>
      </c>
      <c r="C105" t="str">
        <f t="shared" si="5"/>
        <v>FFDFD3C0</v>
      </c>
      <c r="D105" t="s">
        <v>122</v>
      </c>
      <c r="E105">
        <v>4</v>
      </c>
      <c r="H105">
        <v>46</v>
      </c>
      <c r="I105" t="s">
        <v>123</v>
      </c>
      <c r="J105" t="s">
        <v>121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"02:36:56.211"</f>
        <v>02:36:56.211</v>
      </c>
      <c r="T105" t="str">
        <f>"02:36:55.811"</f>
        <v>02:36:55.811</v>
      </c>
      <c r="U105" t="str">
        <f t="shared" si="3"/>
        <v>AAC5F7</v>
      </c>
      <c r="V105">
        <v>0</v>
      </c>
      <c r="W105">
        <v>0</v>
      </c>
      <c r="X105">
        <v>2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2</v>
      </c>
      <c r="AH105">
        <v>1</v>
      </c>
      <c r="AI105" t="s">
        <v>166</v>
      </c>
      <c r="AJ105">
        <v>36.319535000000002</v>
      </c>
      <c r="AK105" t="s">
        <v>167</v>
      </c>
      <c r="AL105">
        <v>-119.393857</v>
      </c>
      <c r="AM105">
        <v>25</v>
      </c>
      <c r="AN105">
        <v>100</v>
      </c>
      <c r="AO105" t="s">
        <v>129</v>
      </c>
      <c r="AP105">
        <v>-63</v>
      </c>
      <c r="AQ105">
        <v>67</v>
      </c>
      <c r="AR105">
        <v>576</v>
      </c>
      <c r="AZ105">
        <v>1200</v>
      </c>
      <c r="BA105">
        <v>1</v>
      </c>
      <c r="BB105" t="str">
        <f t="shared" si="4"/>
        <v xml:space="preserve">N7933M  </v>
      </c>
      <c r="BC105">
        <v>1</v>
      </c>
      <c r="BE105">
        <v>0</v>
      </c>
      <c r="BF105">
        <v>0</v>
      </c>
      <c r="BG105">
        <v>0</v>
      </c>
      <c r="BH105">
        <v>250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"02:36:56.215"</f>
        <v>02:36:56.215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118</v>
      </c>
      <c r="CQ105">
        <v>280</v>
      </c>
      <c r="CR105">
        <v>2</v>
      </c>
      <c r="CW105">
        <v>2800327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25">
      <c r="A106" t="str">
        <f>"12/05/2021 02:37:01.340"</f>
        <v>12/05/2021 02:37:01.340</v>
      </c>
      <c r="C106" t="str">
        <f t="shared" si="5"/>
        <v>FFDFD3C0</v>
      </c>
      <c r="D106" t="s">
        <v>113</v>
      </c>
      <c r="E106">
        <v>19</v>
      </c>
      <c r="F106">
        <v>1019</v>
      </c>
      <c r="G106" t="s">
        <v>124</v>
      </c>
      <c r="J106" t="s">
        <v>115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"02:36:56.211"</f>
        <v>02:36:56.211</v>
      </c>
      <c r="T106" t="str">
        <f>"02:36:55.811"</f>
        <v>02:36:55.811</v>
      </c>
      <c r="U106" t="str">
        <f t="shared" si="3"/>
        <v>AAC5F7</v>
      </c>
      <c r="V106">
        <v>0</v>
      </c>
      <c r="W106">
        <v>0</v>
      </c>
      <c r="X106">
        <v>2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2</v>
      </c>
      <c r="AH106">
        <v>1</v>
      </c>
      <c r="AI106" t="s">
        <v>166</v>
      </c>
      <c r="AJ106">
        <v>36.319535000000002</v>
      </c>
      <c r="AK106" t="s">
        <v>167</v>
      </c>
      <c r="AL106">
        <v>-119.393857</v>
      </c>
      <c r="AM106">
        <v>25</v>
      </c>
      <c r="AN106">
        <v>100</v>
      </c>
      <c r="AO106" t="s">
        <v>129</v>
      </c>
      <c r="AP106">
        <v>-63</v>
      </c>
      <c r="AQ106">
        <v>67</v>
      </c>
      <c r="AR106">
        <v>576</v>
      </c>
      <c r="AZ106">
        <v>1200</v>
      </c>
      <c r="BA106">
        <v>1</v>
      </c>
      <c r="BB106" t="str">
        <f t="shared" si="4"/>
        <v xml:space="preserve">N7933M  </v>
      </c>
      <c r="BC106">
        <v>1</v>
      </c>
      <c r="BE106">
        <v>0</v>
      </c>
      <c r="BF106">
        <v>0</v>
      </c>
      <c r="BG106">
        <v>0</v>
      </c>
      <c r="BH106">
        <v>250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"02:36:56.215"</f>
        <v>02:36:56.215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118</v>
      </c>
      <c r="CQ106">
        <v>280</v>
      </c>
      <c r="CR106">
        <v>2</v>
      </c>
      <c r="CW106">
        <v>2800327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25">
      <c r="A107" t="str">
        <f>"12/05/2021 02:37:02.090"</f>
        <v>12/05/2021 02:37:02.090</v>
      </c>
      <c r="C107" t="str">
        <f t="shared" si="5"/>
        <v>FFDFD3C0</v>
      </c>
      <c r="D107" t="s">
        <v>119</v>
      </c>
      <c r="E107">
        <v>5</v>
      </c>
      <c r="H107">
        <v>222</v>
      </c>
      <c r="I107" t="s">
        <v>120</v>
      </c>
      <c r="J107" t="s">
        <v>121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"02:37:01.805"</f>
        <v>02:37:01.805</v>
      </c>
      <c r="T107" t="str">
        <f>"02:37:01.405"</f>
        <v>02:37:01.405</v>
      </c>
      <c r="U107" t="str">
        <f t="shared" si="3"/>
        <v>AAC5F7</v>
      </c>
      <c r="V107">
        <v>0</v>
      </c>
      <c r="W107">
        <v>0</v>
      </c>
      <c r="X107">
        <v>2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1</v>
      </c>
      <c r="AI107" t="s">
        <v>168</v>
      </c>
      <c r="AJ107">
        <v>36.321316000000003</v>
      </c>
      <c r="AK107" t="s">
        <v>169</v>
      </c>
      <c r="AL107">
        <v>-119.396024</v>
      </c>
      <c r="AM107">
        <v>25</v>
      </c>
      <c r="AN107">
        <v>175</v>
      </c>
      <c r="AO107" t="s">
        <v>129</v>
      </c>
      <c r="AP107">
        <v>-68</v>
      </c>
      <c r="AQ107">
        <v>68</v>
      </c>
      <c r="AR107">
        <v>1024</v>
      </c>
      <c r="AZ107">
        <v>1200</v>
      </c>
      <c r="BA107">
        <v>1</v>
      </c>
      <c r="BB107" t="str">
        <f t="shared" si="4"/>
        <v xml:space="preserve">N7933M  </v>
      </c>
      <c r="BC107">
        <v>1</v>
      </c>
      <c r="BE107">
        <v>0</v>
      </c>
      <c r="BF107">
        <v>0</v>
      </c>
      <c r="BG107">
        <v>0</v>
      </c>
      <c r="BH107">
        <v>325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"02:37:01.810"</f>
        <v>02:37:01.810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118</v>
      </c>
      <c r="CQ107">
        <v>280</v>
      </c>
      <c r="CR107">
        <v>1</v>
      </c>
      <c r="CW107">
        <v>11301809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1</v>
      </c>
      <c r="DI107">
        <v>0</v>
      </c>
    </row>
    <row r="108" spans="1:113" x14ac:dyDescent="0.25">
      <c r="A108" t="str">
        <f>"12/05/2021 02:37:02.090"</f>
        <v>12/05/2021 02:37:02.090</v>
      </c>
      <c r="C108" t="str">
        <f t="shared" si="5"/>
        <v>FFDFD3C0</v>
      </c>
      <c r="D108" t="s">
        <v>125</v>
      </c>
      <c r="E108">
        <v>5</v>
      </c>
      <c r="H108">
        <v>172</v>
      </c>
      <c r="I108" t="s">
        <v>124</v>
      </c>
      <c r="J108" t="s">
        <v>126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"02:37:01.805"</f>
        <v>02:37:01.805</v>
      </c>
      <c r="T108" t="str">
        <f>"02:37:01.405"</f>
        <v>02:37:01.405</v>
      </c>
      <c r="U108" t="str">
        <f t="shared" si="3"/>
        <v>AAC5F7</v>
      </c>
      <c r="V108">
        <v>0</v>
      </c>
      <c r="W108">
        <v>0</v>
      </c>
      <c r="X108">
        <v>2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2</v>
      </c>
      <c r="AH108">
        <v>1</v>
      </c>
      <c r="AI108" t="s">
        <v>168</v>
      </c>
      <c r="AJ108">
        <v>36.321316000000003</v>
      </c>
      <c r="AK108" t="s">
        <v>169</v>
      </c>
      <c r="AL108">
        <v>-119.396024</v>
      </c>
      <c r="AM108">
        <v>25</v>
      </c>
      <c r="AN108">
        <v>175</v>
      </c>
      <c r="AO108" t="s">
        <v>129</v>
      </c>
      <c r="AP108">
        <v>-68</v>
      </c>
      <c r="AQ108">
        <v>68</v>
      </c>
      <c r="AR108">
        <v>1024</v>
      </c>
      <c r="AZ108">
        <v>1200</v>
      </c>
      <c r="BA108">
        <v>1</v>
      </c>
      <c r="BB108" t="str">
        <f t="shared" si="4"/>
        <v xml:space="preserve">N7933M  </v>
      </c>
      <c r="BC108">
        <v>1</v>
      </c>
      <c r="BE108">
        <v>0</v>
      </c>
      <c r="BF108">
        <v>0</v>
      </c>
      <c r="BG108">
        <v>0</v>
      </c>
      <c r="BH108">
        <v>325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"02:37:01.810"</f>
        <v>02:37:01.810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118</v>
      </c>
      <c r="CQ108">
        <v>280</v>
      </c>
      <c r="CR108">
        <v>1</v>
      </c>
      <c r="CW108">
        <v>11301809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1</v>
      </c>
      <c r="DI108">
        <v>0</v>
      </c>
    </row>
    <row r="109" spans="1:113" x14ac:dyDescent="0.25">
      <c r="A109" t="str">
        <f>"12/05/2021 02:37:02.090"</f>
        <v>12/05/2021 02:37:02.090</v>
      </c>
      <c r="C109" t="str">
        <f t="shared" si="5"/>
        <v>FFDFD3C0</v>
      </c>
      <c r="D109" t="s">
        <v>113</v>
      </c>
      <c r="E109">
        <v>19</v>
      </c>
      <c r="F109">
        <v>1019</v>
      </c>
      <c r="G109" t="s">
        <v>124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"02:37:01.805"</f>
        <v>02:37:01.805</v>
      </c>
      <c r="T109" t="str">
        <f>"02:37:01.405"</f>
        <v>02:37:01.405</v>
      </c>
      <c r="U109" t="str">
        <f t="shared" si="3"/>
        <v>AAC5F7</v>
      </c>
      <c r="V109">
        <v>0</v>
      </c>
      <c r="W109">
        <v>0</v>
      </c>
      <c r="X109">
        <v>2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2</v>
      </c>
      <c r="AH109">
        <v>1</v>
      </c>
      <c r="AI109" t="s">
        <v>168</v>
      </c>
      <c r="AJ109">
        <v>36.321316000000003</v>
      </c>
      <c r="AK109" t="s">
        <v>169</v>
      </c>
      <c r="AL109">
        <v>-119.396024</v>
      </c>
      <c r="AM109">
        <v>25</v>
      </c>
      <c r="AN109">
        <v>175</v>
      </c>
      <c r="AO109" t="s">
        <v>129</v>
      </c>
      <c r="AP109">
        <v>-68</v>
      </c>
      <c r="AQ109">
        <v>68</v>
      </c>
      <c r="AR109">
        <v>1024</v>
      </c>
      <c r="AZ109">
        <v>1200</v>
      </c>
      <c r="BA109">
        <v>1</v>
      </c>
      <c r="BB109" t="str">
        <f t="shared" si="4"/>
        <v xml:space="preserve">N7933M  </v>
      </c>
      <c r="BC109">
        <v>1</v>
      </c>
      <c r="BE109">
        <v>0</v>
      </c>
      <c r="BF109">
        <v>0</v>
      </c>
      <c r="BG109">
        <v>0</v>
      </c>
      <c r="BH109">
        <v>325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"02:37:01.810"</f>
        <v>02:37:01.810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118</v>
      </c>
      <c r="CQ109">
        <v>280</v>
      </c>
      <c r="CR109">
        <v>1</v>
      </c>
      <c r="CW109">
        <v>11301809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1</v>
      </c>
      <c r="DI109">
        <v>0</v>
      </c>
    </row>
    <row r="110" spans="1:113" x14ac:dyDescent="0.25">
      <c r="A110" t="str">
        <f>"12/05/2021 02:37:02.090"</f>
        <v>12/05/2021 02:37:02.090</v>
      </c>
      <c r="C110" t="str">
        <f t="shared" si="5"/>
        <v>FFDFD3C0</v>
      </c>
      <c r="D110" t="s">
        <v>113</v>
      </c>
      <c r="E110">
        <v>20</v>
      </c>
      <c r="F110">
        <v>1020</v>
      </c>
      <c r="G110" t="s">
        <v>114</v>
      </c>
      <c r="J110" t="s">
        <v>115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"02:37:01.805"</f>
        <v>02:37:01.805</v>
      </c>
      <c r="T110" t="str">
        <f>"02:37:01.405"</f>
        <v>02:37:01.405</v>
      </c>
      <c r="U110" t="str">
        <f t="shared" si="3"/>
        <v>AAC5F7</v>
      </c>
      <c r="V110">
        <v>0</v>
      </c>
      <c r="W110">
        <v>0</v>
      </c>
      <c r="X110">
        <v>2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0</v>
      </c>
      <c r="AG110">
        <v>2</v>
      </c>
      <c r="AH110">
        <v>1</v>
      </c>
      <c r="AI110" t="s">
        <v>168</v>
      </c>
      <c r="AJ110">
        <v>36.321316000000003</v>
      </c>
      <c r="AK110" t="s">
        <v>169</v>
      </c>
      <c r="AL110">
        <v>-119.396024</v>
      </c>
      <c r="AM110">
        <v>25</v>
      </c>
      <c r="AN110">
        <v>175</v>
      </c>
      <c r="AO110" t="s">
        <v>129</v>
      </c>
      <c r="AP110">
        <v>-68</v>
      </c>
      <c r="AQ110">
        <v>68</v>
      </c>
      <c r="AR110">
        <v>1024</v>
      </c>
      <c r="AZ110">
        <v>1200</v>
      </c>
      <c r="BA110">
        <v>1</v>
      </c>
      <c r="BB110" t="str">
        <f t="shared" si="4"/>
        <v xml:space="preserve">N7933M  </v>
      </c>
      <c r="BC110">
        <v>1</v>
      </c>
      <c r="BE110">
        <v>0</v>
      </c>
      <c r="BF110">
        <v>0</v>
      </c>
      <c r="BG110">
        <v>0</v>
      </c>
      <c r="BH110">
        <v>325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"02:37:01.810"</f>
        <v>02:37:01.810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118</v>
      </c>
      <c r="CQ110">
        <v>280</v>
      </c>
      <c r="CR110">
        <v>1</v>
      </c>
      <c r="CW110">
        <v>11301809</v>
      </c>
      <c r="CY110">
        <v>0</v>
      </c>
      <c r="CZ110">
        <v>0</v>
      </c>
      <c r="DA110">
        <v>1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1</v>
      </c>
      <c r="DI110">
        <v>0</v>
      </c>
    </row>
    <row r="111" spans="1:113" x14ac:dyDescent="0.25">
      <c r="A111" t="str">
        <f>"12/05/2021 02:37:02.090"</f>
        <v>12/05/2021 02:37:02.090</v>
      </c>
      <c r="C111" t="str">
        <f t="shared" si="5"/>
        <v>FFDFD3C0</v>
      </c>
      <c r="D111" t="s">
        <v>122</v>
      </c>
      <c r="E111">
        <v>4</v>
      </c>
      <c r="H111">
        <v>46</v>
      </c>
      <c r="I111" t="s">
        <v>123</v>
      </c>
      <c r="J111" t="s">
        <v>121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"02:37:01.805"</f>
        <v>02:37:01.805</v>
      </c>
      <c r="T111" t="str">
        <f>"02:37:01.405"</f>
        <v>02:37:01.405</v>
      </c>
      <c r="U111" t="str">
        <f t="shared" si="3"/>
        <v>AAC5F7</v>
      </c>
      <c r="V111">
        <v>0</v>
      </c>
      <c r="W111">
        <v>0</v>
      </c>
      <c r="X111">
        <v>2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0</v>
      </c>
      <c r="AG111">
        <v>2</v>
      </c>
      <c r="AH111">
        <v>1</v>
      </c>
      <c r="AI111" t="s">
        <v>168</v>
      </c>
      <c r="AJ111">
        <v>36.321316000000003</v>
      </c>
      <c r="AK111" t="s">
        <v>169</v>
      </c>
      <c r="AL111">
        <v>-119.396024</v>
      </c>
      <c r="AM111">
        <v>25</v>
      </c>
      <c r="AN111">
        <v>175</v>
      </c>
      <c r="AO111" t="s">
        <v>129</v>
      </c>
      <c r="AP111">
        <v>-68</v>
      </c>
      <c r="AQ111">
        <v>68</v>
      </c>
      <c r="AR111">
        <v>1024</v>
      </c>
      <c r="AZ111">
        <v>1200</v>
      </c>
      <c r="BA111">
        <v>1</v>
      </c>
      <c r="BB111" t="str">
        <f t="shared" si="4"/>
        <v xml:space="preserve">N7933M  </v>
      </c>
      <c r="BC111">
        <v>1</v>
      </c>
      <c r="BE111">
        <v>0</v>
      </c>
      <c r="BF111">
        <v>0</v>
      </c>
      <c r="BG111">
        <v>0</v>
      </c>
      <c r="BH111">
        <v>325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"02:37:01.810"</f>
        <v>02:37:01.810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118</v>
      </c>
      <c r="CQ111">
        <v>280</v>
      </c>
      <c r="CR111">
        <v>1</v>
      </c>
      <c r="CW111">
        <v>11301809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1</v>
      </c>
      <c r="DI111">
        <v>0</v>
      </c>
    </row>
    <row r="112" spans="1:113" x14ac:dyDescent="0.25">
      <c r="A112" t="str">
        <f>"12/05/2021 02:37:03.027"</f>
        <v>12/05/2021 02:37:03.027</v>
      </c>
      <c r="C112" t="str">
        <f t="shared" si="5"/>
        <v>FFDFD3C0</v>
      </c>
      <c r="D112" t="s">
        <v>113</v>
      </c>
      <c r="E112">
        <v>19</v>
      </c>
      <c r="F112">
        <v>1019</v>
      </c>
      <c r="G112" t="s">
        <v>124</v>
      </c>
      <c r="J112" t="s">
        <v>115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"02:37:02.766"</f>
        <v>02:37:02.766</v>
      </c>
      <c r="T112" t="str">
        <f>"02:37:02.366"</f>
        <v>02:37:02.366</v>
      </c>
      <c r="U112" t="str">
        <f t="shared" si="3"/>
        <v>AAC5F7</v>
      </c>
      <c r="V112">
        <v>0</v>
      </c>
      <c r="W112">
        <v>0</v>
      </c>
      <c r="X112">
        <v>2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0</v>
      </c>
      <c r="AG112">
        <v>2</v>
      </c>
      <c r="AH112">
        <v>1</v>
      </c>
      <c r="AI112" t="s">
        <v>170</v>
      </c>
      <c r="AJ112">
        <v>36.321638</v>
      </c>
      <c r="AK112" t="s">
        <v>171</v>
      </c>
      <c r="AL112">
        <v>-119.39643100000001</v>
      </c>
      <c r="AM112">
        <v>25</v>
      </c>
      <c r="AN112">
        <v>200</v>
      </c>
      <c r="AO112" t="s">
        <v>129</v>
      </c>
      <c r="AP112">
        <v>-70</v>
      </c>
      <c r="AQ112">
        <v>68</v>
      </c>
      <c r="AR112">
        <v>896</v>
      </c>
      <c r="AZ112">
        <v>1200</v>
      </c>
      <c r="BA112">
        <v>1</v>
      </c>
      <c r="BB112" t="str">
        <f t="shared" si="4"/>
        <v xml:space="preserve">N7933M  </v>
      </c>
      <c r="BC112">
        <v>1</v>
      </c>
      <c r="BE112">
        <v>0</v>
      </c>
      <c r="BF112">
        <v>0</v>
      </c>
      <c r="BG112">
        <v>0</v>
      </c>
      <c r="BH112">
        <v>375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"02:37:02.771"</f>
        <v>02:37:02.771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118</v>
      </c>
      <c r="CQ112">
        <v>280</v>
      </c>
      <c r="CR112">
        <v>1</v>
      </c>
      <c r="CW112">
        <v>11302124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25">
      <c r="A113" t="str">
        <f>"12/05/2021 02:37:03.027"</f>
        <v>12/05/2021 02:37:03.027</v>
      </c>
      <c r="C113" t="str">
        <f t="shared" si="5"/>
        <v>FFDFD3C0</v>
      </c>
      <c r="D113" t="s">
        <v>113</v>
      </c>
      <c r="E113">
        <v>20</v>
      </c>
      <c r="F113">
        <v>1020</v>
      </c>
      <c r="G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"02:37:02.766"</f>
        <v>02:37:02.766</v>
      </c>
      <c r="T113" t="str">
        <f>"02:37:02.366"</f>
        <v>02:37:02.366</v>
      </c>
      <c r="U113" t="str">
        <f t="shared" si="3"/>
        <v>AAC5F7</v>
      </c>
      <c r="V113">
        <v>0</v>
      </c>
      <c r="W113">
        <v>0</v>
      </c>
      <c r="X113">
        <v>2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0</v>
      </c>
      <c r="AG113">
        <v>2</v>
      </c>
      <c r="AH113">
        <v>1</v>
      </c>
      <c r="AI113" t="s">
        <v>170</v>
      </c>
      <c r="AJ113">
        <v>36.321638</v>
      </c>
      <c r="AK113" t="s">
        <v>171</v>
      </c>
      <c r="AL113">
        <v>-119.39643100000001</v>
      </c>
      <c r="AM113">
        <v>25</v>
      </c>
      <c r="AN113">
        <v>200</v>
      </c>
      <c r="AO113" t="s">
        <v>129</v>
      </c>
      <c r="AP113">
        <v>-70</v>
      </c>
      <c r="AQ113">
        <v>68</v>
      </c>
      <c r="AR113">
        <v>896</v>
      </c>
      <c r="AZ113">
        <v>1200</v>
      </c>
      <c r="BA113">
        <v>1</v>
      </c>
      <c r="BB113" t="str">
        <f t="shared" si="4"/>
        <v xml:space="preserve">N7933M  </v>
      </c>
      <c r="BC113">
        <v>1</v>
      </c>
      <c r="BE113">
        <v>0</v>
      </c>
      <c r="BF113">
        <v>0</v>
      </c>
      <c r="BG113">
        <v>0</v>
      </c>
      <c r="BH113">
        <v>375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"02:37:02.771"</f>
        <v>02:37:02.771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118</v>
      </c>
      <c r="CQ113">
        <v>280</v>
      </c>
      <c r="CR113">
        <v>1</v>
      </c>
      <c r="CW113">
        <v>11302124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25">
      <c r="A114" t="str">
        <f>"12/05/2021 02:37:03.074"</f>
        <v>12/05/2021 02:37:03.074</v>
      </c>
      <c r="C114" t="str">
        <f t="shared" si="5"/>
        <v>FFDFD3C0</v>
      </c>
      <c r="D114" t="s">
        <v>119</v>
      </c>
      <c r="E114">
        <v>5</v>
      </c>
      <c r="H114">
        <v>222</v>
      </c>
      <c r="I114" t="s">
        <v>120</v>
      </c>
      <c r="J114" t="s">
        <v>121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"02:37:02.766"</f>
        <v>02:37:02.766</v>
      </c>
      <c r="T114" t="str">
        <f>"02:37:02.366"</f>
        <v>02:37:02.366</v>
      </c>
      <c r="U114" t="str">
        <f t="shared" si="3"/>
        <v>AAC5F7</v>
      </c>
      <c r="V114">
        <v>0</v>
      </c>
      <c r="W114">
        <v>0</v>
      </c>
      <c r="X114">
        <v>2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0</v>
      </c>
      <c r="AG114">
        <v>2</v>
      </c>
      <c r="AH114">
        <v>1</v>
      </c>
      <c r="AI114" t="s">
        <v>170</v>
      </c>
      <c r="AJ114">
        <v>36.321638</v>
      </c>
      <c r="AK114" t="s">
        <v>171</v>
      </c>
      <c r="AL114">
        <v>-119.39643100000001</v>
      </c>
      <c r="AM114">
        <v>25</v>
      </c>
      <c r="AN114">
        <v>200</v>
      </c>
      <c r="AO114" t="s">
        <v>129</v>
      </c>
      <c r="AP114">
        <v>-70</v>
      </c>
      <c r="AQ114">
        <v>68</v>
      </c>
      <c r="AR114">
        <v>896</v>
      </c>
      <c r="AZ114">
        <v>1200</v>
      </c>
      <c r="BA114">
        <v>1</v>
      </c>
      <c r="BB114" t="str">
        <f t="shared" si="4"/>
        <v xml:space="preserve">N7933M  </v>
      </c>
      <c r="BC114">
        <v>1</v>
      </c>
      <c r="BE114">
        <v>0</v>
      </c>
      <c r="BF114">
        <v>0</v>
      </c>
      <c r="BG114">
        <v>0</v>
      </c>
      <c r="BH114">
        <v>375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"02:37:02.771"</f>
        <v>02:37:02.771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118</v>
      </c>
      <c r="CQ114">
        <v>280</v>
      </c>
      <c r="CR114">
        <v>1</v>
      </c>
      <c r="CW114">
        <v>11302124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25">
      <c r="A115" t="str">
        <f>"12/05/2021 02:37:03.105"</f>
        <v>12/05/2021 02:37:03.105</v>
      </c>
      <c r="C115" t="str">
        <f t="shared" si="5"/>
        <v>FFDFD3C0</v>
      </c>
      <c r="D115" t="s">
        <v>125</v>
      </c>
      <c r="E115">
        <v>5</v>
      </c>
      <c r="H115">
        <v>172</v>
      </c>
      <c r="I115" t="s">
        <v>124</v>
      </c>
      <c r="J115" t="s">
        <v>126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"02:37:02.766"</f>
        <v>02:37:02.766</v>
      </c>
      <c r="T115" t="str">
        <f>"02:37:02.366"</f>
        <v>02:37:02.366</v>
      </c>
      <c r="U115" t="str">
        <f t="shared" si="3"/>
        <v>AAC5F7</v>
      </c>
      <c r="V115">
        <v>0</v>
      </c>
      <c r="W115">
        <v>0</v>
      </c>
      <c r="X115">
        <v>2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0</v>
      </c>
      <c r="AG115">
        <v>2</v>
      </c>
      <c r="AH115">
        <v>1</v>
      </c>
      <c r="AI115" t="s">
        <v>170</v>
      </c>
      <c r="AJ115">
        <v>36.321638</v>
      </c>
      <c r="AK115" t="s">
        <v>171</v>
      </c>
      <c r="AL115">
        <v>-119.39643100000001</v>
      </c>
      <c r="AM115">
        <v>25</v>
      </c>
      <c r="AN115">
        <v>200</v>
      </c>
      <c r="AO115" t="s">
        <v>129</v>
      </c>
      <c r="AP115">
        <v>-70</v>
      </c>
      <c r="AQ115">
        <v>68</v>
      </c>
      <c r="AR115">
        <v>896</v>
      </c>
      <c r="AZ115">
        <v>1200</v>
      </c>
      <c r="BA115">
        <v>1</v>
      </c>
      <c r="BB115" t="str">
        <f t="shared" si="4"/>
        <v xml:space="preserve">N7933M  </v>
      </c>
      <c r="BC115">
        <v>1</v>
      </c>
      <c r="BE115">
        <v>0</v>
      </c>
      <c r="BF115">
        <v>0</v>
      </c>
      <c r="BG115">
        <v>0</v>
      </c>
      <c r="BH115">
        <v>375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"02:37:02.771"</f>
        <v>02:37:02.771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118</v>
      </c>
      <c r="CQ115">
        <v>280</v>
      </c>
      <c r="CR115">
        <v>1</v>
      </c>
      <c r="CW115">
        <v>11302124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25">
      <c r="A116" t="str">
        <f>"12/05/2021 02:37:03.105"</f>
        <v>12/05/2021 02:37:03.105</v>
      </c>
      <c r="C116" t="str">
        <f t="shared" si="5"/>
        <v>FFDFD3C0</v>
      </c>
      <c r="D116" t="s">
        <v>122</v>
      </c>
      <c r="E116">
        <v>4</v>
      </c>
      <c r="H116">
        <v>46</v>
      </c>
      <c r="I116" t="s">
        <v>123</v>
      </c>
      <c r="J116" t="s">
        <v>121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"02:37:02.766"</f>
        <v>02:37:02.766</v>
      </c>
      <c r="T116" t="str">
        <f>"02:37:02.366"</f>
        <v>02:37:02.366</v>
      </c>
      <c r="U116" t="str">
        <f t="shared" si="3"/>
        <v>AAC5F7</v>
      </c>
      <c r="V116">
        <v>0</v>
      </c>
      <c r="W116">
        <v>0</v>
      </c>
      <c r="X116">
        <v>2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0</v>
      </c>
      <c r="AG116">
        <v>2</v>
      </c>
      <c r="AH116">
        <v>1</v>
      </c>
      <c r="AI116" t="s">
        <v>170</v>
      </c>
      <c r="AJ116">
        <v>36.321638</v>
      </c>
      <c r="AK116" t="s">
        <v>171</v>
      </c>
      <c r="AL116">
        <v>-119.39643100000001</v>
      </c>
      <c r="AM116">
        <v>25</v>
      </c>
      <c r="AN116">
        <v>200</v>
      </c>
      <c r="AO116" t="s">
        <v>129</v>
      </c>
      <c r="AP116">
        <v>-70</v>
      </c>
      <c r="AQ116">
        <v>68</v>
      </c>
      <c r="AR116">
        <v>896</v>
      </c>
      <c r="AZ116">
        <v>1200</v>
      </c>
      <c r="BA116">
        <v>1</v>
      </c>
      <c r="BB116" t="str">
        <f t="shared" si="4"/>
        <v xml:space="preserve">N7933M  </v>
      </c>
      <c r="BC116">
        <v>1</v>
      </c>
      <c r="BE116">
        <v>0</v>
      </c>
      <c r="BF116">
        <v>0</v>
      </c>
      <c r="BG116">
        <v>0</v>
      </c>
      <c r="BH116">
        <v>375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"02:37:02.771"</f>
        <v>02:37:02.771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118</v>
      </c>
      <c r="CQ116">
        <v>280</v>
      </c>
      <c r="CR116">
        <v>1</v>
      </c>
      <c r="CW116">
        <v>11302124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25">
      <c r="A117" t="str">
        <f>"12/05/2021 02:37:03.966"</f>
        <v>12/05/2021 02:37:03.966</v>
      </c>
      <c r="C117" t="str">
        <f t="shared" si="5"/>
        <v>FFDFD3C0</v>
      </c>
      <c r="D117" t="s">
        <v>122</v>
      </c>
      <c r="E117">
        <v>4</v>
      </c>
      <c r="H117">
        <v>46</v>
      </c>
      <c r="I117" t="s">
        <v>123</v>
      </c>
      <c r="J117" t="s">
        <v>121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"02:37:03.766"</f>
        <v>02:37:03.766</v>
      </c>
      <c r="T117" t="str">
        <f>"02:37:03.266"</f>
        <v>02:37:03.266</v>
      </c>
      <c r="U117" t="str">
        <f t="shared" si="3"/>
        <v>AAC5F7</v>
      </c>
      <c r="V117">
        <v>0</v>
      </c>
      <c r="W117">
        <v>0</v>
      </c>
      <c r="X117">
        <v>2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0</v>
      </c>
      <c r="AG117">
        <v>2</v>
      </c>
      <c r="AH117">
        <v>1</v>
      </c>
      <c r="AI117" t="s">
        <v>172</v>
      </c>
      <c r="AJ117">
        <v>36.321916999999999</v>
      </c>
      <c r="AK117" t="s">
        <v>173</v>
      </c>
      <c r="AL117">
        <v>-119.396839</v>
      </c>
      <c r="AM117">
        <v>25</v>
      </c>
      <c r="AN117">
        <v>200</v>
      </c>
      <c r="AO117" t="s">
        <v>129</v>
      </c>
      <c r="AP117">
        <v>-72</v>
      </c>
      <c r="AQ117">
        <v>68</v>
      </c>
      <c r="AR117">
        <v>704</v>
      </c>
      <c r="AZ117">
        <v>1200</v>
      </c>
      <c r="BA117">
        <v>1</v>
      </c>
      <c r="BB117" t="str">
        <f t="shared" si="4"/>
        <v xml:space="preserve">N7933M  </v>
      </c>
      <c r="BC117">
        <v>1</v>
      </c>
      <c r="BE117">
        <v>0</v>
      </c>
      <c r="BF117">
        <v>0</v>
      </c>
      <c r="BG117">
        <v>0</v>
      </c>
      <c r="BH117">
        <v>350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"02:37:03.773"</f>
        <v>02:37:03.773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118</v>
      </c>
      <c r="CQ117">
        <v>280</v>
      </c>
      <c r="CR117">
        <v>2</v>
      </c>
      <c r="CW117">
        <v>2803565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25">
      <c r="A118" t="str">
        <f>"12/05/2021 02:37:03.981"</f>
        <v>12/05/2021 02:37:03.981</v>
      </c>
      <c r="C118" t="str">
        <f t="shared" si="5"/>
        <v>FFDFD3C0</v>
      </c>
      <c r="D118" t="s">
        <v>113</v>
      </c>
      <c r="E118">
        <v>19</v>
      </c>
      <c r="F118">
        <v>1019</v>
      </c>
      <c r="G118" t="s">
        <v>124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"02:37:03.766"</f>
        <v>02:37:03.766</v>
      </c>
      <c r="T118" t="str">
        <f>"02:37:03.266"</f>
        <v>02:37:03.266</v>
      </c>
      <c r="U118" t="str">
        <f t="shared" si="3"/>
        <v>AAC5F7</v>
      </c>
      <c r="V118">
        <v>0</v>
      </c>
      <c r="W118">
        <v>0</v>
      </c>
      <c r="X118">
        <v>2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0</v>
      </c>
      <c r="AG118">
        <v>2</v>
      </c>
      <c r="AH118">
        <v>1</v>
      </c>
      <c r="AI118" t="s">
        <v>172</v>
      </c>
      <c r="AJ118">
        <v>36.321916999999999</v>
      </c>
      <c r="AK118" t="s">
        <v>173</v>
      </c>
      <c r="AL118">
        <v>-119.396839</v>
      </c>
      <c r="AM118">
        <v>25</v>
      </c>
      <c r="AN118">
        <v>200</v>
      </c>
      <c r="AO118" t="s">
        <v>129</v>
      </c>
      <c r="AP118">
        <v>-72</v>
      </c>
      <c r="AQ118">
        <v>68</v>
      </c>
      <c r="AR118">
        <v>704</v>
      </c>
      <c r="AZ118">
        <v>1200</v>
      </c>
      <c r="BA118">
        <v>1</v>
      </c>
      <c r="BB118" t="str">
        <f t="shared" si="4"/>
        <v xml:space="preserve">N7933M  </v>
      </c>
      <c r="BC118">
        <v>1</v>
      </c>
      <c r="BE118">
        <v>0</v>
      </c>
      <c r="BF118">
        <v>0</v>
      </c>
      <c r="BG118">
        <v>0</v>
      </c>
      <c r="BH118">
        <v>350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"02:37:03.773"</f>
        <v>02:37:03.773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118</v>
      </c>
      <c r="CQ118">
        <v>280</v>
      </c>
      <c r="CR118">
        <v>2</v>
      </c>
      <c r="CW118">
        <v>2803565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25">
      <c r="A119" t="str">
        <f>"12/05/2021 02:37:03.981"</f>
        <v>12/05/2021 02:37:03.981</v>
      </c>
      <c r="C119" t="str">
        <f t="shared" si="5"/>
        <v>FFDFD3C0</v>
      </c>
      <c r="D119" t="s">
        <v>113</v>
      </c>
      <c r="E119">
        <v>20</v>
      </c>
      <c r="F119">
        <v>1020</v>
      </c>
      <c r="G119" t="s">
        <v>114</v>
      </c>
      <c r="J119" t="s">
        <v>115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"02:37:03.766"</f>
        <v>02:37:03.766</v>
      </c>
      <c r="T119" t="str">
        <f>"02:37:03.266"</f>
        <v>02:37:03.266</v>
      </c>
      <c r="U119" t="str">
        <f t="shared" si="3"/>
        <v>AAC5F7</v>
      </c>
      <c r="V119">
        <v>0</v>
      </c>
      <c r="W119">
        <v>0</v>
      </c>
      <c r="X119">
        <v>2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0</v>
      </c>
      <c r="AG119">
        <v>2</v>
      </c>
      <c r="AH119">
        <v>1</v>
      </c>
      <c r="AI119" t="s">
        <v>172</v>
      </c>
      <c r="AJ119">
        <v>36.321916999999999</v>
      </c>
      <c r="AK119" t="s">
        <v>173</v>
      </c>
      <c r="AL119">
        <v>-119.396839</v>
      </c>
      <c r="AM119">
        <v>25</v>
      </c>
      <c r="AN119">
        <v>200</v>
      </c>
      <c r="AO119" t="s">
        <v>129</v>
      </c>
      <c r="AP119">
        <v>-72</v>
      </c>
      <c r="AQ119">
        <v>68</v>
      </c>
      <c r="AR119">
        <v>704</v>
      </c>
      <c r="AZ119">
        <v>1200</v>
      </c>
      <c r="BA119">
        <v>1</v>
      </c>
      <c r="BB119" t="str">
        <f t="shared" si="4"/>
        <v xml:space="preserve">N7933M  </v>
      </c>
      <c r="BC119">
        <v>1</v>
      </c>
      <c r="BE119">
        <v>0</v>
      </c>
      <c r="BF119">
        <v>0</v>
      </c>
      <c r="BG119">
        <v>0</v>
      </c>
      <c r="BH119">
        <v>350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"02:37:03.773"</f>
        <v>02:37:03.773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118</v>
      </c>
      <c r="CQ119">
        <v>280</v>
      </c>
      <c r="CR119">
        <v>2</v>
      </c>
      <c r="CW119">
        <v>2803565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25">
      <c r="A120" t="str">
        <f>"12/05/2021 02:37:04.028"</f>
        <v>12/05/2021 02:37:04.028</v>
      </c>
      <c r="C120" t="str">
        <f t="shared" si="5"/>
        <v>FFDFD3C0</v>
      </c>
      <c r="D120" t="s">
        <v>125</v>
      </c>
      <c r="E120">
        <v>5</v>
      </c>
      <c r="H120">
        <v>172</v>
      </c>
      <c r="I120" t="s">
        <v>124</v>
      </c>
      <c r="J120" t="s">
        <v>126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"02:37:03.766"</f>
        <v>02:37:03.766</v>
      </c>
      <c r="T120" t="str">
        <f>"02:37:03.266"</f>
        <v>02:37:03.266</v>
      </c>
      <c r="U120" t="str">
        <f t="shared" si="3"/>
        <v>AAC5F7</v>
      </c>
      <c r="V120">
        <v>0</v>
      </c>
      <c r="W120">
        <v>0</v>
      </c>
      <c r="X120">
        <v>2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0</v>
      </c>
      <c r="AG120">
        <v>2</v>
      </c>
      <c r="AH120">
        <v>1</v>
      </c>
      <c r="AI120" t="s">
        <v>172</v>
      </c>
      <c r="AJ120">
        <v>36.321916999999999</v>
      </c>
      <c r="AK120" t="s">
        <v>173</v>
      </c>
      <c r="AL120">
        <v>-119.396839</v>
      </c>
      <c r="AM120">
        <v>25</v>
      </c>
      <c r="AN120">
        <v>200</v>
      </c>
      <c r="AO120" t="s">
        <v>129</v>
      </c>
      <c r="AP120">
        <v>-72</v>
      </c>
      <c r="AQ120">
        <v>68</v>
      </c>
      <c r="AR120">
        <v>704</v>
      </c>
      <c r="AZ120">
        <v>1200</v>
      </c>
      <c r="BA120">
        <v>1</v>
      </c>
      <c r="BB120" t="str">
        <f t="shared" si="4"/>
        <v xml:space="preserve">N7933M  </v>
      </c>
      <c r="BC120">
        <v>1</v>
      </c>
      <c r="BE120">
        <v>0</v>
      </c>
      <c r="BF120">
        <v>0</v>
      </c>
      <c r="BG120">
        <v>0</v>
      </c>
      <c r="BH120">
        <v>350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"02:37:03.773"</f>
        <v>02:37:03.773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118</v>
      </c>
      <c r="CQ120">
        <v>280</v>
      </c>
      <c r="CR120">
        <v>2</v>
      </c>
      <c r="CW120">
        <v>2803565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25">
      <c r="A121" t="str">
        <f>"12/05/2021 02:37:04.028"</f>
        <v>12/05/2021 02:37:04.028</v>
      </c>
      <c r="C121" t="str">
        <f t="shared" si="5"/>
        <v>FFDFD3C0</v>
      </c>
      <c r="D121" t="s">
        <v>119</v>
      </c>
      <c r="E121">
        <v>5</v>
      </c>
      <c r="H121">
        <v>222</v>
      </c>
      <c r="I121" t="s">
        <v>120</v>
      </c>
      <c r="J121" t="s">
        <v>121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"02:37:03.766"</f>
        <v>02:37:03.766</v>
      </c>
      <c r="T121" t="str">
        <f>"02:37:03.266"</f>
        <v>02:37:03.266</v>
      </c>
      <c r="U121" t="str">
        <f t="shared" si="3"/>
        <v>AAC5F7</v>
      </c>
      <c r="V121">
        <v>0</v>
      </c>
      <c r="W121">
        <v>0</v>
      </c>
      <c r="X121">
        <v>2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0</v>
      </c>
      <c r="AG121">
        <v>2</v>
      </c>
      <c r="AH121">
        <v>1</v>
      </c>
      <c r="AI121" t="s">
        <v>172</v>
      </c>
      <c r="AJ121">
        <v>36.321916999999999</v>
      </c>
      <c r="AK121" t="s">
        <v>173</v>
      </c>
      <c r="AL121">
        <v>-119.396839</v>
      </c>
      <c r="AM121">
        <v>25</v>
      </c>
      <c r="AN121">
        <v>200</v>
      </c>
      <c r="AO121" t="s">
        <v>129</v>
      </c>
      <c r="AP121">
        <v>-72</v>
      </c>
      <c r="AQ121">
        <v>68</v>
      </c>
      <c r="AR121">
        <v>704</v>
      </c>
      <c r="AZ121">
        <v>1200</v>
      </c>
      <c r="BA121">
        <v>1</v>
      </c>
      <c r="BB121" t="str">
        <f t="shared" si="4"/>
        <v xml:space="preserve">N7933M  </v>
      </c>
      <c r="BC121">
        <v>1</v>
      </c>
      <c r="BE121">
        <v>0</v>
      </c>
      <c r="BF121">
        <v>0</v>
      </c>
      <c r="BG121">
        <v>0</v>
      </c>
      <c r="BH121">
        <v>350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"02:37:03.773"</f>
        <v>02:37:03.773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118</v>
      </c>
      <c r="CQ121">
        <v>280</v>
      </c>
      <c r="CR121">
        <v>2</v>
      </c>
      <c r="CW121">
        <v>2803565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25">
      <c r="A122" t="str">
        <f>"12/05/2021 02:37:04.919"</f>
        <v>12/05/2021 02:37:04.919</v>
      </c>
      <c r="C122" t="str">
        <f t="shared" si="5"/>
        <v>FFDFD3C0</v>
      </c>
      <c r="D122" t="s">
        <v>122</v>
      </c>
      <c r="E122">
        <v>4</v>
      </c>
      <c r="H122">
        <v>46</v>
      </c>
      <c r="I122" t="s">
        <v>123</v>
      </c>
      <c r="J122" t="s">
        <v>121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"02:37:04.672"</f>
        <v>02:37:04.672</v>
      </c>
      <c r="T122" t="str">
        <f>"02:37:04.272"</f>
        <v>02:37:04.272</v>
      </c>
      <c r="U122" t="str">
        <f t="shared" si="3"/>
        <v>AAC5F7</v>
      </c>
      <c r="V122">
        <v>0</v>
      </c>
      <c r="W122">
        <v>0</v>
      </c>
      <c r="X122">
        <v>2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0</v>
      </c>
      <c r="AG122">
        <v>2</v>
      </c>
      <c r="AH122">
        <v>1</v>
      </c>
      <c r="AI122" t="s">
        <v>174</v>
      </c>
      <c r="AJ122">
        <v>36.322217000000002</v>
      </c>
      <c r="AK122" t="s">
        <v>175</v>
      </c>
      <c r="AL122">
        <v>-119.39724699999999</v>
      </c>
      <c r="AM122">
        <v>25</v>
      </c>
      <c r="AN122">
        <v>225</v>
      </c>
      <c r="AO122" t="s">
        <v>129</v>
      </c>
      <c r="AP122">
        <v>-74</v>
      </c>
      <c r="AQ122">
        <v>67</v>
      </c>
      <c r="AR122">
        <v>576</v>
      </c>
      <c r="AZ122">
        <v>1200</v>
      </c>
      <c r="BA122">
        <v>1</v>
      </c>
      <c r="BB122" t="str">
        <f t="shared" si="4"/>
        <v xml:space="preserve">N7933M  </v>
      </c>
      <c r="BC122">
        <v>1</v>
      </c>
      <c r="BE122">
        <v>0</v>
      </c>
      <c r="BF122">
        <v>0</v>
      </c>
      <c r="BG122">
        <v>0</v>
      </c>
      <c r="BH122">
        <v>375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"02:37:04.674"</f>
        <v>02:37:04.674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118</v>
      </c>
      <c r="CQ122">
        <v>280</v>
      </c>
      <c r="CR122">
        <v>2</v>
      </c>
      <c r="CW122">
        <v>2803949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25">
      <c r="A123" t="str">
        <f>"12/05/2021 02:37:04.935"</f>
        <v>12/05/2021 02:37:04.935</v>
      </c>
      <c r="C123" t="str">
        <f t="shared" si="5"/>
        <v>FFDFD3C0</v>
      </c>
      <c r="D123" t="s">
        <v>113</v>
      </c>
      <c r="E123">
        <v>19</v>
      </c>
      <c r="F123">
        <v>1019</v>
      </c>
      <c r="G123" t="s">
        <v>124</v>
      </c>
      <c r="J123" t="s">
        <v>115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"02:37:04.672"</f>
        <v>02:37:04.672</v>
      </c>
      <c r="T123" t="str">
        <f>"02:37:04.272"</f>
        <v>02:37:04.272</v>
      </c>
      <c r="U123" t="str">
        <f t="shared" si="3"/>
        <v>AAC5F7</v>
      </c>
      <c r="V123">
        <v>0</v>
      </c>
      <c r="W123">
        <v>0</v>
      </c>
      <c r="X123">
        <v>2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0</v>
      </c>
      <c r="AG123">
        <v>2</v>
      </c>
      <c r="AH123">
        <v>1</v>
      </c>
      <c r="AI123" t="s">
        <v>174</v>
      </c>
      <c r="AJ123">
        <v>36.322217000000002</v>
      </c>
      <c r="AK123" t="s">
        <v>175</v>
      </c>
      <c r="AL123">
        <v>-119.39724699999999</v>
      </c>
      <c r="AM123">
        <v>25</v>
      </c>
      <c r="AN123">
        <v>225</v>
      </c>
      <c r="AO123" t="s">
        <v>129</v>
      </c>
      <c r="AP123">
        <v>-74</v>
      </c>
      <c r="AQ123">
        <v>67</v>
      </c>
      <c r="AR123">
        <v>576</v>
      </c>
      <c r="AZ123">
        <v>1200</v>
      </c>
      <c r="BA123">
        <v>1</v>
      </c>
      <c r="BB123" t="str">
        <f t="shared" si="4"/>
        <v xml:space="preserve">N7933M  </v>
      </c>
      <c r="BC123">
        <v>1</v>
      </c>
      <c r="BE123">
        <v>0</v>
      </c>
      <c r="BF123">
        <v>0</v>
      </c>
      <c r="BG123">
        <v>0</v>
      </c>
      <c r="BH123">
        <v>375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"02:37:04.674"</f>
        <v>02:37:04.674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118</v>
      </c>
      <c r="CQ123">
        <v>280</v>
      </c>
      <c r="CR123">
        <v>2</v>
      </c>
      <c r="CW123">
        <v>2803949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25">
      <c r="A124" t="str">
        <f>"12/05/2021 02:37:04.935"</f>
        <v>12/05/2021 02:37:04.935</v>
      </c>
      <c r="C124" t="str">
        <f t="shared" si="5"/>
        <v>FFDFD3C0</v>
      </c>
      <c r="D124" t="s">
        <v>113</v>
      </c>
      <c r="E124">
        <v>20</v>
      </c>
      <c r="F124">
        <v>1020</v>
      </c>
      <c r="G124" t="s">
        <v>114</v>
      </c>
      <c r="J124" t="s">
        <v>115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"02:37:04.672"</f>
        <v>02:37:04.672</v>
      </c>
      <c r="T124" t="str">
        <f>"02:37:04.272"</f>
        <v>02:37:04.272</v>
      </c>
      <c r="U124" t="str">
        <f t="shared" si="3"/>
        <v>AAC5F7</v>
      </c>
      <c r="V124">
        <v>0</v>
      </c>
      <c r="W124">
        <v>0</v>
      </c>
      <c r="X124">
        <v>2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0</v>
      </c>
      <c r="AG124">
        <v>2</v>
      </c>
      <c r="AH124">
        <v>1</v>
      </c>
      <c r="AI124" t="s">
        <v>174</v>
      </c>
      <c r="AJ124">
        <v>36.322217000000002</v>
      </c>
      <c r="AK124" t="s">
        <v>175</v>
      </c>
      <c r="AL124">
        <v>-119.39724699999999</v>
      </c>
      <c r="AM124">
        <v>25</v>
      </c>
      <c r="AN124">
        <v>225</v>
      </c>
      <c r="AO124" t="s">
        <v>129</v>
      </c>
      <c r="AP124">
        <v>-74</v>
      </c>
      <c r="AQ124">
        <v>67</v>
      </c>
      <c r="AR124">
        <v>576</v>
      </c>
      <c r="AZ124">
        <v>1200</v>
      </c>
      <c r="BA124">
        <v>1</v>
      </c>
      <c r="BB124" t="str">
        <f t="shared" si="4"/>
        <v xml:space="preserve">N7933M  </v>
      </c>
      <c r="BC124">
        <v>1</v>
      </c>
      <c r="BE124">
        <v>0</v>
      </c>
      <c r="BF124">
        <v>0</v>
      </c>
      <c r="BG124">
        <v>0</v>
      </c>
      <c r="BH124">
        <v>375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"02:37:04.674"</f>
        <v>02:37:04.674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118</v>
      </c>
      <c r="CQ124">
        <v>280</v>
      </c>
      <c r="CR124">
        <v>2</v>
      </c>
      <c r="CW124">
        <v>2803949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25">
      <c r="A125" t="str">
        <f>"12/05/2021 02:37:04.935"</f>
        <v>12/05/2021 02:37:04.935</v>
      </c>
      <c r="C125" t="str">
        <f t="shared" si="5"/>
        <v>FFDFD3C0</v>
      </c>
      <c r="D125" t="s">
        <v>125</v>
      </c>
      <c r="E125">
        <v>5</v>
      </c>
      <c r="H125">
        <v>172</v>
      </c>
      <c r="I125" t="s">
        <v>124</v>
      </c>
      <c r="J125" t="s">
        <v>126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"02:37:04.672"</f>
        <v>02:37:04.672</v>
      </c>
      <c r="T125" t="str">
        <f>"02:37:04.272"</f>
        <v>02:37:04.272</v>
      </c>
      <c r="U125" t="str">
        <f t="shared" si="3"/>
        <v>AAC5F7</v>
      </c>
      <c r="V125">
        <v>0</v>
      </c>
      <c r="W125">
        <v>0</v>
      </c>
      <c r="X125">
        <v>2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0</v>
      </c>
      <c r="AG125">
        <v>2</v>
      </c>
      <c r="AH125">
        <v>1</v>
      </c>
      <c r="AI125" t="s">
        <v>174</v>
      </c>
      <c r="AJ125">
        <v>36.322217000000002</v>
      </c>
      <c r="AK125" t="s">
        <v>175</v>
      </c>
      <c r="AL125">
        <v>-119.39724699999999</v>
      </c>
      <c r="AM125">
        <v>25</v>
      </c>
      <c r="AN125">
        <v>225</v>
      </c>
      <c r="AO125" t="s">
        <v>129</v>
      </c>
      <c r="AP125">
        <v>-74</v>
      </c>
      <c r="AQ125">
        <v>67</v>
      </c>
      <c r="AR125">
        <v>576</v>
      </c>
      <c r="AZ125">
        <v>1200</v>
      </c>
      <c r="BA125">
        <v>1</v>
      </c>
      <c r="BB125" t="str">
        <f t="shared" si="4"/>
        <v xml:space="preserve">N7933M  </v>
      </c>
      <c r="BC125">
        <v>1</v>
      </c>
      <c r="BE125">
        <v>0</v>
      </c>
      <c r="BF125">
        <v>0</v>
      </c>
      <c r="BG125">
        <v>0</v>
      </c>
      <c r="BH125">
        <v>375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"02:37:04.674"</f>
        <v>02:37:04.674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118</v>
      </c>
      <c r="CQ125">
        <v>280</v>
      </c>
      <c r="CR125">
        <v>2</v>
      </c>
      <c r="CW125">
        <v>2803949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25">
      <c r="A126" t="str">
        <f>"12/05/2021 02:37:04.935"</f>
        <v>12/05/2021 02:37:04.935</v>
      </c>
      <c r="C126" t="str">
        <f t="shared" si="5"/>
        <v>FFDFD3C0</v>
      </c>
      <c r="D126" t="s">
        <v>119</v>
      </c>
      <c r="E126">
        <v>5</v>
      </c>
      <c r="H126">
        <v>222</v>
      </c>
      <c r="I126" t="s">
        <v>120</v>
      </c>
      <c r="J126" t="s">
        <v>121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"02:37:04.672"</f>
        <v>02:37:04.672</v>
      </c>
      <c r="T126" t="str">
        <f>"02:37:04.272"</f>
        <v>02:37:04.272</v>
      </c>
      <c r="U126" t="str">
        <f t="shared" si="3"/>
        <v>AAC5F7</v>
      </c>
      <c r="V126">
        <v>0</v>
      </c>
      <c r="W126">
        <v>0</v>
      </c>
      <c r="X126">
        <v>2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0</v>
      </c>
      <c r="AG126">
        <v>2</v>
      </c>
      <c r="AH126">
        <v>1</v>
      </c>
      <c r="AI126" t="s">
        <v>174</v>
      </c>
      <c r="AJ126">
        <v>36.322217000000002</v>
      </c>
      <c r="AK126" t="s">
        <v>175</v>
      </c>
      <c r="AL126">
        <v>-119.39724699999999</v>
      </c>
      <c r="AM126">
        <v>25</v>
      </c>
      <c r="AN126">
        <v>225</v>
      </c>
      <c r="AO126" t="s">
        <v>129</v>
      </c>
      <c r="AP126">
        <v>-74</v>
      </c>
      <c r="AQ126">
        <v>67</v>
      </c>
      <c r="AR126">
        <v>576</v>
      </c>
      <c r="AZ126">
        <v>1200</v>
      </c>
      <c r="BA126">
        <v>1</v>
      </c>
      <c r="BB126" t="str">
        <f t="shared" si="4"/>
        <v xml:space="preserve">N7933M  </v>
      </c>
      <c r="BC126">
        <v>1</v>
      </c>
      <c r="BE126">
        <v>0</v>
      </c>
      <c r="BF126">
        <v>0</v>
      </c>
      <c r="BG126">
        <v>0</v>
      </c>
      <c r="BH126">
        <v>375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"02:37:04.674"</f>
        <v>02:37:04.674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118</v>
      </c>
      <c r="CQ126">
        <v>280</v>
      </c>
      <c r="CR126">
        <v>2</v>
      </c>
      <c r="CW126">
        <v>2803949</v>
      </c>
      <c r="CY126">
        <v>0</v>
      </c>
      <c r="CZ126">
        <v>0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25">
      <c r="A127" t="str">
        <f>"12/05/2021 02:37:05.734"</f>
        <v>12/05/2021 02:37:05.734</v>
      </c>
      <c r="C127" t="str">
        <f t="shared" si="5"/>
        <v>FFDFD3C0</v>
      </c>
      <c r="D127" t="s">
        <v>122</v>
      </c>
      <c r="E127">
        <v>4</v>
      </c>
      <c r="H127">
        <v>46</v>
      </c>
      <c r="I127" t="s">
        <v>123</v>
      </c>
      <c r="J127" t="s">
        <v>121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"02:37:05.531"</f>
        <v>02:37:05.531</v>
      </c>
      <c r="T127" t="str">
        <f>"02:37:05.131"</f>
        <v>02:37:05.131</v>
      </c>
      <c r="U127" t="str">
        <f t="shared" si="3"/>
        <v>AAC5F7</v>
      </c>
      <c r="V127">
        <v>0</v>
      </c>
      <c r="W127">
        <v>0</v>
      </c>
      <c r="X127">
        <v>2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0</v>
      </c>
      <c r="AG127">
        <v>2</v>
      </c>
      <c r="AH127">
        <v>1</v>
      </c>
      <c r="AI127" t="s">
        <v>176</v>
      </c>
      <c r="AJ127">
        <v>36.322453000000003</v>
      </c>
      <c r="AK127" t="s">
        <v>177</v>
      </c>
      <c r="AL127">
        <v>-119.39758999999999</v>
      </c>
      <c r="AM127">
        <v>25</v>
      </c>
      <c r="AN127">
        <v>225</v>
      </c>
      <c r="AO127" t="s">
        <v>129</v>
      </c>
      <c r="AP127">
        <v>-76</v>
      </c>
      <c r="AQ127">
        <v>66</v>
      </c>
      <c r="AR127">
        <v>512</v>
      </c>
      <c r="AZ127">
        <v>1200</v>
      </c>
      <c r="BA127">
        <v>1</v>
      </c>
      <c r="BB127" t="str">
        <f t="shared" si="4"/>
        <v xml:space="preserve">N7933M  </v>
      </c>
      <c r="BC127">
        <v>1</v>
      </c>
      <c r="BE127">
        <v>0</v>
      </c>
      <c r="BF127">
        <v>0</v>
      </c>
      <c r="BG127">
        <v>0</v>
      </c>
      <c r="BH127">
        <v>375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"02:37:05.536"</f>
        <v>02:37:05.536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118</v>
      </c>
      <c r="CQ127">
        <v>280</v>
      </c>
      <c r="CR127">
        <v>2</v>
      </c>
      <c r="CW127">
        <v>2804346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25">
      <c r="A128" t="str">
        <f>"12/05/2021 02:37:05.781"</f>
        <v>12/05/2021 02:37:05.781</v>
      </c>
      <c r="C128" t="str">
        <f t="shared" si="5"/>
        <v>FFDFD3C0</v>
      </c>
      <c r="D128" t="s">
        <v>113</v>
      </c>
      <c r="E128">
        <v>19</v>
      </c>
      <c r="F128">
        <v>1019</v>
      </c>
      <c r="G128" t="s">
        <v>124</v>
      </c>
      <c r="J128" t="s">
        <v>115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"02:37:05.531"</f>
        <v>02:37:05.531</v>
      </c>
      <c r="T128" t="str">
        <f>"02:37:05.131"</f>
        <v>02:37:05.131</v>
      </c>
      <c r="U128" t="str">
        <f t="shared" si="3"/>
        <v>AAC5F7</v>
      </c>
      <c r="V128">
        <v>0</v>
      </c>
      <c r="W128">
        <v>0</v>
      </c>
      <c r="X128">
        <v>2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0</v>
      </c>
      <c r="AG128">
        <v>2</v>
      </c>
      <c r="AH128">
        <v>1</v>
      </c>
      <c r="AI128" t="s">
        <v>176</v>
      </c>
      <c r="AJ128">
        <v>36.322453000000003</v>
      </c>
      <c r="AK128" t="s">
        <v>177</v>
      </c>
      <c r="AL128">
        <v>-119.39758999999999</v>
      </c>
      <c r="AM128">
        <v>25</v>
      </c>
      <c r="AN128">
        <v>225</v>
      </c>
      <c r="AO128" t="s">
        <v>129</v>
      </c>
      <c r="AP128">
        <v>-76</v>
      </c>
      <c r="AQ128">
        <v>66</v>
      </c>
      <c r="AR128">
        <v>512</v>
      </c>
      <c r="AZ128">
        <v>1200</v>
      </c>
      <c r="BA128">
        <v>1</v>
      </c>
      <c r="BB128" t="str">
        <f t="shared" si="4"/>
        <v xml:space="preserve">N7933M  </v>
      </c>
      <c r="BC128">
        <v>1</v>
      </c>
      <c r="BE128">
        <v>0</v>
      </c>
      <c r="BF128">
        <v>0</v>
      </c>
      <c r="BG128">
        <v>0</v>
      </c>
      <c r="BH128">
        <v>375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"02:37:05.536"</f>
        <v>02:37:05.536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118</v>
      </c>
      <c r="CQ128">
        <v>280</v>
      </c>
      <c r="CR128">
        <v>2</v>
      </c>
      <c r="CW128">
        <v>2804346</v>
      </c>
      <c r="CY128">
        <v>0</v>
      </c>
      <c r="CZ128">
        <v>0</v>
      </c>
      <c r="DA128">
        <v>1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25">
      <c r="A129" t="str">
        <f>"12/05/2021 02:37:05.781"</f>
        <v>12/05/2021 02:37:05.781</v>
      </c>
      <c r="C129" t="str">
        <f t="shared" si="5"/>
        <v>FFDFD3C0</v>
      </c>
      <c r="D129" t="s">
        <v>113</v>
      </c>
      <c r="E129">
        <v>20</v>
      </c>
      <c r="F129">
        <v>1020</v>
      </c>
      <c r="G129" t="s">
        <v>114</v>
      </c>
      <c r="J129" t="s">
        <v>115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"02:37:05.531"</f>
        <v>02:37:05.531</v>
      </c>
      <c r="T129" t="str">
        <f>"02:37:05.131"</f>
        <v>02:37:05.131</v>
      </c>
      <c r="U129" t="str">
        <f t="shared" si="3"/>
        <v>AAC5F7</v>
      </c>
      <c r="V129">
        <v>0</v>
      </c>
      <c r="W129">
        <v>0</v>
      </c>
      <c r="X129">
        <v>2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0</v>
      </c>
      <c r="AG129">
        <v>2</v>
      </c>
      <c r="AH129">
        <v>1</v>
      </c>
      <c r="AI129" t="s">
        <v>176</v>
      </c>
      <c r="AJ129">
        <v>36.322453000000003</v>
      </c>
      <c r="AK129" t="s">
        <v>177</v>
      </c>
      <c r="AL129">
        <v>-119.39758999999999</v>
      </c>
      <c r="AM129">
        <v>25</v>
      </c>
      <c r="AN129">
        <v>225</v>
      </c>
      <c r="AO129" t="s">
        <v>129</v>
      </c>
      <c r="AP129">
        <v>-76</v>
      </c>
      <c r="AQ129">
        <v>66</v>
      </c>
      <c r="AR129">
        <v>512</v>
      </c>
      <c r="AZ129">
        <v>1200</v>
      </c>
      <c r="BA129">
        <v>1</v>
      </c>
      <c r="BB129" t="str">
        <f t="shared" si="4"/>
        <v xml:space="preserve">N7933M  </v>
      </c>
      <c r="BC129">
        <v>1</v>
      </c>
      <c r="BE129">
        <v>0</v>
      </c>
      <c r="BF129">
        <v>0</v>
      </c>
      <c r="BG129">
        <v>0</v>
      </c>
      <c r="BH129">
        <v>375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"02:37:05.536"</f>
        <v>02:37:05.536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118</v>
      </c>
      <c r="CQ129">
        <v>280</v>
      </c>
      <c r="CR129">
        <v>2</v>
      </c>
      <c r="CW129">
        <v>2804346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25">
      <c r="A130" t="str">
        <f>"12/05/2021 02:37:05.781"</f>
        <v>12/05/2021 02:37:05.781</v>
      </c>
      <c r="C130" t="str">
        <f t="shared" si="5"/>
        <v>FFDFD3C0</v>
      </c>
      <c r="D130" t="s">
        <v>125</v>
      </c>
      <c r="E130">
        <v>5</v>
      </c>
      <c r="H130">
        <v>172</v>
      </c>
      <c r="I130" t="s">
        <v>124</v>
      </c>
      <c r="J130" t="s">
        <v>126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"02:37:05.531"</f>
        <v>02:37:05.531</v>
      </c>
      <c r="T130" t="str">
        <f>"02:37:05.131"</f>
        <v>02:37:05.131</v>
      </c>
      <c r="U130" t="str">
        <f t="shared" ref="U130:U193" si="6">"AAC5F7"</f>
        <v>AAC5F7</v>
      </c>
      <c r="V130">
        <v>0</v>
      </c>
      <c r="W130">
        <v>0</v>
      </c>
      <c r="X130">
        <v>2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0</v>
      </c>
      <c r="AG130">
        <v>2</v>
      </c>
      <c r="AH130">
        <v>1</v>
      </c>
      <c r="AI130" t="s">
        <v>176</v>
      </c>
      <c r="AJ130">
        <v>36.322453000000003</v>
      </c>
      <c r="AK130" t="s">
        <v>177</v>
      </c>
      <c r="AL130">
        <v>-119.39758999999999</v>
      </c>
      <c r="AM130">
        <v>25</v>
      </c>
      <c r="AN130">
        <v>225</v>
      </c>
      <c r="AO130" t="s">
        <v>129</v>
      </c>
      <c r="AP130">
        <v>-76</v>
      </c>
      <c r="AQ130">
        <v>66</v>
      </c>
      <c r="AR130">
        <v>512</v>
      </c>
      <c r="AZ130">
        <v>1200</v>
      </c>
      <c r="BA130">
        <v>1</v>
      </c>
      <c r="BB130" t="str">
        <f t="shared" ref="BB130:BB193" si="7">"N7933M  "</f>
        <v xml:space="preserve">N7933M  </v>
      </c>
      <c r="BC130">
        <v>1</v>
      </c>
      <c r="BE130">
        <v>0</v>
      </c>
      <c r="BF130">
        <v>0</v>
      </c>
      <c r="BG130">
        <v>0</v>
      </c>
      <c r="BH130">
        <v>375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"02:37:05.536"</f>
        <v>02:37:05.536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118</v>
      </c>
      <c r="CQ130">
        <v>280</v>
      </c>
      <c r="CR130">
        <v>2</v>
      </c>
      <c r="CW130">
        <v>2804346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25">
      <c r="A131" t="str">
        <f>"12/05/2021 02:37:05.781"</f>
        <v>12/05/2021 02:37:05.781</v>
      </c>
      <c r="C131" t="str">
        <f t="shared" si="5"/>
        <v>FFDFD3C0</v>
      </c>
      <c r="D131" t="s">
        <v>119</v>
      </c>
      <c r="E131">
        <v>5</v>
      </c>
      <c r="H131">
        <v>222</v>
      </c>
      <c r="I131" t="s">
        <v>120</v>
      </c>
      <c r="J131" t="s">
        <v>121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"02:37:05.531"</f>
        <v>02:37:05.531</v>
      </c>
      <c r="T131" t="str">
        <f>"02:37:05.131"</f>
        <v>02:37:05.131</v>
      </c>
      <c r="U131" t="str">
        <f t="shared" si="6"/>
        <v>AAC5F7</v>
      </c>
      <c r="V131">
        <v>0</v>
      </c>
      <c r="W131">
        <v>0</v>
      </c>
      <c r="X131">
        <v>2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0</v>
      </c>
      <c r="AG131">
        <v>2</v>
      </c>
      <c r="AH131">
        <v>1</v>
      </c>
      <c r="AI131" t="s">
        <v>176</v>
      </c>
      <c r="AJ131">
        <v>36.322453000000003</v>
      </c>
      <c r="AK131" t="s">
        <v>177</v>
      </c>
      <c r="AL131">
        <v>-119.39758999999999</v>
      </c>
      <c r="AM131">
        <v>25</v>
      </c>
      <c r="AN131">
        <v>225</v>
      </c>
      <c r="AO131" t="s">
        <v>129</v>
      </c>
      <c r="AP131">
        <v>-76</v>
      </c>
      <c r="AQ131">
        <v>66</v>
      </c>
      <c r="AR131">
        <v>512</v>
      </c>
      <c r="AZ131">
        <v>1200</v>
      </c>
      <c r="BA131">
        <v>1</v>
      </c>
      <c r="BB131" t="str">
        <f t="shared" si="7"/>
        <v xml:space="preserve">N7933M  </v>
      </c>
      <c r="BC131">
        <v>1</v>
      </c>
      <c r="BE131">
        <v>0</v>
      </c>
      <c r="BF131">
        <v>0</v>
      </c>
      <c r="BG131">
        <v>0</v>
      </c>
      <c r="BH131">
        <v>375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"02:37:05.536"</f>
        <v>02:37:05.536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118</v>
      </c>
      <c r="CQ131">
        <v>280</v>
      </c>
      <c r="CR131">
        <v>2</v>
      </c>
      <c r="CW131">
        <v>2804346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25">
      <c r="A132" t="str">
        <f>"12/05/2021 02:37:06.750"</f>
        <v>12/05/2021 02:37:06.750</v>
      </c>
      <c r="C132" t="str">
        <f t="shared" si="5"/>
        <v>FFDFD3C0</v>
      </c>
      <c r="D132" t="s">
        <v>122</v>
      </c>
      <c r="E132">
        <v>4</v>
      </c>
      <c r="H132">
        <v>46</v>
      </c>
      <c r="I132" t="s">
        <v>123</v>
      </c>
      <c r="J132" t="s">
        <v>121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"02:37:06.547"</f>
        <v>02:37:06.547</v>
      </c>
      <c r="T132" t="str">
        <f>"02:37:06.047"</f>
        <v>02:37:06.047</v>
      </c>
      <c r="U132" t="str">
        <f t="shared" si="6"/>
        <v>AAC5F7</v>
      </c>
      <c r="V132">
        <v>0</v>
      </c>
      <c r="W132">
        <v>0</v>
      </c>
      <c r="X132">
        <v>2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0</v>
      </c>
      <c r="AG132">
        <v>2</v>
      </c>
      <c r="AH132">
        <v>1</v>
      </c>
      <c r="AI132" t="s">
        <v>178</v>
      </c>
      <c r="AJ132">
        <v>36.322775</v>
      </c>
      <c r="AK132" t="s">
        <v>179</v>
      </c>
      <c r="AL132">
        <v>-119.39804100000001</v>
      </c>
      <c r="AM132">
        <v>25</v>
      </c>
      <c r="AN132">
        <v>250</v>
      </c>
      <c r="AO132" t="s">
        <v>129</v>
      </c>
      <c r="AP132">
        <v>-79</v>
      </c>
      <c r="AQ132">
        <v>64</v>
      </c>
      <c r="AR132">
        <v>448</v>
      </c>
      <c r="AZ132">
        <v>1200</v>
      </c>
      <c r="BA132">
        <v>1</v>
      </c>
      <c r="BB132" t="str">
        <f t="shared" si="7"/>
        <v xml:space="preserve">N7933M  </v>
      </c>
      <c r="BC132">
        <v>1</v>
      </c>
      <c r="BE132">
        <v>0</v>
      </c>
      <c r="BF132">
        <v>0</v>
      </c>
      <c r="BG132">
        <v>0</v>
      </c>
      <c r="BH132">
        <v>375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"02:37:06.547"</f>
        <v>02:37:06.547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118</v>
      </c>
      <c r="CQ132">
        <v>280</v>
      </c>
      <c r="CR132">
        <v>1</v>
      </c>
      <c r="CW132">
        <v>11303496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25">
      <c r="A133" t="str">
        <f>"12/05/2021 02:37:06.750"</f>
        <v>12/05/2021 02:37:06.750</v>
      </c>
      <c r="C133" t="str">
        <f t="shared" si="5"/>
        <v>FFDFD3C0</v>
      </c>
      <c r="D133" t="s">
        <v>113</v>
      </c>
      <c r="E133">
        <v>19</v>
      </c>
      <c r="F133">
        <v>1019</v>
      </c>
      <c r="G133" t="s">
        <v>124</v>
      </c>
      <c r="J133" t="s">
        <v>115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"02:37:06.547"</f>
        <v>02:37:06.547</v>
      </c>
      <c r="T133" t="str">
        <f>"02:37:06.047"</f>
        <v>02:37:06.047</v>
      </c>
      <c r="U133" t="str">
        <f t="shared" si="6"/>
        <v>AAC5F7</v>
      </c>
      <c r="V133">
        <v>0</v>
      </c>
      <c r="W133">
        <v>0</v>
      </c>
      <c r="X133">
        <v>2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0</v>
      </c>
      <c r="AG133">
        <v>2</v>
      </c>
      <c r="AH133">
        <v>1</v>
      </c>
      <c r="AI133" t="s">
        <v>178</v>
      </c>
      <c r="AJ133">
        <v>36.322775</v>
      </c>
      <c r="AK133" t="s">
        <v>179</v>
      </c>
      <c r="AL133">
        <v>-119.39804100000001</v>
      </c>
      <c r="AM133">
        <v>25</v>
      </c>
      <c r="AN133">
        <v>250</v>
      </c>
      <c r="AO133" t="s">
        <v>129</v>
      </c>
      <c r="AP133">
        <v>-79</v>
      </c>
      <c r="AQ133">
        <v>64</v>
      </c>
      <c r="AR133">
        <v>448</v>
      </c>
      <c r="AZ133">
        <v>1200</v>
      </c>
      <c r="BA133">
        <v>1</v>
      </c>
      <c r="BB133" t="str">
        <f t="shared" si="7"/>
        <v xml:space="preserve">N7933M  </v>
      </c>
      <c r="BC133">
        <v>1</v>
      </c>
      <c r="BE133">
        <v>0</v>
      </c>
      <c r="BF133">
        <v>0</v>
      </c>
      <c r="BG133">
        <v>0</v>
      </c>
      <c r="BH133">
        <v>375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"02:37:06.547"</f>
        <v>02:37:06.547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118</v>
      </c>
      <c r="CQ133">
        <v>280</v>
      </c>
      <c r="CR133">
        <v>1</v>
      </c>
      <c r="CW133">
        <v>11303496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25">
      <c r="A134" t="str">
        <f>"12/05/2021 02:37:06.765"</f>
        <v>12/05/2021 02:37:06.765</v>
      </c>
      <c r="C134" t="str">
        <f t="shared" si="5"/>
        <v>FFDFD3C0</v>
      </c>
      <c r="D134" t="s">
        <v>113</v>
      </c>
      <c r="E134">
        <v>20</v>
      </c>
      <c r="F134">
        <v>1020</v>
      </c>
      <c r="G134" t="s">
        <v>114</v>
      </c>
      <c r="J134" t="s">
        <v>115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"02:37:06.547"</f>
        <v>02:37:06.547</v>
      </c>
      <c r="T134" t="str">
        <f>"02:37:06.047"</f>
        <v>02:37:06.047</v>
      </c>
      <c r="U134" t="str">
        <f t="shared" si="6"/>
        <v>AAC5F7</v>
      </c>
      <c r="V134">
        <v>0</v>
      </c>
      <c r="W134">
        <v>0</v>
      </c>
      <c r="X134">
        <v>2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0</v>
      </c>
      <c r="AG134">
        <v>2</v>
      </c>
      <c r="AH134">
        <v>1</v>
      </c>
      <c r="AI134" t="s">
        <v>178</v>
      </c>
      <c r="AJ134">
        <v>36.322775</v>
      </c>
      <c r="AK134" t="s">
        <v>179</v>
      </c>
      <c r="AL134">
        <v>-119.39804100000001</v>
      </c>
      <c r="AM134">
        <v>25</v>
      </c>
      <c r="AN134">
        <v>250</v>
      </c>
      <c r="AO134" t="s">
        <v>129</v>
      </c>
      <c r="AP134">
        <v>-79</v>
      </c>
      <c r="AQ134">
        <v>64</v>
      </c>
      <c r="AR134">
        <v>448</v>
      </c>
      <c r="AZ134">
        <v>1200</v>
      </c>
      <c r="BA134">
        <v>1</v>
      </c>
      <c r="BB134" t="str">
        <f t="shared" si="7"/>
        <v xml:space="preserve">N7933M  </v>
      </c>
      <c r="BC134">
        <v>1</v>
      </c>
      <c r="BE134">
        <v>0</v>
      </c>
      <c r="BF134">
        <v>0</v>
      </c>
      <c r="BG134">
        <v>0</v>
      </c>
      <c r="BH134">
        <v>375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"02:37:06.547"</f>
        <v>02:37:06.547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118</v>
      </c>
      <c r="CQ134">
        <v>280</v>
      </c>
      <c r="CR134">
        <v>1</v>
      </c>
      <c r="CW134">
        <v>11303496</v>
      </c>
      <c r="CY134">
        <v>0</v>
      </c>
      <c r="CZ134">
        <v>0</v>
      </c>
      <c r="DA134">
        <v>1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25">
      <c r="A135" t="str">
        <f>"12/05/2021 02:37:06.781"</f>
        <v>12/05/2021 02:37:06.781</v>
      </c>
      <c r="C135" t="str">
        <f t="shared" ref="C135:C198" si="8">"FFDFD3C0"</f>
        <v>FFDFD3C0</v>
      </c>
      <c r="D135" t="s">
        <v>125</v>
      </c>
      <c r="E135">
        <v>5</v>
      </c>
      <c r="H135">
        <v>172</v>
      </c>
      <c r="I135" t="s">
        <v>124</v>
      </c>
      <c r="J135" t="s">
        <v>126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"02:37:06.547"</f>
        <v>02:37:06.547</v>
      </c>
      <c r="T135" t="str">
        <f>"02:37:06.047"</f>
        <v>02:37:06.047</v>
      </c>
      <c r="U135" t="str">
        <f t="shared" si="6"/>
        <v>AAC5F7</v>
      </c>
      <c r="V135">
        <v>0</v>
      </c>
      <c r="W135">
        <v>0</v>
      </c>
      <c r="X135">
        <v>2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0</v>
      </c>
      <c r="AG135">
        <v>2</v>
      </c>
      <c r="AH135">
        <v>1</v>
      </c>
      <c r="AI135" t="s">
        <v>178</v>
      </c>
      <c r="AJ135">
        <v>36.322775</v>
      </c>
      <c r="AK135" t="s">
        <v>179</v>
      </c>
      <c r="AL135">
        <v>-119.39804100000001</v>
      </c>
      <c r="AM135">
        <v>25</v>
      </c>
      <c r="AN135">
        <v>250</v>
      </c>
      <c r="AO135" t="s">
        <v>129</v>
      </c>
      <c r="AP135">
        <v>-79</v>
      </c>
      <c r="AQ135">
        <v>64</v>
      </c>
      <c r="AR135">
        <v>448</v>
      </c>
      <c r="AZ135">
        <v>1200</v>
      </c>
      <c r="BA135">
        <v>1</v>
      </c>
      <c r="BB135" t="str">
        <f t="shared" si="7"/>
        <v xml:space="preserve">N7933M  </v>
      </c>
      <c r="BC135">
        <v>1</v>
      </c>
      <c r="BE135">
        <v>0</v>
      </c>
      <c r="BF135">
        <v>0</v>
      </c>
      <c r="BG135">
        <v>0</v>
      </c>
      <c r="BH135">
        <v>375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"02:37:06.547"</f>
        <v>02:37:06.547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118</v>
      </c>
      <c r="CQ135">
        <v>280</v>
      </c>
      <c r="CR135">
        <v>1</v>
      </c>
      <c r="CW135">
        <v>11303496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25">
      <c r="A136" t="str">
        <f>"12/05/2021 02:37:06.781"</f>
        <v>12/05/2021 02:37:06.781</v>
      </c>
      <c r="C136" t="str">
        <f t="shared" si="8"/>
        <v>FFDFD3C0</v>
      </c>
      <c r="D136" t="s">
        <v>119</v>
      </c>
      <c r="E136">
        <v>5</v>
      </c>
      <c r="H136">
        <v>222</v>
      </c>
      <c r="I136" t="s">
        <v>120</v>
      </c>
      <c r="J136" t="s">
        <v>121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"02:37:06.547"</f>
        <v>02:37:06.547</v>
      </c>
      <c r="T136" t="str">
        <f>"02:37:06.047"</f>
        <v>02:37:06.047</v>
      </c>
      <c r="U136" t="str">
        <f t="shared" si="6"/>
        <v>AAC5F7</v>
      </c>
      <c r="V136">
        <v>0</v>
      </c>
      <c r="W136">
        <v>0</v>
      </c>
      <c r="X136">
        <v>2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0</v>
      </c>
      <c r="AG136">
        <v>2</v>
      </c>
      <c r="AH136">
        <v>1</v>
      </c>
      <c r="AI136" t="s">
        <v>178</v>
      </c>
      <c r="AJ136">
        <v>36.322775</v>
      </c>
      <c r="AK136" t="s">
        <v>179</v>
      </c>
      <c r="AL136">
        <v>-119.39804100000001</v>
      </c>
      <c r="AM136">
        <v>25</v>
      </c>
      <c r="AN136">
        <v>250</v>
      </c>
      <c r="AO136" t="s">
        <v>129</v>
      </c>
      <c r="AP136">
        <v>-79</v>
      </c>
      <c r="AQ136">
        <v>64</v>
      </c>
      <c r="AR136">
        <v>448</v>
      </c>
      <c r="AZ136">
        <v>1200</v>
      </c>
      <c r="BA136">
        <v>1</v>
      </c>
      <c r="BB136" t="str">
        <f t="shared" si="7"/>
        <v xml:space="preserve">N7933M  </v>
      </c>
      <c r="BC136">
        <v>1</v>
      </c>
      <c r="BE136">
        <v>0</v>
      </c>
      <c r="BF136">
        <v>0</v>
      </c>
      <c r="BG136">
        <v>0</v>
      </c>
      <c r="BH136">
        <v>375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"02:37:06.547"</f>
        <v>02:37:06.547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118</v>
      </c>
      <c r="CQ136">
        <v>280</v>
      </c>
      <c r="CR136">
        <v>1</v>
      </c>
      <c r="CW136">
        <v>11303496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25">
      <c r="A137" t="str">
        <f>"12/05/2021 02:37:07.859"</f>
        <v>12/05/2021 02:37:07.859</v>
      </c>
      <c r="C137" t="str">
        <f t="shared" si="8"/>
        <v>FFDFD3C0</v>
      </c>
      <c r="D137" t="s">
        <v>113</v>
      </c>
      <c r="E137">
        <v>19</v>
      </c>
      <c r="F137">
        <v>1019</v>
      </c>
      <c r="G137" t="s">
        <v>124</v>
      </c>
      <c r="J137" t="s">
        <v>115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"02:37:07.641"</f>
        <v>02:37:07.641</v>
      </c>
      <c r="T137" t="str">
        <f>"02:37:07.141"</f>
        <v>02:37:07.141</v>
      </c>
      <c r="U137" t="str">
        <f t="shared" si="6"/>
        <v>AAC5F7</v>
      </c>
      <c r="V137">
        <v>0</v>
      </c>
      <c r="W137">
        <v>0</v>
      </c>
      <c r="X137">
        <v>2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0</v>
      </c>
      <c r="AG137">
        <v>2</v>
      </c>
      <c r="AH137">
        <v>1</v>
      </c>
      <c r="AI137" t="s">
        <v>180</v>
      </c>
      <c r="AJ137">
        <v>36.323075000000003</v>
      </c>
      <c r="AK137" t="s">
        <v>181</v>
      </c>
      <c r="AL137">
        <v>-119.398599</v>
      </c>
      <c r="AM137">
        <v>25</v>
      </c>
      <c r="AN137">
        <v>250</v>
      </c>
      <c r="AO137" t="s">
        <v>129</v>
      </c>
      <c r="AP137">
        <v>-83</v>
      </c>
      <c r="AQ137">
        <v>61</v>
      </c>
      <c r="AR137">
        <v>448</v>
      </c>
      <c r="AZ137">
        <v>1200</v>
      </c>
      <c r="BA137">
        <v>1</v>
      </c>
      <c r="BB137" t="str">
        <f t="shared" si="7"/>
        <v xml:space="preserve">N7933M  </v>
      </c>
      <c r="BC137">
        <v>1</v>
      </c>
      <c r="BE137">
        <v>0</v>
      </c>
      <c r="BF137">
        <v>0</v>
      </c>
      <c r="BG137">
        <v>0</v>
      </c>
      <c r="BH137">
        <v>400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"02:37:07.648"</f>
        <v>02:37:07.648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118</v>
      </c>
      <c r="CQ137">
        <v>280</v>
      </c>
      <c r="CR137">
        <v>1</v>
      </c>
      <c r="CW137">
        <v>11303847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25">
      <c r="A138" t="str">
        <f>"12/05/2021 02:37:07.875"</f>
        <v>12/05/2021 02:37:07.875</v>
      </c>
      <c r="C138" t="str">
        <f t="shared" si="8"/>
        <v>FFDFD3C0</v>
      </c>
      <c r="D138" t="s">
        <v>122</v>
      </c>
      <c r="E138">
        <v>4</v>
      </c>
      <c r="H138">
        <v>46</v>
      </c>
      <c r="I138" t="s">
        <v>123</v>
      </c>
      <c r="J138" t="s">
        <v>121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"02:37:07.641"</f>
        <v>02:37:07.641</v>
      </c>
      <c r="T138" t="str">
        <f>"02:37:07.141"</f>
        <v>02:37:07.141</v>
      </c>
      <c r="U138" t="str">
        <f t="shared" si="6"/>
        <v>AAC5F7</v>
      </c>
      <c r="V138">
        <v>0</v>
      </c>
      <c r="W138">
        <v>0</v>
      </c>
      <c r="X138">
        <v>2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0</v>
      </c>
      <c r="AG138">
        <v>2</v>
      </c>
      <c r="AH138">
        <v>1</v>
      </c>
      <c r="AI138" t="s">
        <v>180</v>
      </c>
      <c r="AJ138">
        <v>36.323075000000003</v>
      </c>
      <c r="AK138" t="s">
        <v>181</v>
      </c>
      <c r="AL138">
        <v>-119.398599</v>
      </c>
      <c r="AM138">
        <v>25</v>
      </c>
      <c r="AN138">
        <v>250</v>
      </c>
      <c r="AO138" t="s">
        <v>129</v>
      </c>
      <c r="AP138">
        <v>-83</v>
      </c>
      <c r="AQ138">
        <v>61</v>
      </c>
      <c r="AR138">
        <v>448</v>
      </c>
      <c r="AZ138">
        <v>1200</v>
      </c>
      <c r="BA138">
        <v>1</v>
      </c>
      <c r="BB138" t="str">
        <f t="shared" si="7"/>
        <v xml:space="preserve">N7933M  </v>
      </c>
      <c r="BC138">
        <v>1</v>
      </c>
      <c r="BE138">
        <v>0</v>
      </c>
      <c r="BF138">
        <v>0</v>
      </c>
      <c r="BG138">
        <v>0</v>
      </c>
      <c r="BH138">
        <v>400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"02:37:07.648"</f>
        <v>02:37:07.648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118</v>
      </c>
      <c r="CQ138">
        <v>280</v>
      </c>
      <c r="CR138">
        <v>1</v>
      </c>
      <c r="CW138">
        <v>11303847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25">
      <c r="A139" t="str">
        <f>"12/05/2021 02:37:07.875"</f>
        <v>12/05/2021 02:37:07.875</v>
      </c>
      <c r="C139" t="str">
        <f t="shared" si="8"/>
        <v>FFDFD3C0</v>
      </c>
      <c r="D139" t="s">
        <v>113</v>
      </c>
      <c r="E139">
        <v>20</v>
      </c>
      <c r="F139">
        <v>1020</v>
      </c>
      <c r="G139" t="s">
        <v>114</v>
      </c>
      <c r="J139" t="s">
        <v>115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"02:37:07.641"</f>
        <v>02:37:07.641</v>
      </c>
      <c r="T139" t="str">
        <f>"02:37:07.141"</f>
        <v>02:37:07.141</v>
      </c>
      <c r="U139" t="str">
        <f t="shared" si="6"/>
        <v>AAC5F7</v>
      </c>
      <c r="V139">
        <v>0</v>
      </c>
      <c r="W139">
        <v>0</v>
      </c>
      <c r="X139">
        <v>2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0</v>
      </c>
      <c r="AG139">
        <v>2</v>
      </c>
      <c r="AH139">
        <v>1</v>
      </c>
      <c r="AI139" t="s">
        <v>180</v>
      </c>
      <c r="AJ139">
        <v>36.323075000000003</v>
      </c>
      <c r="AK139" t="s">
        <v>181</v>
      </c>
      <c r="AL139">
        <v>-119.398599</v>
      </c>
      <c r="AM139">
        <v>25</v>
      </c>
      <c r="AN139">
        <v>250</v>
      </c>
      <c r="AO139" t="s">
        <v>129</v>
      </c>
      <c r="AP139">
        <v>-83</v>
      </c>
      <c r="AQ139">
        <v>61</v>
      </c>
      <c r="AR139">
        <v>448</v>
      </c>
      <c r="AZ139">
        <v>1200</v>
      </c>
      <c r="BA139">
        <v>1</v>
      </c>
      <c r="BB139" t="str">
        <f t="shared" si="7"/>
        <v xml:space="preserve">N7933M  </v>
      </c>
      <c r="BC139">
        <v>1</v>
      </c>
      <c r="BE139">
        <v>0</v>
      </c>
      <c r="BF139">
        <v>0</v>
      </c>
      <c r="BG139">
        <v>0</v>
      </c>
      <c r="BH139">
        <v>400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"02:37:07.648"</f>
        <v>02:37:07.648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118</v>
      </c>
      <c r="CQ139">
        <v>280</v>
      </c>
      <c r="CR139">
        <v>1</v>
      </c>
      <c r="CW139">
        <v>11303847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25">
      <c r="A140" t="str">
        <f>"12/05/2021 02:37:07.890"</f>
        <v>12/05/2021 02:37:07.890</v>
      </c>
      <c r="C140" t="str">
        <f t="shared" si="8"/>
        <v>FFDFD3C0</v>
      </c>
      <c r="D140" t="s">
        <v>125</v>
      </c>
      <c r="E140">
        <v>5</v>
      </c>
      <c r="H140">
        <v>172</v>
      </c>
      <c r="I140" t="s">
        <v>124</v>
      </c>
      <c r="J140" t="s">
        <v>126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"02:37:07.641"</f>
        <v>02:37:07.641</v>
      </c>
      <c r="T140" t="str">
        <f>"02:37:07.141"</f>
        <v>02:37:07.141</v>
      </c>
      <c r="U140" t="str">
        <f t="shared" si="6"/>
        <v>AAC5F7</v>
      </c>
      <c r="V140">
        <v>0</v>
      </c>
      <c r="W140">
        <v>0</v>
      </c>
      <c r="X140">
        <v>2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0</v>
      </c>
      <c r="AG140">
        <v>2</v>
      </c>
      <c r="AH140">
        <v>1</v>
      </c>
      <c r="AI140" t="s">
        <v>180</v>
      </c>
      <c r="AJ140">
        <v>36.323075000000003</v>
      </c>
      <c r="AK140" t="s">
        <v>181</v>
      </c>
      <c r="AL140">
        <v>-119.398599</v>
      </c>
      <c r="AM140">
        <v>25</v>
      </c>
      <c r="AN140">
        <v>250</v>
      </c>
      <c r="AO140" t="s">
        <v>129</v>
      </c>
      <c r="AP140">
        <v>-83</v>
      </c>
      <c r="AQ140">
        <v>61</v>
      </c>
      <c r="AR140">
        <v>448</v>
      </c>
      <c r="AZ140">
        <v>1200</v>
      </c>
      <c r="BA140">
        <v>1</v>
      </c>
      <c r="BB140" t="str">
        <f t="shared" si="7"/>
        <v xml:space="preserve">N7933M  </v>
      </c>
      <c r="BC140">
        <v>1</v>
      </c>
      <c r="BE140">
        <v>0</v>
      </c>
      <c r="BF140">
        <v>0</v>
      </c>
      <c r="BG140">
        <v>0</v>
      </c>
      <c r="BH140">
        <v>400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"02:37:07.648"</f>
        <v>02:37:07.648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118</v>
      </c>
      <c r="CQ140">
        <v>280</v>
      </c>
      <c r="CR140">
        <v>1</v>
      </c>
      <c r="CW140">
        <v>11303847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25">
      <c r="A141" t="str">
        <f>"12/05/2021 02:37:07.906"</f>
        <v>12/05/2021 02:37:07.906</v>
      </c>
      <c r="C141" t="str">
        <f t="shared" si="8"/>
        <v>FFDFD3C0</v>
      </c>
      <c r="D141" t="s">
        <v>119</v>
      </c>
      <c r="E141">
        <v>5</v>
      </c>
      <c r="H141">
        <v>222</v>
      </c>
      <c r="I141" t="s">
        <v>120</v>
      </c>
      <c r="J141" t="s">
        <v>121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"02:37:07.641"</f>
        <v>02:37:07.641</v>
      </c>
      <c r="T141" t="str">
        <f>"02:37:07.141"</f>
        <v>02:37:07.141</v>
      </c>
      <c r="U141" t="str">
        <f t="shared" si="6"/>
        <v>AAC5F7</v>
      </c>
      <c r="V141">
        <v>0</v>
      </c>
      <c r="W141">
        <v>0</v>
      </c>
      <c r="X141">
        <v>2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0</v>
      </c>
      <c r="AG141">
        <v>2</v>
      </c>
      <c r="AH141">
        <v>1</v>
      </c>
      <c r="AI141" t="s">
        <v>180</v>
      </c>
      <c r="AJ141">
        <v>36.323075000000003</v>
      </c>
      <c r="AK141" t="s">
        <v>181</v>
      </c>
      <c r="AL141">
        <v>-119.398599</v>
      </c>
      <c r="AM141">
        <v>25</v>
      </c>
      <c r="AN141">
        <v>250</v>
      </c>
      <c r="AO141" t="s">
        <v>129</v>
      </c>
      <c r="AP141">
        <v>-83</v>
      </c>
      <c r="AQ141">
        <v>61</v>
      </c>
      <c r="AR141">
        <v>448</v>
      </c>
      <c r="AZ141">
        <v>1200</v>
      </c>
      <c r="BA141">
        <v>1</v>
      </c>
      <c r="BB141" t="str">
        <f t="shared" si="7"/>
        <v xml:space="preserve">N7933M  </v>
      </c>
      <c r="BC141">
        <v>1</v>
      </c>
      <c r="BE141">
        <v>0</v>
      </c>
      <c r="BF141">
        <v>0</v>
      </c>
      <c r="BG141">
        <v>0</v>
      </c>
      <c r="BH141">
        <v>400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"02:37:07.648"</f>
        <v>02:37:07.648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118</v>
      </c>
      <c r="CQ141">
        <v>280</v>
      </c>
      <c r="CR141">
        <v>1</v>
      </c>
      <c r="CW141">
        <v>11303847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25">
      <c r="A142" t="str">
        <f>"12/05/2021 02:37:08.907"</f>
        <v>12/05/2021 02:37:08.907</v>
      </c>
      <c r="C142" t="str">
        <f t="shared" si="8"/>
        <v>FFDFD3C0</v>
      </c>
      <c r="D142" t="s">
        <v>125</v>
      </c>
      <c r="E142">
        <v>5</v>
      </c>
      <c r="H142">
        <v>172</v>
      </c>
      <c r="I142" t="s">
        <v>124</v>
      </c>
      <c r="J142" t="s">
        <v>126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"02:37:08.672"</f>
        <v>02:37:08.672</v>
      </c>
      <c r="T142" t="str">
        <f>"02:37:08.172"</f>
        <v>02:37:08.172</v>
      </c>
      <c r="U142" t="str">
        <f t="shared" si="6"/>
        <v>AAC5F7</v>
      </c>
      <c r="V142">
        <v>0</v>
      </c>
      <c r="W142">
        <v>0</v>
      </c>
      <c r="X142">
        <v>2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0</v>
      </c>
      <c r="AG142">
        <v>2</v>
      </c>
      <c r="AH142">
        <v>1</v>
      </c>
      <c r="AI142" t="s">
        <v>182</v>
      </c>
      <c r="AJ142">
        <v>36.323354000000002</v>
      </c>
      <c r="AK142" t="s">
        <v>183</v>
      </c>
      <c r="AL142">
        <v>-119.399135</v>
      </c>
      <c r="AM142">
        <v>25</v>
      </c>
      <c r="AN142">
        <v>250</v>
      </c>
      <c r="AO142" t="s">
        <v>129</v>
      </c>
      <c r="AP142">
        <v>-88</v>
      </c>
      <c r="AQ142">
        <v>58</v>
      </c>
      <c r="AR142">
        <v>320</v>
      </c>
      <c r="AZ142">
        <v>1200</v>
      </c>
      <c r="BA142">
        <v>1</v>
      </c>
      <c r="BB142" t="str">
        <f t="shared" si="7"/>
        <v xml:space="preserve">N7933M  </v>
      </c>
      <c r="BC142">
        <v>1</v>
      </c>
      <c r="BE142">
        <v>0</v>
      </c>
      <c r="BF142">
        <v>0</v>
      </c>
      <c r="BG142">
        <v>0</v>
      </c>
      <c r="BH142">
        <v>400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"02:37:08.677"</f>
        <v>02:37:08.677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118</v>
      </c>
      <c r="CQ142">
        <v>280</v>
      </c>
      <c r="CR142">
        <v>3</v>
      </c>
      <c r="CW142">
        <v>4664229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25">
      <c r="A143" t="str">
        <f>"12/05/2021 02:37:08.907"</f>
        <v>12/05/2021 02:37:08.907</v>
      </c>
      <c r="C143" t="str">
        <f t="shared" si="8"/>
        <v>FFDFD3C0</v>
      </c>
      <c r="D143" t="s">
        <v>119</v>
      </c>
      <c r="E143">
        <v>5</v>
      </c>
      <c r="H143">
        <v>222</v>
      </c>
      <c r="I143" t="s">
        <v>120</v>
      </c>
      <c r="J143" t="s">
        <v>121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"02:37:08.672"</f>
        <v>02:37:08.672</v>
      </c>
      <c r="T143" t="str">
        <f>"02:37:08.172"</f>
        <v>02:37:08.172</v>
      </c>
      <c r="U143" t="str">
        <f t="shared" si="6"/>
        <v>AAC5F7</v>
      </c>
      <c r="V143">
        <v>0</v>
      </c>
      <c r="W143">
        <v>0</v>
      </c>
      <c r="X143">
        <v>2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0</v>
      </c>
      <c r="AG143">
        <v>2</v>
      </c>
      <c r="AH143">
        <v>1</v>
      </c>
      <c r="AI143" t="s">
        <v>182</v>
      </c>
      <c r="AJ143">
        <v>36.323354000000002</v>
      </c>
      <c r="AK143" t="s">
        <v>183</v>
      </c>
      <c r="AL143">
        <v>-119.399135</v>
      </c>
      <c r="AM143">
        <v>25</v>
      </c>
      <c r="AN143">
        <v>250</v>
      </c>
      <c r="AO143" t="s">
        <v>129</v>
      </c>
      <c r="AP143">
        <v>-88</v>
      </c>
      <c r="AQ143">
        <v>58</v>
      </c>
      <c r="AR143">
        <v>320</v>
      </c>
      <c r="AZ143">
        <v>1200</v>
      </c>
      <c r="BA143">
        <v>1</v>
      </c>
      <c r="BB143" t="str">
        <f t="shared" si="7"/>
        <v xml:space="preserve">N7933M  </v>
      </c>
      <c r="BC143">
        <v>1</v>
      </c>
      <c r="BE143">
        <v>0</v>
      </c>
      <c r="BF143">
        <v>0</v>
      </c>
      <c r="BG143">
        <v>0</v>
      </c>
      <c r="BH143">
        <v>400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"02:37:08.677"</f>
        <v>02:37:08.677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118</v>
      </c>
      <c r="CQ143">
        <v>280</v>
      </c>
      <c r="CR143">
        <v>3</v>
      </c>
      <c r="CW143">
        <v>4664229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25">
      <c r="A144" t="str">
        <f>"12/05/2021 02:37:08.923"</f>
        <v>12/05/2021 02:37:08.923</v>
      </c>
      <c r="C144" t="str">
        <f t="shared" si="8"/>
        <v>FFDFD3C0</v>
      </c>
      <c r="D144" t="s">
        <v>113</v>
      </c>
      <c r="E144">
        <v>19</v>
      </c>
      <c r="F144">
        <v>1019</v>
      </c>
      <c r="G144" t="s">
        <v>124</v>
      </c>
      <c r="J144" t="s">
        <v>115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"02:37:08.672"</f>
        <v>02:37:08.672</v>
      </c>
      <c r="T144" t="str">
        <f>"02:37:08.172"</f>
        <v>02:37:08.172</v>
      </c>
      <c r="U144" t="str">
        <f t="shared" si="6"/>
        <v>AAC5F7</v>
      </c>
      <c r="V144">
        <v>0</v>
      </c>
      <c r="W144">
        <v>0</v>
      </c>
      <c r="X144">
        <v>2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0</v>
      </c>
      <c r="AG144">
        <v>2</v>
      </c>
      <c r="AH144">
        <v>1</v>
      </c>
      <c r="AI144" t="s">
        <v>182</v>
      </c>
      <c r="AJ144">
        <v>36.323354000000002</v>
      </c>
      <c r="AK144" t="s">
        <v>183</v>
      </c>
      <c r="AL144">
        <v>-119.399135</v>
      </c>
      <c r="AM144">
        <v>25</v>
      </c>
      <c r="AN144">
        <v>250</v>
      </c>
      <c r="AO144" t="s">
        <v>129</v>
      </c>
      <c r="AP144">
        <v>-88</v>
      </c>
      <c r="AQ144">
        <v>58</v>
      </c>
      <c r="AR144">
        <v>320</v>
      </c>
      <c r="AZ144">
        <v>1200</v>
      </c>
      <c r="BA144">
        <v>1</v>
      </c>
      <c r="BB144" t="str">
        <f t="shared" si="7"/>
        <v xml:space="preserve">N7933M  </v>
      </c>
      <c r="BC144">
        <v>1</v>
      </c>
      <c r="BE144">
        <v>0</v>
      </c>
      <c r="BF144">
        <v>0</v>
      </c>
      <c r="BG144">
        <v>0</v>
      </c>
      <c r="BH144">
        <v>400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"02:37:08.677"</f>
        <v>02:37:08.677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118</v>
      </c>
      <c r="CQ144">
        <v>280</v>
      </c>
      <c r="CR144">
        <v>3</v>
      </c>
      <c r="CW144">
        <v>4664229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25">
      <c r="A145" t="str">
        <f>"12/05/2021 02:37:08.923"</f>
        <v>12/05/2021 02:37:08.923</v>
      </c>
      <c r="C145" t="str">
        <f t="shared" si="8"/>
        <v>FFDFD3C0</v>
      </c>
      <c r="D145" t="s">
        <v>122</v>
      </c>
      <c r="E145">
        <v>4</v>
      </c>
      <c r="H145">
        <v>46</v>
      </c>
      <c r="I145" t="s">
        <v>123</v>
      </c>
      <c r="J145" t="s">
        <v>121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"02:37:08.672"</f>
        <v>02:37:08.672</v>
      </c>
      <c r="T145" t="str">
        <f>"02:37:08.172"</f>
        <v>02:37:08.172</v>
      </c>
      <c r="U145" t="str">
        <f t="shared" si="6"/>
        <v>AAC5F7</v>
      </c>
      <c r="V145">
        <v>0</v>
      </c>
      <c r="W145">
        <v>0</v>
      </c>
      <c r="X145">
        <v>2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0</v>
      </c>
      <c r="AG145">
        <v>2</v>
      </c>
      <c r="AH145">
        <v>1</v>
      </c>
      <c r="AI145" t="s">
        <v>182</v>
      </c>
      <c r="AJ145">
        <v>36.323354000000002</v>
      </c>
      <c r="AK145" t="s">
        <v>183</v>
      </c>
      <c r="AL145">
        <v>-119.399135</v>
      </c>
      <c r="AM145">
        <v>25</v>
      </c>
      <c r="AN145">
        <v>250</v>
      </c>
      <c r="AO145" t="s">
        <v>129</v>
      </c>
      <c r="AP145">
        <v>-88</v>
      </c>
      <c r="AQ145">
        <v>58</v>
      </c>
      <c r="AR145">
        <v>320</v>
      </c>
      <c r="AZ145">
        <v>1200</v>
      </c>
      <c r="BA145">
        <v>1</v>
      </c>
      <c r="BB145" t="str">
        <f t="shared" si="7"/>
        <v xml:space="preserve">N7933M  </v>
      </c>
      <c r="BC145">
        <v>1</v>
      </c>
      <c r="BE145">
        <v>0</v>
      </c>
      <c r="BF145">
        <v>0</v>
      </c>
      <c r="BG145">
        <v>0</v>
      </c>
      <c r="BH145">
        <v>400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"02:37:08.677"</f>
        <v>02:37:08.677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118</v>
      </c>
      <c r="CQ145">
        <v>280</v>
      </c>
      <c r="CR145">
        <v>3</v>
      </c>
      <c r="CW145">
        <v>4664229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25">
      <c r="A146" t="str">
        <f>"12/05/2021 02:37:08.938"</f>
        <v>12/05/2021 02:37:08.938</v>
      </c>
      <c r="C146" t="str">
        <f t="shared" si="8"/>
        <v>FFDFD3C0</v>
      </c>
      <c r="D146" t="s">
        <v>113</v>
      </c>
      <c r="E146">
        <v>20</v>
      </c>
      <c r="F146">
        <v>1020</v>
      </c>
      <c r="G146" t="s">
        <v>114</v>
      </c>
      <c r="J146" t="s">
        <v>115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"02:37:08.672"</f>
        <v>02:37:08.672</v>
      </c>
      <c r="T146" t="str">
        <f>"02:37:08.172"</f>
        <v>02:37:08.172</v>
      </c>
      <c r="U146" t="str">
        <f t="shared" si="6"/>
        <v>AAC5F7</v>
      </c>
      <c r="V146">
        <v>0</v>
      </c>
      <c r="W146">
        <v>0</v>
      </c>
      <c r="X146">
        <v>2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0</v>
      </c>
      <c r="AG146">
        <v>2</v>
      </c>
      <c r="AH146">
        <v>1</v>
      </c>
      <c r="AI146" t="s">
        <v>182</v>
      </c>
      <c r="AJ146">
        <v>36.323354000000002</v>
      </c>
      <c r="AK146" t="s">
        <v>183</v>
      </c>
      <c r="AL146">
        <v>-119.399135</v>
      </c>
      <c r="AM146">
        <v>25</v>
      </c>
      <c r="AN146">
        <v>250</v>
      </c>
      <c r="AO146" t="s">
        <v>129</v>
      </c>
      <c r="AP146">
        <v>-88</v>
      </c>
      <c r="AQ146">
        <v>58</v>
      </c>
      <c r="AR146">
        <v>320</v>
      </c>
      <c r="AZ146">
        <v>1200</v>
      </c>
      <c r="BA146">
        <v>1</v>
      </c>
      <c r="BB146" t="str">
        <f t="shared" si="7"/>
        <v xml:space="preserve">N7933M  </v>
      </c>
      <c r="BC146">
        <v>1</v>
      </c>
      <c r="BE146">
        <v>0</v>
      </c>
      <c r="BF146">
        <v>0</v>
      </c>
      <c r="BG146">
        <v>0</v>
      </c>
      <c r="BH146">
        <v>400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"02:37:08.677"</f>
        <v>02:37:08.677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118</v>
      </c>
      <c r="CQ146">
        <v>280</v>
      </c>
      <c r="CR146">
        <v>3</v>
      </c>
      <c r="CW146">
        <v>4664229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25">
      <c r="A147" t="str">
        <f>"12/05/2021 02:37:09.938"</f>
        <v>12/05/2021 02:37:09.938</v>
      </c>
      <c r="C147" t="str">
        <f t="shared" si="8"/>
        <v>FFDFD3C0</v>
      </c>
      <c r="D147" t="s">
        <v>119</v>
      </c>
      <c r="E147">
        <v>5</v>
      </c>
      <c r="H147">
        <v>222</v>
      </c>
      <c r="I147" t="s">
        <v>120</v>
      </c>
      <c r="J147" t="s">
        <v>121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"02:37:09.695"</f>
        <v>02:37:09.695</v>
      </c>
      <c r="T147" t="str">
        <f>"02:37:09.295"</f>
        <v>02:37:09.295</v>
      </c>
      <c r="U147" t="str">
        <f t="shared" si="6"/>
        <v>AAC5F7</v>
      </c>
      <c r="V147">
        <v>0</v>
      </c>
      <c r="W147">
        <v>0</v>
      </c>
      <c r="X147">
        <v>2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0</v>
      </c>
      <c r="AG147">
        <v>2</v>
      </c>
      <c r="AH147">
        <v>1</v>
      </c>
      <c r="AI147" t="s">
        <v>184</v>
      </c>
      <c r="AJ147">
        <v>36.323590000000003</v>
      </c>
      <c r="AK147" t="s">
        <v>185</v>
      </c>
      <c r="AL147">
        <v>-119.399693</v>
      </c>
      <c r="AM147">
        <v>25</v>
      </c>
      <c r="AN147">
        <v>250</v>
      </c>
      <c r="AO147" t="s">
        <v>129</v>
      </c>
      <c r="AP147">
        <v>-93</v>
      </c>
      <c r="AQ147">
        <v>54</v>
      </c>
      <c r="AR147">
        <v>256</v>
      </c>
      <c r="AZ147">
        <v>1200</v>
      </c>
      <c r="BA147">
        <v>1</v>
      </c>
      <c r="BB147" t="str">
        <f t="shared" si="7"/>
        <v xml:space="preserve">N7933M  </v>
      </c>
      <c r="BC147">
        <v>1</v>
      </c>
      <c r="BE147">
        <v>0</v>
      </c>
      <c r="BF147">
        <v>0</v>
      </c>
      <c r="BG147">
        <v>0</v>
      </c>
      <c r="BH147">
        <v>425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"02:37:09.696"</f>
        <v>02:37:09.696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118</v>
      </c>
      <c r="CQ147">
        <v>280</v>
      </c>
      <c r="CR147">
        <v>2</v>
      </c>
      <c r="CW147">
        <v>2806156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25">
      <c r="A148" t="str">
        <f>"12/05/2021 02:37:09.938"</f>
        <v>12/05/2021 02:37:09.938</v>
      </c>
      <c r="C148" t="str">
        <f t="shared" si="8"/>
        <v>FFDFD3C0</v>
      </c>
      <c r="D148" t="s">
        <v>113</v>
      </c>
      <c r="E148">
        <v>19</v>
      </c>
      <c r="F148">
        <v>1019</v>
      </c>
      <c r="G148" t="s">
        <v>124</v>
      </c>
      <c r="J148" t="s">
        <v>115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"02:37:09.695"</f>
        <v>02:37:09.695</v>
      </c>
      <c r="T148" t="str">
        <f>"02:37:09.295"</f>
        <v>02:37:09.295</v>
      </c>
      <c r="U148" t="str">
        <f t="shared" si="6"/>
        <v>AAC5F7</v>
      </c>
      <c r="V148">
        <v>0</v>
      </c>
      <c r="W148">
        <v>0</v>
      </c>
      <c r="X148">
        <v>2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0</v>
      </c>
      <c r="AG148">
        <v>2</v>
      </c>
      <c r="AH148">
        <v>1</v>
      </c>
      <c r="AI148" t="s">
        <v>184</v>
      </c>
      <c r="AJ148">
        <v>36.323590000000003</v>
      </c>
      <c r="AK148" t="s">
        <v>185</v>
      </c>
      <c r="AL148">
        <v>-119.399693</v>
      </c>
      <c r="AM148">
        <v>25</v>
      </c>
      <c r="AN148">
        <v>250</v>
      </c>
      <c r="AO148" t="s">
        <v>129</v>
      </c>
      <c r="AP148">
        <v>-93</v>
      </c>
      <c r="AQ148">
        <v>54</v>
      </c>
      <c r="AR148">
        <v>256</v>
      </c>
      <c r="AZ148">
        <v>1200</v>
      </c>
      <c r="BA148">
        <v>1</v>
      </c>
      <c r="BB148" t="str">
        <f t="shared" si="7"/>
        <v xml:space="preserve">N7933M  </v>
      </c>
      <c r="BC148">
        <v>1</v>
      </c>
      <c r="BE148">
        <v>0</v>
      </c>
      <c r="BF148">
        <v>0</v>
      </c>
      <c r="BG148">
        <v>0</v>
      </c>
      <c r="BH148">
        <v>425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"02:37:09.696"</f>
        <v>02:37:09.696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7</v>
      </c>
      <c r="CP148" t="s">
        <v>118</v>
      </c>
      <c r="CQ148">
        <v>280</v>
      </c>
      <c r="CR148">
        <v>2</v>
      </c>
      <c r="CW148">
        <v>2806156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25">
      <c r="A149" t="str">
        <f>"12/05/2021 02:37:09.938"</f>
        <v>12/05/2021 02:37:09.938</v>
      </c>
      <c r="C149" t="str">
        <f t="shared" si="8"/>
        <v>FFDFD3C0</v>
      </c>
      <c r="D149" t="s">
        <v>122</v>
      </c>
      <c r="E149">
        <v>4</v>
      </c>
      <c r="H149">
        <v>46</v>
      </c>
      <c r="I149" t="s">
        <v>123</v>
      </c>
      <c r="J149" t="s">
        <v>121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"02:37:09.695"</f>
        <v>02:37:09.695</v>
      </c>
      <c r="T149" t="str">
        <f>"02:37:09.295"</f>
        <v>02:37:09.295</v>
      </c>
      <c r="U149" t="str">
        <f t="shared" si="6"/>
        <v>AAC5F7</v>
      </c>
      <c r="V149">
        <v>0</v>
      </c>
      <c r="W149">
        <v>0</v>
      </c>
      <c r="X149">
        <v>2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0</v>
      </c>
      <c r="AG149">
        <v>2</v>
      </c>
      <c r="AH149">
        <v>1</v>
      </c>
      <c r="AI149" t="s">
        <v>184</v>
      </c>
      <c r="AJ149">
        <v>36.323590000000003</v>
      </c>
      <c r="AK149" t="s">
        <v>185</v>
      </c>
      <c r="AL149">
        <v>-119.399693</v>
      </c>
      <c r="AM149">
        <v>25</v>
      </c>
      <c r="AN149">
        <v>250</v>
      </c>
      <c r="AO149" t="s">
        <v>129</v>
      </c>
      <c r="AP149">
        <v>-93</v>
      </c>
      <c r="AQ149">
        <v>54</v>
      </c>
      <c r="AR149">
        <v>256</v>
      </c>
      <c r="AZ149">
        <v>1200</v>
      </c>
      <c r="BA149">
        <v>1</v>
      </c>
      <c r="BB149" t="str">
        <f t="shared" si="7"/>
        <v xml:space="preserve">N7933M  </v>
      </c>
      <c r="BC149">
        <v>1</v>
      </c>
      <c r="BE149">
        <v>0</v>
      </c>
      <c r="BF149">
        <v>0</v>
      </c>
      <c r="BG149">
        <v>0</v>
      </c>
      <c r="BH149">
        <v>425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"02:37:09.696"</f>
        <v>02:37:09.696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7</v>
      </c>
      <c r="CP149" t="s">
        <v>118</v>
      </c>
      <c r="CQ149">
        <v>280</v>
      </c>
      <c r="CR149">
        <v>2</v>
      </c>
      <c r="CW149">
        <v>2806156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25">
      <c r="A150" t="str">
        <f>"12/05/2021 02:37:09.938"</f>
        <v>12/05/2021 02:37:09.938</v>
      </c>
      <c r="C150" t="str">
        <f t="shared" si="8"/>
        <v>FFDFD3C0</v>
      </c>
      <c r="D150" t="s">
        <v>113</v>
      </c>
      <c r="E150">
        <v>20</v>
      </c>
      <c r="F150">
        <v>1020</v>
      </c>
      <c r="G150" t="s">
        <v>114</v>
      </c>
      <c r="J150" t="s">
        <v>115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"02:37:09.695"</f>
        <v>02:37:09.695</v>
      </c>
      <c r="T150" t="str">
        <f>"02:37:09.295"</f>
        <v>02:37:09.295</v>
      </c>
      <c r="U150" t="str">
        <f t="shared" si="6"/>
        <v>AAC5F7</v>
      </c>
      <c r="V150">
        <v>0</v>
      </c>
      <c r="W150">
        <v>0</v>
      </c>
      <c r="X150">
        <v>2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0</v>
      </c>
      <c r="AG150">
        <v>2</v>
      </c>
      <c r="AH150">
        <v>1</v>
      </c>
      <c r="AI150" t="s">
        <v>184</v>
      </c>
      <c r="AJ150">
        <v>36.323590000000003</v>
      </c>
      <c r="AK150" t="s">
        <v>185</v>
      </c>
      <c r="AL150">
        <v>-119.399693</v>
      </c>
      <c r="AM150">
        <v>25</v>
      </c>
      <c r="AN150">
        <v>250</v>
      </c>
      <c r="AO150" t="s">
        <v>129</v>
      </c>
      <c r="AP150">
        <v>-93</v>
      </c>
      <c r="AQ150">
        <v>54</v>
      </c>
      <c r="AR150">
        <v>256</v>
      </c>
      <c r="AZ150">
        <v>1200</v>
      </c>
      <c r="BA150">
        <v>1</v>
      </c>
      <c r="BB150" t="str">
        <f t="shared" si="7"/>
        <v xml:space="preserve">N7933M  </v>
      </c>
      <c r="BC150">
        <v>1</v>
      </c>
      <c r="BE150">
        <v>0</v>
      </c>
      <c r="BF150">
        <v>0</v>
      </c>
      <c r="BG150">
        <v>0</v>
      </c>
      <c r="BH150">
        <v>425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"02:37:09.696"</f>
        <v>02:37:09.696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7</v>
      </c>
      <c r="CP150" t="s">
        <v>118</v>
      </c>
      <c r="CQ150">
        <v>280</v>
      </c>
      <c r="CR150">
        <v>2</v>
      </c>
      <c r="CW150">
        <v>2806156</v>
      </c>
      <c r="CY150">
        <v>0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25">
      <c r="A151" t="str">
        <f>"12/05/2021 02:37:09.970"</f>
        <v>12/05/2021 02:37:09.970</v>
      </c>
      <c r="C151" t="str">
        <f t="shared" si="8"/>
        <v>FFDFD3C0</v>
      </c>
      <c r="D151" t="s">
        <v>125</v>
      </c>
      <c r="E151">
        <v>5</v>
      </c>
      <c r="H151">
        <v>172</v>
      </c>
      <c r="I151" t="s">
        <v>124</v>
      </c>
      <c r="J151" t="s">
        <v>126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"02:37:09.695"</f>
        <v>02:37:09.695</v>
      </c>
      <c r="T151" t="str">
        <f>"02:37:09.295"</f>
        <v>02:37:09.295</v>
      </c>
      <c r="U151" t="str">
        <f t="shared" si="6"/>
        <v>AAC5F7</v>
      </c>
      <c r="V151">
        <v>0</v>
      </c>
      <c r="W151">
        <v>0</v>
      </c>
      <c r="X151">
        <v>2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0</v>
      </c>
      <c r="AG151">
        <v>2</v>
      </c>
      <c r="AH151">
        <v>1</v>
      </c>
      <c r="AI151" t="s">
        <v>184</v>
      </c>
      <c r="AJ151">
        <v>36.323590000000003</v>
      </c>
      <c r="AK151" t="s">
        <v>185</v>
      </c>
      <c r="AL151">
        <v>-119.399693</v>
      </c>
      <c r="AM151">
        <v>25</v>
      </c>
      <c r="AN151">
        <v>250</v>
      </c>
      <c r="AO151" t="s">
        <v>129</v>
      </c>
      <c r="AP151">
        <v>-93</v>
      </c>
      <c r="AQ151">
        <v>54</v>
      </c>
      <c r="AR151">
        <v>256</v>
      </c>
      <c r="AZ151">
        <v>1200</v>
      </c>
      <c r="BA151">
        <v>1</v>
      </c>
      <c r="BB151" t="str">
        <f t="shared" si="7"/>
        <v xml:space="preserve">N7933M  </v>
      </c>
      <c r="BC151">
        <v>1</v>
      </c>
      <c r="BE151">
        <v>0</v>
      </c>
      <c r="BF151">
        <v>0</v>
      </c>
      <c r="BG151">
        <v>0</v>
      </c>
      <c r="BH151">
        <v>425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"02:37:09.696"</f>
        <v>02:37:09.696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7</v>
      </c>
      <c r="CP151" t="s">
        <v>118</v>
      </c>
      <c r="CQ151">
        <v>280</v>
      </c>
      <c r="CR151">
        <v>2</v>
      </c>
      <c r="CW151">
        <v>2806156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25">
      <c r="A152" t="str">
        <f>"12/05/2021 02:37:10.987"</f>
        <v>12/05/2021 02:37:10.987</v>
      </c>
      <c r="C152" t="str">
        <f t="shared" si="8"/>
        <v>FFDFD3C0</v>
      </c>
      <c r="D152" t="s">
        <v>119</v>
      </c>
      <c r="E152">
        <v>5</v>
      </c>
      <c r="H152">
        <v>222</v>
      </c>
      <c r="I152" t="s">
        <v>120</v>
      </c>
      <c r="J152" t="s">
        <v>121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"02:37:10.742"</f>
        <v>02:37:10.742</v>
      </c>
      <c r="T152" t="str">
        <f>"02:37:10.342"</f>
        <v>02:37:10.342</v>
      </c>
      <c r="U152" t="str">
        <f t="shared" si="6"/>
        <v>AAC5F7</v>
      </c>
      <c r="V152">
        <v>0</v>
      </c>
      <c r="W152">
        <v>0</v>
      </c>
      <c r="X152">
        <v>2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0</v>
      </c>
      <c r="AG152">
        <v>2</v>
      </c>
      <c r="AH152">
        <v>1</v>
      </c>
      <c r="AI152" t="s">
        <v>186</v>
      </c>
      <c r="AJ152">
        <v>36.323825999999997</v>
      </c>
      <c r="AK152" t="s">
        <v>187</v>
      </c>
      <c r="AL152">
        <v>-119.400272</v>
      </c>
      <c r="AM152">
        <v>25</v>
      </c>
      <c r="AN152">
        <v>250</v>
      </c>
      <c r="AO152" t="s">
        <v>129</v>
      </c>
      <c r="AP152">
        <v>-97</v>
      </c>
      <c r="AQ152">
        <v>49</v>
      </c>
      <c r="AR152">
        <v>64</v>
      </c>
      <c r="AZ152">
        <v>1200</v>
      </c>
      <c r="BA152">
        <v>1</v>
      </c>
      <c r="BB152" t="str">
        <f t="shared" si="7"/>
        <v xml:space="preserve">N7933M  </v>
      </c>
      <c r="BC152">
        <v>1</v>
      </c>
      <c r="BE152">
        <v>0</v>
      </c>
      <c r="BF152">
        <v>0</v>
      </c>
      <c r="BG152">
        <v>0</v>
      </c>
      <c r="BH152">
        <v>400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"02:37:10.750"</f>
        <v>02:37:10.750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7</v>
      </c>
      <c r="CP152" t="s">
        <v>118</v>
      </c>
      <c r="CQ152">
        <v>280</v>
      </c>
      <c r="CR152">
        <v>3</v>
      </c>
      <c r="CW152">
        <v>4665210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25">
      <c r="A153" t="str">
        <f>"12/05/2021 02:37:10.987"</f>
        <v>12/05/2021 02:37:10.987</v>
      </c>
      <c r="C153" t="str">
        <f t="shared" si="8"/>
        <v>FFDFD3C0</v>
      </c>
      <c r="D153" t="s">
        <v>113</v>
      </c>
      <c r="E153">
        <v>19</v>
      </c>
      <c r="F153">
        <v>1019</v>
      </c>
      <c r="G153" t="s">
        <v>124</v>
      </c>
      <c r="J153" t="s">
        <v>115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"02:37:10.742"</f>
        <v>02:37:10.742</v>
      </c>
      <c r="T153" t="str">
        <f>"02:37:10.342"</f>
        <v>02:37:10.342</v>
      </c>
      <c r="U153" t="str">
        <f t="shared" si="6"/>
        <v>AAC5F7</v>
      </c>
      <c r="V153">
        <v>0</v>
      </c>
      <c r="W153">
        <v>0</v>
      </c>
      <c r="X153">
        <v>2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0</v>
      </c>
      <c r="AG153">
        <v>2</v>
      </c>
      <c r="AH153">
        <v>1</v>
      </c>
      <c r="AI153" t="s">
        <v>186</v>
      </c>
      <c r="AJ153">
        <v>36.323825999999997</v>
      </c>
      <c r="AK153" t="s">
        <v>187</v>
      </c>
      <c r="AL153">
        <v>-119.400272</v>
      </c>
      <c r="AM153">
        <v>25</v>
      </c>
      <c r="AN153">
        <v>250</v>
      </c>
      <c r="AO153" t="s">
        <v>129</v>
      </c>
      <c r="AP153">
        <v>-97</v>
      </c>
      <c r="AQ153">
        <v>49</v>
      </c>
      <c r="AR153">
        <v>64</v>
      </c>
      <c r="AZ153">
        <v>1200</v>
      </c>
      <c r="BA153">
        <v>1</v>
      </c>
      <c r="BB153" t="str">
        <f t="shared" si="7"/>
        <v xml:space="preserve">N7933M  </v>
      </c>
      <c r="BC153">
        <v>1</v>
      </c>
      <c r="BE153">
        <v>0</v>
      </c>
      <c r="BF153">
        <v>0</v>
      </c>
      <c r="BG153">
        <v>0</v>
      </c>
      <c r="BH153">
        <v>400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"02:37:10.750"</f>
        <v>02:37:10.750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118</v>
      </c>
      <c r="CQ153">
        <v>280</v>
      </c>
      <c r="CR153">
        <v>3</v>
      </c>
      <c r="CW153">
        <v>4665210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25">
      <c r="A154" t="str">
        <f>"12/05/2021 02:37:11.003"</f>
        <v>12/05/2021 02:37:11.003</v>
      </c>
      <c r="C154" t="str">
        <f t="shared" si="8"/>
        <v>FFDFD3C0</v>
      </c>
      <c r="D154" t="s">
        <v>113</v>
      </c>
      <c r="E154">
        <v>20</v>
      </c>
      <c r="F154">
        <v>1020</v>
      </c>
      <c r="G154" t="s">
        <v>114</v>
      </c>
      <c r="J154" t="s">
        <v>115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"02:37:10.742"</f>
        <v>02:37:10.742</v>
      </c>
      <c r="T154" t="str">
        <f>"02:37:10.342"</f>
        <v>02:37:10.342</v>
      </c>
      <c r="U154" t="str">
        <f t="shared" si="6"/>
        <v>AAC5F7</v>
      </c>
      <c r="V154">
        <v>0</v>
      </c>
      <c r="W154">
        <v>0</v>
      </c>
      <c r="X154">
        <v>2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0</v>
      </c>
      <c r="AG154">
        <v>2</v>
      </c>
      <c r="AH154">
        <v>1</v>
      </c>
      <c r="AI154" t="s">
        <v>186</v>
      </c>
      <c r="AJ154">
        <v>36.323825999999997</v>
      </c>
      <c r="AK154" t="s">
        <v>187</v>
      </c>
      <c r="AL154">
        <v>-119.400272</v>
      </c>
      <c r="AM154">
        <v>25</v>
      </c>
      <c r="AN154">
        <v>250</v>
      </c>
      <c r="AO154" t="s">
        <v>129</v>
      </c>
      <c r="AP154">
        <v>-97</v>
      </c>
      <c r="AQ154">
        <v>49</v>
      </c>
      <c r="AR154">
        <v>64</v>
      </c>
      <c r="AZ154">
        <v>1200</v>
      </c>
      <c r="BA154">
        <v>1</v>
      </c>
      <c r="BB154" t="str">
        <f t="shared" si="7"/>
        <v xml:space="preserve">N7933M  </v>
      </c>
      <c r="BC154">
        <v>1</v>
      </c>
      <c r="BE154">
        <v>0</v>
      </c>
      <c r="BF154">
        <v>0</v>
      </c>
      <c r="BG154">
        <v>0</v>
      </c>
      <c r="BH154">
        <v>400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"02:37:10.750"</f>
        <v>02:37:10.750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118</v>
      </c>
      <c r="CQ154">
        <v>280</v>
      </c>
      <c r="CR154">
        <v>3</v>
      </c>
      <c r="CW154">
        <v>4665210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25">
      <c r="A155" t="str">
        <f>"12/05/2021 02:37:11.003"</f>
        <v>12/05/2021 02:37:11.003</v>
      </c>
      <c r="C155" t="str">
        <f t="shared" si="8"/>
        <v>FFDFD3C0</v>
      </c>
      <c r="D155" t="s">
        <v>122</v>
      </c>
      <c r="E155">
        <v>4</v>
      </c>
      <c r="H155">
        <v>46</v>
      </c>
      <c r="I155" t="s">
        <v>123</v>
      </c>
      <c r="J155" t="s">
        <v>121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"02:37:10.742"</f>
        <v>02:37:10.742</v>
      </c>
      <c r="T155" t="str">
        <f>"02:37:10.342"</f>
        <v>02:37:10.342</v>
      </c>
      <c r="U155" t="str">
        <f t="shared" si="6"/>
        <v>AAC5F7</v>
      </c>
      <c r="V155">
        <v>0</v>
      </c>
      <c r="W155">
        <v>0</v>
      </c>
      <c r="X155">
        <v>2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0</v>
      </c>
      <c r="AG155">
        <v>2</v>
      </c>
      <c r="AH155">
        <v>1</v>
      </c>
      <c r="AI155" t="s">
        <v>186</v>
      </c>
      <c r="AJ155">
        <v>36.323825999999997</v>
      </c>
      <c r="AK155" t="s">
        <v>187</v>
      </c>
      <c r="AL155">
        <v>-119.400272</v>
      </c>
      <c r="AM155">
        <v>25</v>
      </c>
      <c r="AN155">
        <v>250</v>
      </c>
      <c r="AO155" t="s">
        <v>129</v>
      </c>
      <c r="AP155">
        <v>-97</v>
      </c>
      <c r="AQ155">
        <v>49</v>
      </c>
      <c r="AR155">
        <v>64</v>
      </c>
      <c r="AZ155">
        <v>1200</v>
      </c>
      <c r="BA155">
        <v>1</v>
      </c>
      <c r="BB155" t="str">
        <f t="shared" si="7"/>
        <v xml:space="preserve">N7933M  </v>
      </c>
      <c r="BC155">
        <v>1</v>
      </c>
      <c r="BE155">
        <v>0</v>
      </c>
      <c r="BF155">
        <v>0</v>
      </c>
      <c r="BG155">
        <v>0</v>
      </c>
      <c r="BH155">
        <v>400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"02:37:10.750"</f>
        <v>02:37:10.750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118</v>
      </c>
      <c r="CQ155">
        <v>280</v>
      </c>
      <c r="CR155">
        <v>3</v>
      </c>
      <c r="CW155">
        <v>4665210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25">
      <c r="A156" t="str">
        <f>"12/05/2021 02:37:11.034"</f>
        <v>12/05/2021 02:37:11.034</v>
      </c>
      <c r="C156" t="str">
        <f t="shared" si="8"/>
        <v>FFDFD3C0</v>
      </c>
      <c r="D156" t="s">
        <v>125</v>
      </c>
      <c r="E156">
        <v>5</v>
      </c>
      <c r="H156">
        <v>172</v>
      </c>
      <c r="I156" t="s">
        <v>124</v>
      </c>
      <c r="J156" t="s">
        <v>126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"02:37:10.742"</f>
        <v>02:37:10.742</v>
      </c>
      <c r="T156" t="str">
        <f>"02:37:10.342"</f>
        <v>02:37:10.342</v>
      </c>
      <c r="U156" t="str">
        <f t="shared" si="6"/>
        <v>AAC5F7</v>
      </c>
      <c r="V156">
        <v>0</v>
      </c>
      <c r="W156">
        <v>0</v>
      </c>
      <c r="X156">
        <v>2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0</v>
      </c>
      <c r="AG156">
        <v>2</v>
      </c>
      <c r="AH156">
        <v>1</v>
      </c>
      <c r="AI156" t="s">
        <v>186</v>
      </c>
      <c r="AJ156">
        <v>36.323825999999997</v>
      </c>
      <c r="AK156" t="s">
        <v>187</v>
      </c>
      <c r="AL156">
        <v>-119.400272</v>
      </c>
      <c r="AM156">
        <v>25</v>
      </c>
      <c r="AN156">
        <v>250</v>
      </c>
      <c r="AO156" t="s">
        <v>129</v>
      </c>
      <c r="AP156">
        <v>-97</v>
      </c>
      <c r="AQ156">
        <v>49</v>
      </c>
      <c r="AR156">
        <v>64</v>
      </c>
      <c r="AZ156">
        <v>1200</v>
      </c>
      <c r="BA156">
        <v>1</v>
      </c>
      <c r="BB156" t="str">
        <f t="shared" si="7"/>
        <v xml:space="preserve">N7933M  </v>
      </c>
      <c r="BC156">
        <v>1</v>
      </c>
      <c r="BE156">
        <v>0</v>
      </c>
      <c r="BF156">
        <v>0</v>
      </c>
      <c r="BG156">
        <v>0</v>
      </c>
      <c r="BH156">
        <v>400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"02:37:10.750"</f>
        <v>02:37:10.750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118</v>
      </c>
      <c r="CQ156">
        <v>280</v>
      </c>
      <c r="CR156">
        <v>3</v>
      </c>
      <c r="CW156">
        <v>4665210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25">
      <c r="A157" t="str">
        <f>"12/05/2021 02:37:11.894"</f>
        <v>12/05/2021 02:37:11.894</v>
      </c>
      <c r="C157" t="str">
        <f t="shared" si="8"/>
        <v>FFDFD3C0</v>
      </c>
      <c r="D157" t="s">
        <v>125</v>
      </c>
      <c r="E157">
        <v>5</v>
      </c>
      <c r="H157">
        <v>172</v>
      </c>
      <c r="I157" t="s">
        <v>124</v>
      </c>
      <c r="J157" t="s">
        <v>126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"02:37:11.664"</f>
        <v>02:37:11.664</v>
      </c>
      <c r="T157" t="str">
        <f>"02:37:11.264"</f>
        <v>02:37:11.264</v>
      </c>
      <c r="U157" t="str">
        <f t="shared" si="6"/>
        <v>AAC5F7</v>
      </c>
      <c r="V157">
        <v>0</v>
      </c>
      <c r="W157">
        <v>0</v>
      </c>
      <c r="X157">
        <v>2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0</v>
      </c>
      <c r="AG157">
        <v>2</v>
      </c>
      <c r="AH157">
        <v>1</v>
      </c>
      <c r="AI157" t="s">
        <v>188</v>
      </c>
      <c r="AJ157">
        <v>36.323998000000003</v>
      </c>
      <c r="AK157" t="s">
        <v>189</v>
      </c>
      <c r="AL157">
        <v>-119.400852</v>
      </c>
      <c r="AM157">
        <v>25</v>
      </c>
      <c r="AN157">
        <v>250</v>
      </c>
      <c r="AO157" t="s">
        <v>129</v>
      </c>
      <c r="AP157">
        <v>-102</v>
      </c>
      <c r="AQ157">
        <v>44</v>
      </c>
      <c r="AR157">
        <v>64</v>
      </c>
      <c r="AZ157">
        <v>1200</v>
      </c>
      <c r="BA157">
        <v>1</v>
      </c>
      <c r="BB157" t="str">
        <f t="shared" si="7"/>
        <v xml:space="preserve">N7933M  </v>
      </c>
      <c r="BC157">
        <v>1</v>
      </c>
      <c r="BE157">
        <v>0</v>
      </c>
      <c r="BF157">
        <v>0</v>
      </c>
      <c r="BG157">
        <v>0</v>
      </c>
      <c r="BH157">
        <v>400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"02:37:11.670"</f>
        <v>02:37:11.670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118</v>
      </c>
      <c r="CQ157">
        <v>280</v>
      </c>
      <c r="CR157">
        <v>3</v>
      </c>
      <c r="CW157">
        <v>4665625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25">
      <c r="A158" t="str">
        <f>"12/05/2021 02:37:11.894"</f>
        <v>12/05/2021 02:37:11.894</v>
      </c>
      <c r="C158" t="str">
        <f t="shared" si="8"/>
        <v>FFDFD3C0</v>
      </c>
      <c r="D158" t="s">
        <v>119</v>
      </c>
      <c r="E158">
        <v>5</v>
      </c>
      <c r="H158">
        <v>222</v>
      </c>
      <c r="I158" t="s">
        <v>120</v>
      </c>
      <c r="J158" t="s">
        <v>121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"02:37:11.664"</f>
        <v>02:37:11.664</v>
      </c>
      <c r="T158" t="str">
        <f>"02:37:11.264"</f>
        <v>02:37:11.264</v>
      </c>
      <c r="U158" t="str">
        <f t="shared" si="6"/>
        <v>AAC5F7</v>
      </c>
      <c r="V158">
        <v>0</v>
      </c>
      <c r="W158">
        <v>0</v>
      </c>
      <c r="X158">
        <v>2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0</v>
      </c>
      <c r="AG158">
        <v>2</v>
      </c>
      <c r="AH158">
        <v>1</v>
      </c>
      <c r="AI158" t="s">
        <v>188</v>
      </c>
      <c r="AJ158">
        <v>36.323998000000003</v>
      </c>
      <c r="AK158" t="s">
        <v>189</v>
      </c>
      <c r="AL158">
        <v>-119.400852</v>
      </c>
      <c r="AM158">
        <v>25</v>
      </c>
      <c r="AN158">
        <v>250</v>
      </c>
      <c r="AO158" t="s">
        <v>129</v>
      </c>
      <c r="AP158">
        <v>-102</v>
      </c>
      <c r="AQ158">
        <v>44</v>
      </c>
      <c r="AR158">
        <v>64</v>
      </c>
      <c r="AZ158">
        <v>1200</v>
      </c>
      <c r="BA158">
        <v>1</v>
      </c>
      <c r="BB158" t="str">
        <f t="shared" si="7"/>
        <v xml:space="preserve">N7933M  </v>
      </c>
      <c r="BC158">
        <v>1</v>
      </c>
      <c r="BE158">
        <v>0</v>
      </c>
      <c r="BF158">
        <v>0</v>
      </c>
      <c r="BG158">
        <v>0</v>
      </c>
      <c r="BH158">
        <v>400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"02:37:11.670"</f>
        <v>02:37:11.670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118</v>
      </c>
      <c r="CQ158">
        <v>280</v>
      </c>
      <c r="CR158">
        <v>3</v>
      </c>
      <c r="CW158">
        <v>4665625</v>
      </c>
      <c r="CY158">
        <v>0</v>
      </c>
      <c r="CZ158">
        <v>0</v>
      </c>
      <c r="DA158">
        <v>1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25">
      <c r="A159" t="str">
        <f>"12/05/2021 02:37:11.894"</f>
        <v>12/05/2021 02:37:11.894</v>
      </c>
      <c r="C159" t="str">
        <f t="shared" si="8"/>
        <v>FFDFD3C0</v>
      </c>
      <c r="D159" t="s">
        <v>113</v>
      </c>
      <c r="E159">
        <v>19</v>
      </c>
      <c r="F159">
        <v>1019</v>
      </c>
      <c r="G159" t="s">
        <v>124</v>
      </c>
      <c r="J159" t="s">
        <v>115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"02:37:11.664"</f>
        <v>02:37:11.664</v>
      </c>
      <c r="T159" t="str">
        <f>"02:37:11.264"</f>
        <v>02:37:11.264</v>
      </c>
      <c r="U159" t="str">
        <f t="shared" si="6"/>
        <v>AAC5F7</v>
      </c>
      <c r="V159">
        <v>0</v>
      </c>
      <c r="W159">
        <v>0</v>
      </c>
      <c r="X159">
        <v>2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0</v>
      </c>
      <c r="AG159">
        <v>2</v>
      </c>
      <c r="AH159">
        <v>1</v>
      </c>
      <c r="AI159" t="s">
        <v>188</v>
      </c>
      <c r="AJ159">
        <v>36.323998000000003</v>
      </c>
      <c r="AK159" t="s">
        <v>189</v>
      </c>
      <c r="AL159">
        <v>-119.400852</v>
      </c>
      <c r="AM159">
        <v>25</v>
      </c>
      <c r="AN159">
        <v>250</v>
      </c>
      <c r="AO159" t="s">
        <v>129</v>
      </c>
      <c r="AP159">
        <v>-102</v>
      </c>
      <c r="AQ159">
        <v>44</v>
      </c>
      <c r="AR159">
        <v>64</v>
      </c>
      <c r="AZ159">
        <v>1200</v>
      </c>
      <c r="BA159">
        <v>1</v>
      </c>
      <c r="BB159" t="str">
        <f t="shared" si="7"/>
        <v xml:space="preserve">N7933M  </v>
      </c>
      <c r="BC159">
        <v>1</v>
      </c>
      <c r="BE159">
        <v>0</v>
      </c>
      <c r="BF159">
        <v>0</v>
      </c>
      <c r="BG159">
        <v>0</v>
      </c>
      <c r="BH159">
        <v>400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"02:37:11.670"</f>
        <v>02:37:11.670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118</v>
      </c>
      <c r="CQ159">
        <v>280</v>
      </c>
      <c r="CR159">
        <v>3</v>
      </c>
      <c r="CW159">
        <v>4665625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25">
      <c r="A160" t="str">
        <f>"12/05/2021 02:37:11.909"</f>
        <v>12/05/2021 02:37:11.909</v>
      </c>
      <c r="C160" t="str">
        <f t="shared" si="8"/>
        <v>FFDFD3C0</v>
      </c>
      <c r="D160" t="s">
        <v>113</v>
      </c>
      <c r="E160">
        <v>20</v>
      </c>
      <c r="F160">
        <v>1020</v>
      </c>
      <c r="G160" t="s">
        <v>114</v>
      </c>
      <c r="J160" t="s">
        <v>115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"02:37:11.664"</f>
        <v>02:37:11.664</v>
      </c>
      <c r="T160" t="str">
        <f>"02:37:11.264"</f>
        <v>02:37:11.264</v>
      </c>
      <c r="U160" t="str">
        <f t="shared" si="6"/>
        <v>AAC5F7</v>
      </c>
      <c r="V160">
        <v>0</v>
      </c>
      <c r="W160">
        <v>0</v>
      </c>
      <c r="X160">
        <v>2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0</v>
      </c>
      <c r="AG160">
        <v>2</v>
      </c>
      <c r="AH160">
        <v>1</v>
      </c>
      <c r="AI160" t="s">
        <v>188</v>
      </c>
      <c r="AJ160">
        <v>36.323998000000003</v>
      </c>
      <c r="AK160" t="s">
        <v>189</v>
      </c>
      <c r="AL160">
        <v>-119.400852</v>
      </c>
      <c r="AM160">
        <v>25</v>
      </c>
      <c r="AN160">
        <v>250</v>
      </c>
      <c r="AO160" t="s">
        <v>129</v>
      </c>
      <c r="AP160">
        <v>-102</v>
      </c>
      <c r="AQ160">
        <v>44</v>
      </c>
      <c r="AR160">
        <v>64</v>
      </c>
      <c r="AZ160">
        <v>1200</v>
      </c>
      <c r="BA160">
        <v>1</v>
      </c>
      <c r="BB160" t="str">
        <f t="shared" si="7"/>
        <v xml:space="preserve">N7933M  </v>
      </c>
      <c r="BC160">
        <v>1</v>
      </c>
      <c r="BE160">
        <v>0</v>
      </c>
      <c r="BF160">
        <v>0</v>
      </c>
      <c r="BG160">
        <v>0</v>
      </c>
      <c r="BH160">
        <v>400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"02:37:11.670"</f>
        <v>02:37:11.670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118</v>
      </c>
      <c r="CQ160">
        <v>280</v>
      </c>
      <c r="CR160">
        <v>3</v>
      </c>
      <c r="CW160">
        <v>4665625</v>
      </c>
      <c r="CY160">
        <v>0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25">
      <c r="A161" t="str">
        <f>"12/05/2021 02:37:11.909"</f>
        <v>12/05/2021 02:37:11.909</v>
      </c>
      <c r="C161" t="str">
        <f t="shared" si="8"/>
        <v>FFDFD3C0</v>
      </c>
      <c r="D161" t="s">
        <v>122</v>
      </c>
      <c r="E161">
        <v>4</v>
      </c>
      <c r="H161">
        <v>46</v>
      </c>
      <c r="I161" t="s">
        <v>123</v>
      </c>
      <c r="J161" t="s">
        <v>121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"02:37:11.664"</f>
        <v>02:37:11.664</v>
      </c>
      <c r="T161" t="str">
        <f>"02:37:11.264"</f>
        <v>02:37:11.264</v>
      </c>
      <c r="U161" t="str">
        <f t="shared" si="6"/>
        <v>AAC5F7</v>
      </c>
      <c r="V161">
        <v>0</v>
      </c>
      <c r="W161">
        <v>0</v>
      </c>
      <c r="X161">
        <v>2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0</v>
      </c>
      <c r="AG161">
        <v>2</v>
      </c>
      <c r="AH161">
        <v>1</v>
      </c>
      <c r="AI161" t="s">
        <v>188</v>
      </c>
      <c r="AJ161">
        <v>36.323998000000003</v>
      </c>
      <c r="AK161" t="s">
        <v>189</v>
      </c>
      <c r="AL161">
        <v>-119.400852</v>
      </c>
      <c r="AM161">
        <v>25</v>
      </c>
      <c r="AN161">
        <v>250</v>
      </c>
      <c r="AO161" t="s">
        <v>129</v>
      </c>
      <c r="AP161">
        <v>-102</v>
      </c>
      <c r="AQ161">
        <v>44</v>
      </c>
      <c r="AR161">
        <v>64</v>
      </c>
      <c r="AZ161">
        <v>1200</v>
      </c>
      <c r="BA161">
        <v>1</v>
      </c>
      <c r="BB161" t="str">
        <f t="shared" si="7"/>
        <v xml:space="preserve">N7933M  </v>
      </c>
      <c r="BC161">
        <v>1</v>
      </c>
      <c r="BE161">
        <v>0</v>
      </c>
      <c r="BF161">
        <v>0</v>
      </c>
      <c r="BG161">
        <v>0</v>
      </c>
      <c r="BH161">
        <v>400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"02:37:11.670"</f>
        <v>02:37:11.670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118</v>
      </c>
      <c r="CQ161">
        <v>280</v>
      </c>
      <c r="CR161">
        <v>3</v>
      </c>
      <c r="CW161">
        <v>4665625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25">
      <c r="A162" t="str">
        <f>"12/05/2021 02:37:12.941"</f>
        <v>12/05/2021 02:37:12.941</v>
      </c>
      <c r="C162" t="str">
        <f t="shared" si="8"/>
        <v>FFDFD3C0</v>
      </c>
      <c r="D162" t="s">
        <v>125</v>
      </c>
      <c r="E162">
        <v>5</v>
      </c>
      <c r="H162">
        <v>172</v>
      </c>
      <c r="I162" t="s">
        <v>124</v>
      </c>
      <c r="J162" t="s">
        <v>126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"02:37:12.695"</f>
        <v>02:37:12.695</v>
      </c>
      <c r="T162" t="str">
        <f>"02:37:12.195"</f>
        <v>02:37:12.195</v>
      </c>
      <c r="U162" t="str">
        <f t="shared" si="6"/>
        <v>AAC5F7</v>
      </c>
      <c r="V162">
        <v>0</v>
      </c>
      <c r="W162">
        <v>0</v>
      </c>
      <c r="X162">
        <v>2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0</v>
      </c>
      <c r="AG162">
        <v>2</v>
      </c>
      <c r="AH162">
        <v>1</v>
      </c>
      <c r="AI162" t="s">
        <v>190</v>
      </c>
      <c r="AJ162">
        <v>36.324190999999999</v>
      </c>
      <c r="AK162" t="s">
        <v>191</v>
      </c>
      <c r="AL162">
        <v>-119.40141</v>
      </c>
      <c r="AM162">
        <v>25</v>
      </c>
      <c r="AN162">
        <v>250</v>
      </c>
      <c r="AO162" t="s">
        <v>129</v>
      </c>
      <c r="AP162">
        <v>-106</v>
      </c>
      <c r="AQ162">
        <v>38</v>
      </c>
      <c r="AR162">
        <v>128</v>
      </c>
      <c r="AZ162">
        <v>1200</v>
      </c>
      <c r="BA162">
        <v>1</v>
      </c>
      <c r="BB162" t="str">
        <f t="shared" si="7"/>
        <v xml:space="preserve">N7933M  </v>
      </c>
      <c r="BC162">
        <v>1</v>
      </c>
      <c r="BE162">
        <v>0</v>
      </c>
      <c r="BF162">
        <v>0</v>
      </c>
      <c r="BG162">
        <v>0</v>
      </c>
      <c r="BH162">
        <v>400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"02:37:12.698"</f>
        <v>02:37:12.698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118</v>
      </c>
      <c r="CQ162">
        <v>280</v>
      </c>
      <c r="CR162">
        <v>1</v>
      </c>
      <c r="CW162">
        <v>11305715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25">
      <c r="A163" t="str">
        <f>"12/05/2021 02:37:12.941"</f>
        <v>12/05/2021 02:37:12.941</v>
      </c>
      <c r="C163" t="str">
        <f t="shared" si="8"/>
        <v>FFDFD3C0</v>
      </c>
      <c r="D163" t="s">
        <v>113</v>
      </c>
      <c r="E163">
        <v>19</v>
      </c>
      <c r="F163">
        <v>1019</v>
      </c>
      <c r="G163" t="s">
        <v>124</v>
      </c>
      <c r="J163" t="s">
        <v>115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"02:37:12.695"</f>
        <v>02:37:12.695</v>
      </c>
      <c r="T163" t="str">
        <f>"02:37:12.195"</f>
        <v>02:37:12.195</v>
      </c>
      <c r="U163" t="str">
        <f t="shared" si="6"/>
        <v>AAC5F7</v>
      </c>
      <c r="V163">
        <v>0</v>
      </c>
      <c r="W163">
        <v>0</v>
      </c>
      <c r="X163">
        <v>2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0</v>
      </c>
      <c r="AG163">
        <v>2</v>
      </c>
      <c r="AH163">
        <v>1</v>
      </c>
      <c r="AI163" t="s">
        <v>190</v>
      </c>
      <c r="AJ163">
        <v>36.324190999999999</v>
      </c>
      <c r="AK163" t="s">
        <v>191</v>
      </c>
      <c r="AL163">
        <v>-119.40141</v>
      </c>
      <c r="AM163">
        <v>25</v>
      </c>
      <c r="AN163">
        <v>250</v>
      </c>
      <c r="AO163" t="s">
        <v>129</v>
      </c>
      <c r="AP163">
        <v>-106</v>
      </c>
      <c r="AQ163">
        <v>38</v>
      </c>
      <c r="AR163">
        <v>128</v>
      </c>
      <c r="AZ163">
        <v>1200</v>
      </c>
      <c r="BA163">
        <v>1</v>
      </c>
      <c r="BB163" t="str">
        <f t="shared" si="7"/>
        <v xml:space="preserve">N7933M  </v>
      </c>
      <c r="BC163">
        <v>1</v>
      </c>
      <c r="BE163">
        <v>0</v>
      </c>
      <c r="BF163">
        <v>0</v>
      </c>
      <c r="BG163">
        <v>0</v>
      </c>
      <c r="BH163">
        <v>400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"02:37:12.698"</f>
        <v>02:37:12.698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118</v>
      </c>
      <c r="CQ163">
        <v>280</v>
      </c>
      <c r="CR163">
        <v>1</v>
      </c>
      <c r="CW163">
        <v>11305715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25">
      <c r="A164" t="str">
        <f>"12/05/2021 02:37:12.941"</f>
        <v>12/05/2021 02:37:12.941</v>
      </c>
      <c r="C164" t="str">
        <f t="shared" si="8"/>
        <v>FFDFD3C0</v>
      </c>
      <c r="D164" t="s">
        <v>119</v>
      </c>
      <c r="E164">
        <v>5</v>
      </c>
      <c r="H164">
        <v>222</v>
      </c>
      <c r="I164" t="s">
        <v>120</v>
      </c>
      <c r="J164" t="s">
        <v>121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"02:37:12.695"</f>
        <v>02:37:12.695</v>
      </c>
      <c r="T164" t="str">
        <f>"02:37:12.195"</f>
        <v>02:37:12.195</v>
      </c>
      <c r="U164" t="str">
        <f t="shared" si="6"/>
        <v>AAC5F7</v>
      </c>
      <c r="V164">
        <v>0</v>
      </c>
      <c r="W164">
        <v>0</v>
      </c>
      <c r="X164">
        <v>2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0</v>
      </c>
      <c r="AG164">
        <v>2</v>
      </c>
      <c r="AH164">
        <v>1</v>
      </c>
      <c r="AI164" t="s">
        <v>190</v>
      </c>
      <c r="AJ164">
        <v>36.324190999999999</v>
      </c>
      <c r="AK164" t="s">
        <v>191</v>
      </c>
      <c r="AL164">
        <v>-119.40141</v>
      </c>
      <c r="AM164">
        <v>25</v>
      </c>
      <c r="AN164">
        <v>250</v>
      </c>
      <c r="AO164" t="s">
        <v>129</v>
      </c>
      <c r="AP164">
        <v>-106</v>
      </c>
      <c r="AQ164">
        <v>38</v>
      </c>
      <c r="AR164">
        <v>128</v>
      </c>
      <c r="AZ164">
        <v>1200</v>
      </c>
      <c r="BA164">
        <v>1</v>
      </c>
      <c r="BB164" t="str">
        <f t="shared" si="7"/>
        <v xml:space="preserve">N7933M  </v>
      </c>
      <c r="BC164">
        <v>1</v>
      </c>
      <c r="BE164">
        <v>0</v>
      </c>
      <c r="BF164">
        <v>0</v>
      </c>
      <c r="BG164">
        <v>0</v>
      </c>
      <c r="BH164">
        <v>400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"02:37:12.698"</f>
        <v>02:37:12.698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118</v>
      </c>
      <c r="CQ164">
        <v>280</v>
      </c>
      <c r="CR164">
        <v>1</v>
      </c>
      <c r="CW164">
        <v>11305715</v>
      </c>
      <c r="CY164">
        <v>0</v>
      </c>
      <c r="CZ164">
        <v>0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25">
      <c r="A165" t="str">
        <f>"12/05/2021 02:37:12.941"</f>
        <v>12/05/2021 02:37:12.941</v>
      </c>
      <c r="C165" t="str">
        <f t="shared" si="8"/>
        <v>FFDFD3C0</v>
      </c>
      <c r="D165" t="s">
        <v>113</v>
      </c>
      <c r="E165">
        <v>20</v>
      </c>
      <c r="F165">
        <v>1020</v>
      </c>
      <c r="G165" t="s">
        <v>114</v>
      </c>
      <c r="J165" t="s">
        <v>115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"02:37:12.695"</f>
        <v>02:37:12.695</v>
      </c>
      <c r="T165" t="str">
        <f>"02:37:12.195"</f>
        <v>02:37:12.195</v>
      </c>
      <c r="U165" t="str">
        <f t="shared" si="6"/>
        <v>AAC5F7</v>
      </c>
      <c r="V165">
        <v>0</v>
      </c>
      <c r="W165">
        <v>0</v>
      </c>
      <c r="X165">
        <v>2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0</v>
      </c>
      <c r="AG165">
        <v>2</v>
      </c>
      <c r="AH165">
        <v>1</v>
      </c>
      <c r="AI165" t="s">
        <v>190</v>
      </c>
      <c r="AJ165">
        <v>36.324190999999999</v>
      </c>
      <c r="AK165" t="s">
        <v>191</v>
      </c>
      <c r="AL165">
        <v>-119.40141</v>
      </c>
      <c r="AM165">
        <v>25</v>
      </c>
      <c r="AN165">
        <v>250</v>
      </c>
      <c r="AO165" t="s">
        <v>129</v>
      </c>
      <c r="AP165">
        <v>-106</v>
      </c>
      <c r="AQ165">
        <v>38</v>
      </c>
      <c r="AR165">
        <v>128</v>
      </c>
      <c r="AZ165">
        <v>1200</v>
      </c>
      <c r="BA165">
        <v>1</v>
      </c>
      <c r="BB165" t="str">
        <f t="shared" si="7"/>
        <v xml:space="preserve">N7933M  </v>
      </c>
      <c r="BC165">
        <v>1</v>
      </c>
      <c r="BE165">
        <v>0</v>
      </c>
      <c r="BF165">
        <v>0</v>
      </c>
      <c r="BG165">
        <v>0</v>
      </c>
      <c r="BH165">
        <v>400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"02:37:12.698"</f>
        <v>02:37:12.698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118</v>
      </c>
      <c r="CQ165">
        <v>280</v>
      </c>
      <c r="CR165">
        <v>1</v>
      </c>
      <c r="CW165">
        <v>11305715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25">
      <c r="A166" t="str">
        <f>"12/05/2021 02:37:12.941"</f>
        <v>12/05/2021 02:37:12.941</v>
      </c>
      <c r="C166" t="str">
        <f t="shared" si="8"/>
        <v>FFDFD3C0</v>
      </c>
      <c r="D166" t="s">
        <v>122</v>
      </c>
      <c r="E166">
        <v>4</v>
      </c>
      <c r="H166">
        <v>46</v>
      </c>
      <c r="I166" t="s">
        <v>123</v>
      </c>
      <c r="J166" t="s">
        <v>121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"02:37:12.695"</f>
        <v>02:37:12.695</v>
      </c>
      <c r="T166" t="str">
        <f>"02:37:12.195"</f>
        <v>02:37:12.195</v>
      </c>
      <c r="U166" t="str">
        <f t="shared" si="6"/>
        <v>AAC5F7</v>
      </c>
      <c r="V166">
        <v>0</v>
      </c>
      <c r="W166">
        <v>0</v>
      </c>
      <c r="X166">
        <v>2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0</v>
      </c>
      <c r="AG166">
        <v>2</v>
      </c>
      <c r="AH166">
        <v>1</v>
      </c>
      <c r="AI166" t="s">
        <v>190</v>
      </c>
      <c r="AJ166">
        <v>36.324190999999999</v>
      </c>
      <c r="AK166" t="s">
        <v>191</v>
      </c>
      <c r="AL166">
        <v>-119.40141</v>
      </c>
      <c r="AM166">
        <v>25</v>
      </c>
      <c r="AN166">
        <v>250</v>
      </c>
      <c r="AO166" t="s">
        <v>129</v>
      </c>
      <c r="AP166">
        <v>-106</v>
      </c>
      <c r="AQ166">
        <v>38</v>
      </c>
      <c r="AR166">
        <v>128</v>
      </c>
      <c r="AZ166">
        <v>1200</v>
      </c>
      <c r="BA166">
        <v>1</v>
      </c>
      <c r="BB166" t="str">
        <f t="shared" si="7"/>
        <v xml:space="preserve">N7933M  </v>
      </c>
      <c r="BC166">
        <v>1</v>
      </c>
      <c r="BE166">
        <v>0</v>
      </c>
      <c r="BF166">
        <v>0</v>
      </c>
      <c r="BG166">
        <v>0</v>
      </c>
      <c r="BH166">
        <v>400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"02:37:12.698"</f>
        <v>02:37:12.698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118</v>
      </c>
      <c r="CQ166">
        <v>280</v>
      </c>
      <c r="CR166">
        <v>1</v>
      </c>
      <c r="CW166">
        <v>11305715</v>
      </c>
      <c r="CY166">
        <v>0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25">
      <c r="A167" t="str">
        <f>"12/05/2021 02:37:13.942"</f>
        <v>12/05/2021 02:37:13.942</v>
      </c>
      <c r="C167" t="str">
        <f t="shared" si="8"/>
        <v>FFDFD3C0</v>
      </c>
      <c r="D167" t="s">
        <v>119</v>
      </c>
      <c r="E167">
        <v>5</v>
      </c>
      <c r="H167">
        <v>222</v>
      </c>
      <c r="I167" t="s">
        <v>120</v>
      </c>
      <c r="J167" t="s">
        <v>121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"02:37:13.680"</f>
        <v>02:37:13.680</v>
      </c>
      <c r="T167" t="str">
        <f>"02:37:13.180"</f>
        <v>02:37:13.180</v>
      </c>
      <c r="U167" t="str">
        <f t="shared" si="6"/>
        <v>AAC5F7</v>
      </c>
      <c r="V167">
        <v>0</v>
      </c>
      <c r="W167">
        <v>0</v>
      </c>
      <c r="X167">
        <v>2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0</v>
      </c>
      <c r="AG167">
        <v>2</v>
      </c>
      <c r="AH167">
        <v>1</v>
      </c>
      <c r="AI167" t="s">
        <v>192</v>
      </c>
      <c r="AJ167">
        <v>36.32432</v>
      </c>
      <c r="AK167" t="s">
        <v>193</v>
      </c>
      <c r="AL167">
        <v>-119.402096</v>
      </c>
      <c r="AM167">
        <v>25</v>
      </c>
      <c r="AN167">
        <v>275</v>
      </c>
      <c r="AO167" t="s">
        <v>129</v>
      </c>
      <c r="AP167">
        <v>-109</v>
      </c>
      <c r="AQ167">
        <v>33</v>
      </c>
      <c r="AR167">
        <v>64</v>
      </c>
      <c r="AZ167">
        <v>1200</v>
      </c>
      <c r="BA167">
        <v>1</v>
      </c>
      <c r="BB167" t="str">
        <f t="shared" si="7"/>
        <v xml:space="preserve">N7933M  </v>
      </c>
      <c r="BC167">
        <v>1</v>
      </c>
      <c r="BE167">
        <v>0</v>
      </c>
      <c r="BF167">
        <v>0</v>
      </c>
      <c r="BG167">
        <v>0</v>
      </c>
      <c r="BH167">
        <v>400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"02:37:13.687"</f>
        <v>02:37:13.687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118</v>
      </c>
      <c r="CQ167">
        <v>280</v>
      </c>
      <c r="CR167">
        <v>2</v>
      </c>
      <c r="CW167">
        <v>2807990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25">
      <c r="A168" t="str">
        <f>"12/05/2021 02:37:13.957"</f>
        <v>12/05/2021 02:37:13.957</v>
      </c>
      <c r="C168" t="str">
        <f t="shared" si="8"/>
        <v>FFDFD3C0</v>
      </c>
      <c r="D168" t="s">
        <v>113</v>
      </c>
      <c r="E168">
        <v>20</v>
      </c>
      <c r="F168">
        <v>1020</v>
      </c>
      <c r="G168" t="s">
        <v>114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"02:37:13.680"</f>
        <v>02:37:13.680</v>
      </c>
      <c r="T168" t="str">
        <f>"02:37:13.180"</f>
        <v>02:37:13.180</v>
      </c>
      <c r="U168" t="str">
        <f t="shared" si="6"/>
        <v>AAC5F7</v>
      </c>
      <c r="V168">
        <v>0</v>
      </c>
      <c r="W168">
        <v>0</v>
      </c>
      <c r="X168">
        <v>2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0</v>
      </c>
      <c r="AG168">
        <v>2</v>
      </c>
      <c r="AH168">
        <v>1</v>
      </c>
      <c r="AI168" t="s">
        <v>192</v>
      </c>
      <c r="AJ168">
        <v>36.32432</v>
      </c>
      <c r="AK168" t="s">
        <v>193</v>
      </c>
      <c r="AL168">
        <v>-119.402096</v>
      </c>
      <c r="AM168">
        <v>25</v>
      </c>
      <c r="AN168">
        <v>275</v>
      </c>
      <c r="AO168" t="s">
        <v>129</v>
      </c>
      <c r="AP168">
        <v>-109</v>
      </c>
      <c r="AQ168">
        <v>33</v>
      </c>
      <c r="AR168">
        <v>64</v>
      </c>
      <c r="AZ168">
        <v>1200</v>
      </c>
      <c r="BA168">
        <v>1</v>
      </c>
      <c r="BB168" t="str">
        <f t="shared" si="7"/>
        <v xml:space="preserve">N7933M  </v>
      </c>
      <c r="BC168">
        <v>1</v>
      </c>
      <c r="BE168">
        <v>0</v>
      </c>
      <c r="BF168">
        <v>0</v>
      </c>
      <c r="BG168">
        <v>0</v>
      </c>
      <c r="BH168">
        <v>400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"02:37:13.687"</f>
        <v>02:37:13.687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118</v>
      </c>
      <c r="CQ168">
        <v>280</v>
      </c>
      <c r="CR168">
        <v>2</v>
      </c>
      <c r="CW168">
        <v>2807990</v>
      </c>
      <c r="CY168">
        <v>0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25">
      <c r="A169" t="str">
        <f>"12/05/2021 02:37:13.957"</f>
        <v>12/05/2021 02:37:13.957</v>
      </c>
      <c r="C169" t="str">
        <f t="shared" si="8"/>
        <v>FFDFD3C0</v>
      </c>
      <c r="D169" t="s">
        <v>122</v>
      </c>
      <c r="E169">
        <v>4</v>
      </c>
      <c r="H169">
        <v>46</v>
      </c>
      <c r="I169" t="s">
        <v>123</v>
      </c>
      <c r="J169" t="s">
        <v>121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"02:37:13.680"</f>
        <v>02:37:13.680</v>
      </c>
      <c r="T169" t="str">
        <f>"02:37:13.180"</f>
        <v>02:37:13.180</v>
      </c>
      <c r="U169" t="str">
        <f t="shared" si="6"/>
        <v>AAC5F7</v>
      </c>
      <c r="V169">
        <v>0</v>
      </c>
      <c r="W169">
        <v>0</v>
      </c>
      <c r="X169">
        <v>2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0</v>
      </c>
      <c r="AG169">
        <v>2</v>
      </c>
      <c r="AH169">
        <v>1</v>
      </c>
      <c r="AI169" t="s">
        <v>192</v>
      </c>
      <c r="AJ169">
        <v>36.32432</v>
      </c>
      <c r="AK169" t="s">
        <v>193</v>
      </c>
      <c r="AL169">
        <v>-119.402096</v>
      </c>
      <c r="AM169">
        <v>25</v>
      </c>
      <c r="AN169">
        <v>275</v>
      </c>
      <c r="AO169" t="s">
        <v>129</v>
      </c>
      <c r="AP169">
        <v>-109</v>
      </c>
      <c r="AQ169">
        <v>33</v>
      </c>
      <c r="AR169">
        <v>64</v>
      </c>
      <c r="AZ169">
        <v>1200</v>
      </c>
      <c r="BA169">
        <v>1</v>
      </c>
      <c r="BB169" t="str">
        <f t="shared" si="7"/>
        <v xml:space="preserve">N7933M  </v>
      </c>
      <c r="BC169">
        <v>1</v>
      </c>
      <c r="BE169">
        <v>0</v>
      </c>
      <c r="BF169">
        <v>0</v>
      </c>
      <c r="BG169">
        <v>0</v>
      </c>
      <c r="BH169">
        <v>400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"02:37:13.687"</f>
        <v>02:37:13.687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118</v>
      </c>
      <c r="CQ169">
        <v>280</v>
      </c>
      <c r="CR169">
        <v>2</v>
      </c>
      <c r="CW169">
        <v>2807990</v>
      </c>
      <c r="CY169">
        <v>0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25">
      <c r="A170" t="str">
        <f>"12/05/2021 02:37:13.957"</f>
        <v>12/05/2021 02:37:13.957</v>
      </c>
      <c r="C170" t="str">
        <f t="shared" si="8"/>
        <v>FFDFD3C0</v>
      </c>
      <c r="D170" t="s">
        <v>125</v>
      </c>
      <c r="E170">
        <v>5</v>
      </c>
      <c r="H170">
        <v>172</v>
      </c>
      <c r="I170" t="s">
        <v>124</v>
      </c>
      <c r="J170" t="s">
        <v>126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"02:37:13.680"</f>
        <v>02:37:13.680</v>
      </c>
      <c r="T170" t="str">
        <f>"02:37:13.180"</f>
        <v>02:37:13.180</v>
      </c>
      <c r="U170" t="str">
        <f t="shared" si="6"/>
        <v>AAC5F7</v>
      </c>
      <c r="V170">
        <v>0</v>
      </c>
      <c r="W170">
        <v>0</v>
      </c>
      <c r="X170">
        <v>2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0</v>
      </c>
      <c r="AG170">
        <v>2</v>
      </c>
      <c r="AH170">
        <v>1</v>
      </c>
      <c r="AI170" t="s">
        <v>192</v>
      </c>
      <c r="AJ170">
        <v>36.32432</v>
      </c>
      <c r="AK170" t="s">
        <v>193</v>
      </c>
      <c r="AL170">
        <v>-119.402096</v>
      </c>
      <c r="AM170">
        <v>25</v>
      </c>
      <c r="AN170">
        <v>275</v>
      </c>
      <c r="AO170" t="s">
        <v>129</v>
      </c>
      <c r="AP170">
        <v>-109</v>
      </c>
      <c r="AQ170">
        <v>33</v>
      </c>
      <c r="AR170">
        <v>64</v>
      </c>
      <c r="AZ170">
        <v>1200</v>
      </c>
      <c r="BA170">
        <v>1</v>
      </c>
      <c r="BB170" t="str">
        <f t="shared" si="7"/>
        <v xml:space="preserve">N7933M  </v>
      </c>
      <c r="BC170">
        <v>1</v>
      </c>
      <c r="BE170">
        <v>0</v>
      </c>
      <c r="BF170">
        <v>0</v>
      </c>
      <c r="BG170">
        <v>0</v>
      </c>
      <c r="BH170">
        <v>400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"02:37:13.687"</f>
        <v>02:37:13.687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7</v>
      </c>
      <c r="CP170" t="s">
        <v>118</v>
      </c>
      <c r="CQ170">
        <v>280</v>
      </c>
      <c r="CR170">
        <v>2</v>
      </c>
      <c r="CW170">
        <v>2807990</v>
      </c>
      <c r="CY170">
        <v>0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25">
      <c r="A171" t="str">
        <f>"12/05/2021 02:37:13.973"</f>
        <v>12/05/2021 02:37:13.973</v>
      </c>
      <c r="C171" t="str">
        <f t="shared" si="8"/>
        <v>FFDFD3C0</v>
      </c>
      <c r="D171" t="s">
        <v>113</v>
      </c>
      <c r="E171">
        <v>19</v>
      </c>
      <c r="F171">
        <v>1019</v>
      </c>
      <c r="G171" t="s">
        <v>124</v>
      </c>
      <c r="J171" t="s">
        <v>115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"02:37:13.680"</f>
        <v>02:37:13.680</v>
      </c>
      <c r="T171" t="str">
        <f>"02:37:13.180"</f>
        <v>02:37:13.180</v>
      </c>
      <c r="U171" t="str">
        <f t="shared" si="6"/>
        <v>AAC5F7</v>
      </c>
      <c r="V171">
        <v>0</v>
      </c>
      <c r="W171">
        <v>0</v>
      </c>
      <c r="X171">
        <v>2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0</v>
      </c>
      <c r="AG171">
        <v>2</v>
      </c>
      <c r="AH171">
        <v>1</v>
      </c>
      <c r="AI171" t="s">
        <v>192</v>
      </c>
      <c r="AJ171">
        <v>36.32432</v>
      </c>
      <c r="AK171" t="s">
        <v>193</v>
      </c>
      <c r="AL171">
        <v>-119.402096</v>
      </c>
      <c r="AM171">
        <v>25</v>
      </c>
      <c r="AN171">
        <v>275</v>
      </c>
      <c r="AO171" t="s">
        <v>129</v>
      </c>
      <c r="AP171">
        <v>-109</v>
      </c>
      <c r="AQ171">
        <v>33</v>
      </c>
      <c r="AR171">
        <v>64</v>
      </c>
      <c r="AZ171">
        <v>1200</v>
      </c>
      <c r="BA171">
        <v>1</v>
      </c>
      <c r="BB171" t="str">
        <f t="shared" si="7"/>
        <v xml:space="preserve">N7933M  </v>
      </c>
      <c r="BC171">
        <v>1</v>
      </c>
      <c r="BE171">
        <v>0</v>
      </c>
      <c r="BF171">
        <v>0</v>
      </c>
      <c r="BG171">
        <v>0</v>
      </c>
      <c r="BH171">
        <v>400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"02:37:13.687"</f>
        <v>02:37:13.687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118</v>
      </c>
      <c r="CQ171">
        <v>280</v>
      </c>
      <c r="CR171">
        <v>2</v>
      </c>
      <c r="CW171">
        <v>2807990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25">
      <c r="A172" t="str">
        <f>"12/05/2021 02:37:15.020"</f>
        <v>12/05/2021 02:37:15.020</v>
      </c>
      <c r="C172" t="str">
        <f t="shared" si="8"/>
        <v>FFDFD3C0</v>
      </c>
      <c r="D172" t="s">
        <v>122</v>
      </c>
      <c r="E172">
        <v>4</v>
      </c>
      <c r="H172">
        <v>46</v>
      </c>
      <c r="I172" t="s">
        <v>123</v>
      </c>
      <c r="J172" t="s">
        <v>121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"02:37:14.797"</f>
        <v>02:37:14.797</v>
      </c>
      <c r="T172" t="str">
        <f>"02:37:14.297"</f>
        <v>02:37:14.297</v>
      </c>
      <c r="U172" t="str">
        <f t="shared" si="6"/>
        <v>AAC5F7</v>
      </c>
      <c r="V172">
        <v>0</v>
      </c>
      <c r="W172">
        <v>0</v>
      </c>
      <c r="X172">
        <v>2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0</v>
      </c>
      <c r="AG172">
        <v>2</v>
      </c>
      <c r="AH172">
        <v>1</v>
      </c>
      <c r="AI172" t="s">
        <v>194</v>
      </c>
      <c r="AJ172">
        <v>36.324427</v>
      </c>
      <c r="AK172" t="s">
        <v>195</v>
      </c>
      <c r="AL172">
        <v>-119.402804</v>
      </c>
      <c r="AM172">
        <v>25</v>
      </c>
      <c r="AN172">
        <v>275</v>
      </c>
      <c r="AO172" t="s">
        <v>129</v>
      </c>
      <c r="AP172">
        <v>-114</v>
      </c>
      <c r="AQ172">
        <v>25</v>
      </c>
      <c r="AR172">
        <v>0</v>
      </c>
      <c r="AZ172">
        <v>1200</v>
      </c>
      <c r="BA172">
        <v>1</v>
      </c>
      <c r="BB172" t="str">
        <f t="shared" si="7"/>
        <v xml:space="preserve">N7933M  </v>
      </c>
      <c r="BC172">
        <v>1</v>
      </c>
      <c r="BE172">
        <v>0</v>
      </c>
      <c r="BF172">
        <v>0</v>
      </c>
      <c r="BG172">
        <v>0</v>
      </c>
      <c r="BH172">
        <v>425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"02:37:14.798"</f>
        <v>02:37:14.798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118</v>
      </c>
      <c r="CQ172">
        <v>280</v>
      </c>
      <c r="CR172">
        <v>3</v>
      </c>
      <c r="CW172">
        <v>4667118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25">
      <c r="A173" t="str">
        <f>"12/05/2021 02:37:15.020"</f>
        <v>12/05/2021 02:37:15.020</v>
      </c>
      <c r="C173" t="str">
        <f t="shared" si="8"/>
        <v>FFDFD3C0</v>
      </c>
      <c r="D173" t="s">
        <v>125</v>
      </c>
      <c r="E173">
        <v>5</v>
      </c>
      <c r="H173">
        <v>172</v>
      </c>
      <c r="I173" t="s">
        <v>124</v>
      </c>
      <c r="J173" t="s">
        <v>126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"02:37:14.797"</f>
        <v>02:37:14.797</v>
      </c>
      <c r="T173" t="str">
        <f>"02:37:14.297"</f>
        <v>02:37:14.297</v>
      </c>
      <c r="U173" t="str">
        <f t="shared" si="6"/>
        <v>AAC5F7</v>
      </c>
      <c r="V173">
        <v>0</v>
      </c>
      <c r="W173">
        <v>0</v>
      </c>
      <c r="X173">
        <v>2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0</v>
      </c>
      <c r="AG173">
        <v>2</v>
      </c>
      <c r="AH173">
        <v>1</v>
      </c>
      <c r="AI173" t="s">
        <v>194</v>
      </c>
      <c r="AJ173">
        <v>36.324427</v>
      </c>
      <c r="AK173" t="s">
        <v>195</v>
      </c>
      <c r="AL173">
        <v>-119.402804</v>
      </c>
      <c r="AM173">
        <v>25</v>
      </c>
      <c r="AN173">
        <v>275</v>
      </c>
      <c r="AO173" t="s">
        <v>129</v>
      </c>
      <c r="AP173">
        <v>-114</v>
      </c>
      <c r="AQ173">
        <v>25</v>
      </c>
      <c r="AR173">
        <v>0</v>
      </c>
      <c r="AZ173">
        <v>1200</v>
      </c>
      <c r="BA173">
        <v>1</v>
      </c>
      <c r="BB173" t="str">
        <f t="shared" si="7"/>
        <v xml:space="preserve">N7933M  </v>
      </c>
      <c r="BC173">
        <v>1</v>
      </c>
      <c r="BE173">
        <v>0</v>
      </c>
      <c r="BF173">
        <v>0</v>
      </c>
      <c r="BG173">
        <v>0</v>
      </c>
      <c r="BH173">
        <v>425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"02:37:14.798"</f>
        <v>02:37:14.798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118</v>
      </c>
      <c r="CQ173">
        <v>280</v>
      </c>
      <c r="CR173">
        <v>3</v>
      </c>
      <c r="CW173">
        <v>4667118</v>
      </c>
      <c r="CY173">
        <v>0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25">
      <c r="A174" t="str">
        <f>"12/05/2021 02:37:15.036"</f>
        <v>12/05/2021 02:37:15.036</v>
      </c>
      <c r="C174" t="str">
        <f t="shared" si="8"/>
        <v>FFDFD3C0</v>
      </c>
      <c r="D174" t="s">
        <v>113</v>
      </c>
      <c r="E174">
        <v>19</v>
      </c>
      <c r="F174">
        <v>1019</v>
      </c>
      <c r="G174" t="s">
        <v>124</v>
      </c>
      <c r="J174" t="s">
        <v>115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"02:37:14.797"</f>
        <v>02:37:14.797</v>
      </c>
      <c r="T174" t="str">
        <f>"02:37:14.297"</f>
        <v>02:37:14.297</v>
      </c>
      <c r="U174" t="str">
        <f t="shared" si="6"/>
        <v>AAC5F7</v>
      </c>
      <c r="V174">
        <v>0</v>
      </c>
      <c r="W174">
        <v>0</v>
      </c>
      <c r="X174">
        <v>2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0</v>
      </c>
      <c r="AG174">
        <v>2</v>
      </c>
      <c r="AH174">
        <v>1</v>
      </c>
      <c r="AI174" t="s">
        <v>194</v>
      </c>
      <c r="AJ174">
        <v>36.324427</v>
      </c>
      <c r="AK174" t="s">
        <v>195</v>
      </c>
      <c r="AL174">
        <v>-119.402804</v>
      </c>
      <c r="AM174">
        <v>25</v>
      </c>
      <c r="AN174">
        <v>275</v>
      </c>
      <c r="AO174" t="s">
        <v>129</v>
      </c>
      <c r="AP174">
        <v>-114</v>
      </c>
      <c r="AQ174">
        <v>25</v>
      </c>
      <c r="AR174">
        <v>0</v>
      </c>
      <c r="AZ174">
        <v>1200</v>
      </c>
      <c r="BA174">
        <v>1</v>
      </c>
      <c r="BB174" t="str">
        <f t="shared" si="7"/>
        <v xml:space="preserve">N7933M  </v>
      </c>
      <c r="BC174">
        <v>1</v>
      </c>
      <c r="BE174">
        <v>0</v>
      </c>
      <c r="BF174">
        <v>0</v>
      </c>
      <c r="BG174">
        <v>0</v>
      </c>
      <c r="BH174">
        <v>425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"02:37:14.798"</f>
        <v>02:37:14.798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118</v>
      </c>
      <c r="CQ174">
        <v>280</v>
      </c>
      <c r="CR174">
        <v>3</v>
      </c>
      <c r="CW174">
        <v>4667118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25">
      <c r="A175" t="str">
        <f>"12/05/2021 02:37:15.051"</f>
        <v>12/05/2021 02:37:15.051</v>
      </c>
      <c r="C175" t="str">
        <f t="shared" si="8"/>
        <v>FFDFD3C0</v>
      </c>
      <c r="D175" t="s">
        <v>119</v>
      </c>
      <c r="E175">
        <v>5</v>
      </c>
      <c r="H175">
        <v>222</v>
      </c>
      <c r="I175" t="s">
        <v>120</v>
      </c>
      <c r="J175" t="s">
        <v>121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"02:37:14.797"</f>
        <v>02:37:14.797</v>
      </c>
      <c r="T175" t="str">
        <f>"02:37:14.297"</f>
        <v>02:37:14.297</v>
      </c>
      <c r="U175" t="str">
        <f t="shared" si="6"/>
        <v>AAC5F7</v>
      </c>
      <c r="V175">
        <v>0</v>
      </c>
      <c r="W175">
        <v>0</v>
      </c>
      <c r="X175">
        <v>2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0</v>
      </c>
      <c r="AG175">
        <v>2</v>
      </c>
      <c r="AH175">
        <v>1</v>
      </c>
      <c r="AI175" t="s">
        <v>194</v>
      </c>
      <c r="AJ175">
        <v>36.324427</v>
      </c>
      <c r="AK175" t="s">
        <v>195</v>
      </c>
      <c r="AL175">
        <v>-119.402804</v>
      </c>
      <c r="AM175">
        <v>25</v>
      </c>
      <c r="AN175">
        <v>275</v>
      </c>
      <c r="AO175" t="s">
        <v>129</v>
      </c>
      <c r="AP175">
        <v>-114</v>
      </c>
      <c r="AQ175">
        <v>25</v>
      </c>
      <c r="AR175">
        <v>0</v>
      </c>
      <c r="AZ175">
        <v>1200</v>
      </c>
      <c r="BA175">
        <v>1</v>
      </c>
      <c r="BB175" t="str">
        <f t="shared" si="7"/>
        <v xml:space="preserve">N7933M  </v>
      </c>
      <c r="BC175">
        <v>1</v>
      </c>
      <c r="BE175">
        <v>0</v>
      </c>
      <c r="BF175">
        <v>0</v>
      </c>
      <c r="BG175">
        <v>0</v>
      </c>
      <c r="BH175">
        <v>425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"02:37:14.798"</f>
        <v>02:37:14.798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118</v>
      </c>
      <c r="CQ175">
        <v>280</v>
      </c>
      <c r="CR175">
        <v>3</v>
      </c>
      <c r="CW175">
        <v>4667118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25">
      <c r="A176" t="str">
        <f>"12/05/2021 02:37:15.051"</f>
        <v>12/05/2021 02:37:15.051</v>
      </c>
      <c r="C176" t="str">
        <f t="shared" si="8"/>
        <v>FFDFD3C0</v>
      </c>
      <c r="D176" t="s">
        <v>113</v>
      </c>
      <c r="E176">
        <v>20</v>
      </c>
      <c r="F176">
        <v>1020</v>
      </c>
      <c r="G176" t="s">
        <v>114</v>
      </c>
      <c r="J176" t="s">
        <v>115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"02:37:14.797"</f>
        <v>02:37:14.797</v>
      </c>
      <c r="T176" t="str">
        <f>"02:37:14.297"</f>
        <v>02:37:14.297</v>
      </c>
      <c r="U176" t="str">
        <f t="shared" si="6"/>
        <v>AAC5F7</v>
      </c>
      <c r="V176">
        <v>0</v>
      </c>
      <c r="W176">
        <v>0</v>
      </c>
      <c r="X176">
        <v>2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0</v>
      </c>
      <c r="AG176">
        <v>2</v>
      </c>
      <c r="AH176">
        <v>1</v>
      </c>
      <c r="AI176" t="s">
        <v>194</v>
      </c>
      <c r="AJ176">
        <v>36.324427</v>
      </c>
      <c r="AK176" t="s">
        <v>195</v>
      </c>
      <c r="AL176">
        <v>-119.402804</v>
      </c>
      <c r="AM176">
        <v>25</v>
      </c>
      <c r="AN176">
        <v>275</v>
      </c>
      <c r="AO176" t="s">
        <v>129</v>
      </c>
      <c r="AP176">
        <v>-114</v>
      </c>
      <c r="AQ176">
        <v>25</v>
      </c>
      <c r="AR176">
        <v>0</v>
      </c>
      <c r="AZ176">
        <v>1200</v>
      </c>
      <c r="BA176">
        <v>1</v>
      </c>
      <c r="BB176" t="str">
        <f t="shared" si="7"/>
        <v xml:space="preserve">N7933M  </v>
      </c>
      <c r="BC176">
        <v>1</v>
      </c>
      <c r="BE176">
        <v>0</v>
      </c>
      <c r="BF176">
        <v>0</v>
      </c>
      <c r="BG176">
        <v>0</v>
      </c>
      <c r="BH176">
        <v>425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"02:37:14.798"</f>
        <v>02:37:14.798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118</v>
      </c>
      <c r="CQ176">
        <v>280</v>
      </c>
      <c r="CR176">
        <v>3</v>
      </c>
      <c r="CW176">
        <v>4667118</v>
      </c>
      <c r="CY176">
        <v>0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25">
      <c r="A177" t="str">
        <f>"12/05/2021 02:37:15.913"</f>
        <v>12/05/2021 02:37:15.913</v>
      </c>
      <c r="C177" t="str">
        <f t="shared" si="8"/>
        <v>FFDFD3C0</v>
      </c>
      <c r="D177" t="s">
        <v>122</v>
      </c>
      <c r="E177">
        <v>4</v>
      </c>
      <c r="H177">
        <v>46</v>
      </c>
      <c r="I177" t="s">
        <v>123</v>
      </c>
      <c r="J177" t="s">
        <v>121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"02:37:15.688"</f>
        <v>02:37:15.688</v>
      </c>
      <c r="T177" t="str">
        <f>"02:37:15.288"</f>
        <v>02:37:15.288</v>
      </c>
      <c r="U177" t="str">
        <f t="shared" si="6"/>
        <v>AAC5F7</v>
      </c>
      <c r="V177">
        <v>0</v>
      </c>
      <c r="W177">
        <v>0</v>
      </c>
      <c r="X177">
        <v>2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0</v>
      </c>
      <c r="AG177">
        <v>2</v>
      </c>
      <c r="AH177">
        <v>1</v>
      </c>
      <c r="AI177" t="s">
        <v>196</v>
      </c>
      <c r="AJ177">
        <v>36.324556000000001</v>
      </c>
      <c r="AK177" t="s">
        <v>197</v>
      </c>
      <c r="AL177">
        <v>-119.40342699999999</v>
      </c>
      <c r="AM177">
        <v>25</v>
      </c>
      <c r="AN177">
        <v>275</v>
      </c>
      <c r="AO177" t="s">
        <v>129</v>
      </c>
      <c r="AP177">
        <v>-116</v>
      </c>
      <c r="AQ177">
        <v>20</v>
      </c>
      <c r="AR177">
        <v>128</v>
      </c>
      <c r="AZ177">
        <v>1200</v>
      </c>
      <c r="BA177">
        <v>1</v>
      </c>
      <c r="BB177" t="str">
        <f t="shared" si="7"/>
        <v xml:space="preserve">N7933M  </v>
      </c>
      <c r="BC177">
        <v>1</v>
      </c>
      <c r="BE177">
        <v>0</v>
      </c>
      <c r="BF177">
        <v>0</v>
      </c>
      <c r="BG177">
        <v>0</v>
      </c>
      <c r="BH177">
        <v>425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"02:37:15.688"</f>
        <v>02:37:15.688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118</v>
      </c>
      <c r="CQ177">
        <v>280</v>
      </c>
      <c r="CR177">
        <v>2</v>
      </c>
      <c r="CW177">
        <v>2808916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25">
      <c r="A178" t="str">
        <f>"12/05/2021 02:37:15.931"</f>
        <v>12/05/2021 02:37:15.931</v>
      </c>
      <c r="C178" t="str">
        <f t="shared" si="8"/>
        <v>FFDFD3C0</v>
      </c>
      <c r="D178" t="s">
        <v>125</v>
      </c>
      <c r="E178">
        <v>5</v>
      </c>
      <c r="H178">
        <v>172</v>
      </c>
      <c r="I178" t="s">
        <v>124</v>
      </c>
      <c r="J178" t="s">
        <v>126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"02:37:15.688"</f>
        <v>02:37:15.688</v>
      </c>
      <c r="T178" t="str">
        <f>"02:37:15.288"</f>
        <v>02:37:15.288</v>
      </c>
      <c r="U178" t="str">
        <f t="shared" si="6"/>
        <v>AAC5F7</v>
      </c>
      <c r="V178">
        <v>0</v>
      </c>
      <c r="W178">
        <v>0</v>
      </c>
      <c r="X178">
        <v>2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0</v>
      </c>
      <c r="AG178">
        <v>2</v>
      </c>
      <c r="AH178">
        <v>1</v>
      </c>
      <c r="AI178" t="s">
        <v>196</v>
      </c>
      <c r="AJ178">
        <v>36.324556000000001</v>
      </c>
      <c r="AK178" t="s">
        <v>197</v>
      </c>
      <c r="AL178">
        <v>-119.40342699999999</v>
      </c>
      <c r="AM178">
        <v>25</v>
      </c>
      <c r="AN178">
        <v>275</v>
      </c>
      <c r="AO178" t="s">
        <v>129</v>
      </c>
      <c r="AP178">
        <v>-116</v>
      </c>
      <c r="AQ178">
        <v>20</v>
      </c>
      <c r="AR178">
        <v>128</v>
      </c>
      <c r="AZ178">
        <v>1200</v>
      </c>
      <c r="BA178">
        <v>1</v>
      </c>
      <c r="BB178" t="str">
        <f t="shared" si="7"/>
        <v xml:space="preserve">N7933M  </v>
      </c>
      <c r="BC178">
        <v>1</v>
      </c>
      <c r="BE178">
        <v>0</v>
      </c>
      <c r="BF178">
        <v>0</v>
      </c>
      <c r="BG178">
        <v>0</v>
      </c>
      <c r="BH178">
        <v>425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"02:37:15.688"</f>
        <v>02:37:15.688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118</v>
      </c>
      <c r="CQ178">
        <v>280</v>
      </c>
      <c r="CR178">
        <v>2</v>
      </c>
      <c r="CW178">
        <v>2808916</v>
      </c>
      <c r="CY178">
        <v>0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25">
      <c r="A179" t="str">
        <f>"12/05/2021 02:37:15.935"</f>
        <v>12/05/2021 02:37:15.935</v>
      </c>
      <c r="C179" t="str">
        <f t="shared" si="8"/>
        <v>FFDFD3C0</v>
      </c>
      <c r="D179" t="s">
        <v>113</v>
      </c>
      <c r="E179">
        <v>19</v>
      </c>
      <c r="F179">
        <v>1019</v>
      </c>
      <c r="G179" t="s">
        <v>124</v>
      </c>
      <c r="J179" t="s">
        <v>115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"02:37:15.688"</f>
        <v>02:37:15.688</v>
      </c>
      <c r="T179" t="str">
        <f>"02:37:15.288"</f>
        <v>02:37:15.288</v>
      </c>
      <c r="U179" t="str">
        <f t="shared" si="6"/>
        <v>AAC5F7</v>
      </c>
      <c r="V179">
        <v>0</v>
      </c>
      <c r="W179">
        <v>0</v>
      </c>
      <c r="X179">
        <v>2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0</v>
      </c>
      <c r="AG179">
        <v>2</v>
      </c>
      <c r="AH179">
        <v>1</v>
      </c>
      <c r="AI179" t="s">
        <v>196</v>
      </c>
      <c r="AJ179">
        <v>36.324556000000001</v>
      </c>
      <c r="AK179" t="s">
        <v>197</v>
      </c>
      <c r="AL179">
        <v>-119.40342699999999</v>
      </c>
      <c r="AM179">
        <v>25</v>
      </c>
      <c r="AN179">
        <v>275</v>
      </c>
      <c r="AO179" t="s">
        <v>129</v>
      </c>
      <c r="AP179">
        <v>-116</v>
      </c>
      <c r="AQ179">
        <v>20</v>
      </c>
      <c r="AR179">
        <v>128</v>
      </c>
      <c r="AZ179">
        <v>1200</v>
      </c>
      <c r="BA179">
        <v>1</v>
      </c>
      <c r="BB179" t="str">
        <f t="shared" si="7"/>
        <v xml:space="preserve">N7933M  </v>
      </c>
      <c r="BC179">
        <v>1</v>
      </c>
      <c r="BE179">
        <v>0</v>
      </c>
      <c r="BF179">
        <v>0</v>
      </c>
      <c r="BG179">
        <v>0</v>
      </c>
      <c r="BH179">
        <v>425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"02:37:15.688"</f>
        <v>02:37:15.688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118</v>
      </c>
      <c r="CQ179">
        <v>280</v>
      </c>
      <c r="CR179">
        <v>2</v>
      </c>
      <c r="CW179">
        <v>2808916</v>
      </c>
      <c r="CY179">
        <v>0</v>
      </c>
      <c r="CZ179">
        <v>0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25">
      <c r="A180" t="str">
        <f>"12/05/2021 02:37:15.943"</f>
        <v>12/05/2021 02:37:15.943</v>
      </c>
      <c r="C180" t="str">
        <f t="shared" si="8"/>
        <v>FFDFD3C0</v>
      </c>
      <c r="D180" t="s">
        <v>119</v>
      </c>
      <c r="E180">
        <v>5</v>
      </c>
      <c r="H180">
        <v>222</v>
      </c>
      <c r="I180" t="s">
        <v>120</v>
      </c>
      <c r="J180" t="s">
        <v>121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"02:37:15.688"</f>
        <v>02:37:15.688</v>
      </c>
      <c r="T180" t="str">
        <f>"02:37:15.288"</f>
        <v>02:37:15.288</v>
      </c>
      <c r="U180" t="str">
        <f t="shared" si="6"/>
        <v>AAC5F7</v>
      </c>
      <c r="V180">
        <v>0</v>
      </c>
      <c r="W180">
        <v>0</v>
      </c>
      <c r="X180">
        <v>2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0</v>
      </c>
      <c r="AG180">
        <v>2</v>
      </c>
      <c r="AH180">
        <v>1</v>
      </c>
      <c r="AI180" t="s">
        <v>196</v>
      </c>
      <c r="AJ180">
        <v>36.324556000000001</v>
      </c>
      <c r="AK180" t="s">
        <v>197</v>
      </c>
      <c r="AL180">
        <v>-119.40342699999999</v>
      </c>
      <c r="AM180">
        <v>25</v>
      </c>
      <c r="AN180">
        <v>275</v>
      </c>
      <c r="AO180" t="s">
        <v>129</v>
      </c>
      <c r="AP180">
        <v>-116</v>
      </c>
      <c r="AQ180">
        <v>20</v>
      </c>
      <c r="AR180">
        <v>128</v>
      </c>
      <c r="AZ180">
        <v>1200</v>
      </c>
      <c r="BA180">
        <v>1</v>
      </c>
      <c r="BB180" t="str">
        <f t="shared" si="7"/>
        <v xml:space="preserve">N7933M  </v>
      </c>
      <c r="BC180">
        <v>1</v>
      </c>
      <c r="BE180">
        <v>0</v>
      </c>
      <c r="BF180">
        <v>0</v>
      </c>
      <c r="BG180">
        <v>0</v>
      </c>
      <c r="BH180">
        <v>425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"02:37:15.688"</f>
        <v>02:37:15.688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7</v>
      </c>
      <c r="CP180" t="s">
        <v>118</v>
      </c>
      <c r="CQ180">
        <v>280</v>
      </c>
      <c r="CR180">
        <v>2</v>
      </c>
      <c r="CW180">
        <v>2808916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25">
      <c r="A181" t="str">
        <f>"12/05/2021 02:37:15.951"</f>
        <v>12/05/2021 02:37:15.951</v>
      </c>
      <c r="C181" t="str">
        <f t="shared" si="8"/>
        <v>FFDFD3C0</v>
      </c>
      <c r="D181" t="s">
        <v>113</v>
      </c>
      <c r="E181">
        <v>20</v>
      </c>
      <c r="F181">
        <v>1020</v>
      </c>
      <c r="G181" t="s">
        <v>114</v>
      </c>
      <c r="J181" t="s">
        <v>115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"02:37:15.688"</f>
        <v>02:37:15.688</v>
      </c>
      <c r="T181" t="str">
        <f>"02:37:15.288"</f>
        <v>02:37:15.288</v>
      </c>
      <c r="U181" t="str">
        <f t="shared" si="6"/>
        <v>AAC5F7</v>
      </c>
      <c r="V181">
        <v>0</v>
      </c>
      <c r="W181">
        <v>0</v>
      </c>
      <c r="X181">
        <v>2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0</v>
      </c>
      <c r="AG181">
        <v>2</v>
      </c>
      <c r="AH181">
        <v>1</v>
      </c>
      <c r="AI181" t="s">
        <v>196</v>
      </c>
      <c r="AJ181">
        <v>36.324556000000001</v>
      </c>
      <c r="AK181" t="s">
        <v>197</v>
      </c>
      <c r="AL181">
        <v>-119.40342699999999</v>
      </c>
      <c r="AM181">
        <v>25</v>
      </c>
      <c r="AN181">
        <v>275</v>
      </c>
      <c r="AO181" t="s">
        <v>129</v>
      </c>
      <c r="AP181">
        <v>-116</v>
      </c>
      <c r="AQ181">
        <v>20</v>
      </c>
      <c r="AR181">
        <v>128</v>
      </c>
      <c r="AZ181">
        <v>1200</v>
      </c>
      <c r="BA181">
        <v>1</v>
      </c>
      <c r="BB181" t="str">
        <f t="shared" si="7"/>
        <v xml:space="preserve">N7933M  </v>
      </c>
      <c r="BC181">
        <v>1</v>
      </c>
      <c r="BE181">
        <v>0</v>
      </c>
      <c r="BF181">
        <v>0</v>
      </c>
      <c r="BG181">
        <v>0</v>
      </c>
      <c r="BH181">
        <v>425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"02:37:15.688"</f>
        <v>02:37:15.688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118</v>
      </c>
      <c r="CQ181">
        <v>280</v>
      </c>
      <c r="CR181">
        <v>2</v>
      </c>
      <c r="CW181">
        <v>2808916</v>
      </c>
      <c r="CY181">
        <v>0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25">
      <c r="A182" t="str">
        <f>"12/05/2021 02:37:16.999"</f>
        <v>12/05/2021 02:37:16.999</v>
      </c>
      <c r="C182" t="str">
        <f t="shared" si="8"/>
        <v>FFDFD3C0</v>
      </c>
      <c r="D182" t="s">
        <v>122</v>
      </c>
      <c r="E182">
        <v>4</v>
      </c>
      <c r="H182">
        <v>46</v>
      </c>
      <c r="I182" t="s">
        <v>123</v>
      </c>
      <c r="J182" t="s">
        <v>121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"02:37:16.750"</f>
        <v>02:37:16.750</v>
      </c>
      <c r="T182" t="str">
        <f>"02:37:16.250"</f>
        <v>02:37:16.250</v>
      </c>
      <c r="U182" t="str">
        <f t="shared" si="6"/>
        <v>AAC5F7</v>
      </c>
      <c r="V182">
        <v>0</v>
      </c>
      <c r="W182">
        <v>0</v>
      </c>
      <c r="X182">
        <v>2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0</v>
      </c>
      <c r="AG182">
        <v>2</v>
      </c>
      <c r="AH182">
        <v>1</v>
      </c>
      <c r="AI182" t="s">
        <v>198</v>
      </c>
      <c r="AJ182">
        <v>36.324598999999999</v>
      </c>
      <c r="AK182" t="s">
        <v>199</v>
      </c>
      <c r="AL182">
        <v>-119.404113</v>
      </c>
      <c r="AM182">
        <v>25</v>
      </c>
      <c r="AN182">
        <v>275</v>
      </c>
      <c r="AO182" t="s">
        <v>129</v>
      </c>
      <c r="AP182">
        <v>-118</v>
      </c>
      <c r="AQ182">
        <v>15</v>
      </c>
      <c r="AR182">
        <v>384</v>
      </c>
      <c r="AZ182">
        <v>1200</v>
      </c>
      <c r="BA182">
        <v>1</v>
      </c>
      <c r="BB182" t="str">
        <f t="shared" si="7"/>
        <v xml:space="preserve">N7933M  </v>
      </c>
      <c r="BC182">
        <v>1</v>
      </c>
      <c r="BE182">
        <v>0</v>
      </c>
      <c r="BF182">
        <v>0</v>
      </c>
      <c r="BG182">
        <v>0</v>
      </c>
      <c r="BH182">
        <v>425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"02:37:16.758"</f>
        <v>02:37:16.758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118</v>
      </c>
      <c r="CQ182">
        <v>280</v>
      </c>
      <c r="CR182">
        <v>1</v>
      </c>
      <c r="CW182">
        <v>11307180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25">
      <c r="A183" t="str">
        <f>"12/05/2021 02:37:16.999"</f>
        <v>12/05/2021 02:37:16.999</v>
      </c>
      <c r="C183" t="str">
        <f t="shared" si="8"/>
        <v>FFDFD3C0</v>
      </c>
      <c r="D183" t="s">
        <v>125</v>
      </c>
      <c r="E183">
        <v>5</v>
      </c>
      <c r="H183">
        <v>172</v>
      </c>
      <c r="I183" t="s">
        <v>124</v>
      </c>
      <c r="J183" t="s">
        <v>126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"02:37:16.750"</f>
        <v>02:37:16.750</v>
      </c>
      <c r="T183" t="str">
        <f>"02:37:16.250"</f>
        <v>02:37:16.250</v>
      </c>
      <c r="U183" t="str">
        <f t="shared" si="6"/>
        <v>AAC5F7</v>
      </c>
      <c r="V183">
        <v>0</v>
      </c>
      <c r="W183">
        <v>0</v>
      </c>
      <c r="X183">
        <v>2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0</v>
      </c>
      <c r="AG183">
        <v>2</v>
      </c>
      <c r="AH183">
        <v>1</v>
      </c>
      <c r="AI183" t="s">
        <v>198</v>
      </c>
      <c r="AJ183">
        <v>36.324598999999999</v>
      </c>
      <c r="AK183" t="s">
        <v>199</v>
      </c>
      <c r="AL183">
        <v>-119.404113</v>
      </c>
      <c r="AM183">
        <v>25</v>
      </c>
      <c r="AN183">
        <v>275</v>
      </c>
      <c r="AO183" t="s">
        <v>129</v>
      </c>
      <c r="AP183">
        <v>-118</v>
      </c>
      <c r="AQ183">
        <v>15</v>
      </c>
      <c r="AR183">
        <v>384</v>
      </c>
      <c r="AZ183">
        <v>1200</v>
      </c>
      <c r="BA183">
        <v>1</v>
      </c>
      <c r="BB183" t="str">
        <f t="shared" si="7"/>
        <v xml:space="preserve">N7933M  </v>
      </c>
      <c r="BC183">
        <v>1</v>
      </c>
      <c r="BE183">
        <v>0</v>
      </c>
      <c r="BF183">
        <v>0</v>
      </c>
      <c r="BG183">
        <v>0</v>
      </c>
      <c r="BH183">
        <v>425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"02:37:16.758"</f>
        <v>02:37:16.758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118</v>
      </c>
      <c r="CQ183">
        <v>280</v>
      </c>
      <c r="CR183">
        <v>1</v>
      </c>
      <c r="CW183">
        <v>11307180</v>
      </c>
      <c r="CY183">
        <v>0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25">
      <c r="A184" t="str">
        <f>"12/05/2021 02:37:16.999"</f>
        <v>12/05/2021 02:37:16.999</v>
      </c>
      <c r="C184" t="str">
        <f t="shared" si="8"/>
        <v>FFDFD3C0</v>
      </c>
      <c r="D184" t="s">
        <v>113</v>
      </c>
      <c r="E184">
        <v>19</v>
      </c>
      <c r="F184">
        <v>1019</v>
      </c>
      <c r="G184" t="s">
        <v>124</v>
      </c>
      <c r="J184" t="s">
        <v>115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"02:37:16.750"</f>
        <v>02:37:16.750</v>
      </c>
      <c r="T184" t="str">
        <f>"02:37:16.250"</f>
        <v>02:37:16.250</v>
      </c>
      <c r="U184" t="str">
        <f t="shared" si="6"/>
        <v>AAC5F7</v>
      </c>
      <c r="V184">
        <v>0</v>
      </c>
      <c r="W184">
        <v>0</v>
      </c>
      <c r="X184">
        <v>2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0</v>
      </c>
      <c r="AG184">
        <v>2</v>
      </c>
      <c r="AH184">
        <v>1</v>
      </c>
      <c r="AI184" t="s">
        <v>198</v>
      </c>
      <c r="AJ184">
        <v>36.324598999999999</v>
      </c>
      <c r="AK184" t="s">
        <v>199</v>
      </c>
      <c r="AL184">
        <v>-119.404113</v>
      </c>
      <c r="AM184">
        <v>25</v>
      </c>
      <c r="AN184">
        <v>275</v>
      </c>
      <c r="AO184" t="s">
        <v>129</v>
      </c>
      <c r="AP184">
        <v>-118</v>
      </c>
      <c r="AQ184">
        <v>15</v>
      </c>
      <c r="AR184">
        <v>384</v>
      </c>
      <c r="AZ184">
        <v>1200</v>
      </c>
      <c r="BA184">
        <v>1</v>
      </c>
      <c r="BB184" t="str">
        <f t="shared" si="7"/>
        <v xml:space="preserve">N7933M  </v>
      </c>
      <c r="BC184">
        <v>1</v>
      </c>
      <c r="BE184">
        <v>0</v>
      </c>
      <c r="BF184">
        <v>0</v>
      </c>
      <c r="BG184">
        <v>0</v>
      </c>
      <c r="BH184">
        <v>425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"02:37:16.758"</f>
        <v>02:37:16.758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118</v>
      </c>
      <c r="CQ184">
        <v>280</v>
      </c>
      <c r="CR184">
        <v>1</v>
      </c>
      <c r="CW184">
        <v>11307180</v>
      </c>
      <c r="CY184">
        <v>0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25">
      <c r="A185" t="str">
        <f>"12/05/2021 02:37:17.015"</f>
        <v>12/05/2021 02:37:17.015</v>
      </c>
      <c r="C185" t="str">
        <f t="shared" si="8"/>
        <v>FFDFD3C0</v>
      </c>
      <c r="D185" t="s">
        <v>119</v>
      </c>
      <c r="E185">
        <v>5</v>
      </c>
      <c r="H185">
        <v>222</v>
      </c>
      <c r="I185" t="s">
        <v>120</v>
      </c>
      <c r="J185" t="s">
        <v>121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"02:37:16.750"</f>
        <v>02:37:16.750</v>
      </c>
      <c r="T185" t="str">
        <f>"02:37:16.250"</f>
        <v>02:37:16.250</v>
      </c>
      <c r="U185" t="str">
        <f t="shared" si="6"/>
        <v>AAC5F7</v>
      </c>
      <c r="V185">
        <v>0</v>
      </c>
      <c r="W185">
        <v>0</v>
      </c>
      <c r="X185">
        <v>2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0</v>
      </c>
      <c r="AG185">
        <v>2</v>
      </c>
      <c r="AH185">
        <v>1</v>
      </c>
      <c r="AI185" t="s">
        <v>198</v>
      </c>
      <c r="AJ185">
        <v>36.324598999999999</v>
      </c>
      <c r="AK185" t="s">
        <v>199</v>
      </c>
      <c r="AL185">
        <v>-119.404113</v>
      </c>
      <c r="AM185">
        <v>25</v>
      </c>
      <c r="AN185">
        <v>275</v>
      </c>
      <c r="AO185" t="s">
        <v>129</v>
      </c>
      <c r="AP185">
        <v>-118</v>
      </c>
      <c r="AQ185">
        <v>15</v>
      </c>
      <c r="AR185">
        <v>384</v>
      </c>
      <c r="AZ185">
        <v>1200</v>
      </c>
      <c r="BA185">
        <v>1</v>
      </c>
      <c r="BB185" t="str">
        <f t="shared" si="7"/>
        <v xml:space="preserve">N7933M  </v>
      </c>
      <c r="BC185">
        <v>1</v>
      </c>
      <c r="BE185">
        <v>0</v>
      </c>
      <c r="BF185">
        <v>0</v>
      </c>
      <c r="BG185">
        <v>0</v>
      </c>
      <c r="BH185">
        <v>425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"02:37:16.758"</f>
        <v>02:37:16.758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118</v>
      </c>
      <c r="CQ185">
        <v>280</v>
      </c>
      <c r="CR185">
        <v>1</v>
      </c>
      <c r="CW185">
        <v>11307180</v>
      </c>
      <c r="CY185">
        <v>0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25">
      <c r="A186" t="str">
        <f>"12/05/2021 02:37:17.015"</f>
        <v>12/05/2021 02:37:17.015</v>
      </c>
      <c r="C186" t="str">
        <f t="shared" si="8"/>
        <v>FFDFD3C0</v>
      </c>
      <c r="D186" t="s">
        <v>113</v>
      </c>
      <c r="E186">
        <v>20</v>
      </c>
      <c r="F186">
        <v>1020</v>
      </c>
      <c r="G186" t="s">
        <v>114</v>
      </c>
      <c r="J186" t="s">
        <v>115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"02:37:16.750"</f>
        <v>02:37:16.750</v>
      </c>
      <c r="T186" t="str">
        <f>"02:37:16.250"</f>
        <v>02:37:16.250</v>
      </c>
      <c r="U186" t="str">
        <f t="shared" si="6"/>
        <v>AAC5F7</v>
      </c>
      <c r="V186">
        <v>0</v>
      </c>
      <c r="W186">
        <v>0</v>
      </c>
      <c r="X186">
        <v>2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0</v>
      </c>
      <c r="AG186">
        <v>2</v>
      </c>
      <c r="AH186">
        <v>1</v>
      </c>
      <c r="AI186" t="s">
        <v>198</v>
      </c>
      <c r="AJ186">
        <v>36.324598999999999</v>
      </c>
      <c r="AK186" t="s">
        <v>199</v>
      </c>
      <c r="AL186">
        <v>-119.404113</v>
      </c>
      <c r="AM186">
        <v>25</v>
      </c>
      <c r="AN186">
        <v>275</v>
      </c>
      <c r="AO186" t="s">
        <v>129</v>
      </c>
      <c r="AP186">
        <v>-118</v>
      </c>
      <c r="AQ186">
        <v>15</v>
      </c>
      <c r="AR186">
        <v>384</v>
      </c>
      <c r="AZ186">
        <v>1200</v>
      </c>
      <c r="BA186">
        <v>1</v>
      </c>
      <c r="BB186" t="str">
        <f t="shared" si="7"/>
        <v xml:space="preserve">N7933M  </v>
      </c>
      <c r="BC186">
        <v>1</v>
      </c>
      <c r="BE186">
        <v>0</v>
      </c>
      <c r="BF186">
        <v>0</v>
      </c>
      <c r="BG186">
        <v>0</v>
      </c>
      <c r="BH186">
        <v>425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"02:37:16.758"</f>
        <v>02:37:16.758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118</v>
      </c>
      <c r="CQ186">
        <v>280</v>
      </c>
      <c r="CR186">
        <v>1</v>
      </c>
      <c r="CW186">
        <v>11307180</v>
      </c>
      <c r="CY186">
        <v>0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25">
      <c r="A187" t="str">
        <f>"12/05/2021 02:37:18.015"</f>
        <v>12/05/2021 02:37:18.015</v>
      </c>
      <c r="C187" t="str">
        <f t="shared" si="8"/>
        <v>FFDFD3C0</v>
      </c>
      <c r="D187" t="s">
        <v>125</v>
      </c>
      <c r="E187">
        <v>5</v>
      </c>
      <c r="H187">
        <v>172</v>
      </c>
      <c r="I187" t="s">
        <v>124</v>
      </c>
      <c r="J187" t="s">
        <v>126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"02:37:17.773"</f>
        <v>02:37:17.773</v>
      </c>
      <c r="T187" t="str">
        <f>"02:37:17.373"</f>
        <v>02:37:17.373</v>
      </c>
      <c r="U187" t="str">
        <f t="shared" si="6"/>
        <v>AAC5F7</v>
      </c>
      <c r="V187">
        <v>0</v>
      </c>
      <c r="W187">
        <v>0</v>
      </c>
      <c r="X187">
        <v>2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0</v>
      </c>
      <c r="AG187">
        <v>2</v>
      </c>
      <c r="AH187">
        <v>1</v>
      </c>
      <c r="AI187" t="s">
        <v>200</v>
      </c>
      <c r="AJ187">
        <v>36.324663000000001</v>
      </c>
      <c r="AK187" t="s">
        <v>201</v>
      </c>
      <c r="AL187">
        <v>-119.404843</v>
      </c>
      <c r="AM187">
        <v>25</v>
      </c>
      <c r="AN187">
        <v>275</v>
      </c>
      <c r="AO187" t="s">
        <v>129</v>
      </c>
      <c r="AP187">
        <v>-120</v>
      </c>
      <c r="AQ187">
        <v>10</v>
      </c>
      <c r="AR187">
        <v>576</v>
      </c>
      <c r="AZ187">
        <v>1200</v>
      </c>
      <c r="BA187">
        <v>1</v>
      </c>
      <c r="BB187" t="str">
        <f t="shared" si="7"/>
        <v xml:space="preserve">N7933M  </v>
      </c>
      <c r="BC187">
        <v>1</v>
      </c>
      <c r="BE187">
        <v>0</v>
      </c>
      <c r="BF187">
        <v>0</v>
      </c>
      <c r="BG187">
        <v>0</v>
      </c>
      <c r="BH187">
        <v>425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"02:37:17.780"</f>
        <v>02:37:17.780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118</v>
      </c>
      <c r="CQ187">
        <v>280</v>
      </c>
      <c r="CR187">
        <v>2</v>
      </c>
      <c r="CW187">
        <v>2809790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25">
      <c r="A188" t="str">
        <f>"12/05/2021 02:37:18.015"</f>
        <v>12/05/2021 02:37:18.015</v>
      </c>
      <c r="C188" t="str">
        <f t="shared" si="8"/>
        <v>FFDFD3C0</v>
      </c>
      <c r="D188" t="s">
        <v>113</v>
      </c>
      <c r="E188">
        <v>19</v>
      </c>
      <c r="F188">
        <v>1019</v>
      </c>
      <c r="G188" t="s">
        <v>124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"02:37:17.773"</f>
        <v>02:37:17.773</v>
      </c>
      <c r="T188" t="str">
        <f>"02:37:17.373"</f>
        <v>02:37:17.373</v>
      </c>
      <c r="U188" t="str">
        <f t="shared" si="6"/>
        <v>AAC5F7</v>
      </c>
      <c r="V188">
        <v>0</v>
      </c>
      <c r="W188">
        <v>0</v>
      </c>
      <c r="X188">
        <v>2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0</v>
      </c>
      <c r="AG188">
        <v>2</v>
      </c>
      <c r="AH188">
        <v>1</v>
      </c>
      <c r="AI188" t="s">
        <v>200</v>
      </c>
      <c r="AJ188">
        <v>36.324663000000001</v>
      </c>
      <c r="AK188" t="s">
        <v>201</v>
      </c>
      <c r="AL188">
        <v>-119.404843</v>
      </c>
      <c r="AM188">
        <v>25</v>
      </c>
      <c r="AN188">
        <v>275</v>
      </c>
      <c r="AO188" t="s">
        <v>129</v>
      </c>
      <c r="AP188">
        <v>-120</v>
      </c>
      <c r="AQ188">
        <v>10</v>
      </c>
      <c r="AR188">
        <v>576</v>
      </c>
      <c r="AZ188">
        <v>1200</v>
      </c>
      <c r="BA188">
        <v>1</v>
      </c>
      <c r="BB188" t="str">
        <f t="shared" si="7"/>
        <v xml:space="preserve">N7933M  </v>
      </c>
      <c r="BC188">
        <v>1</v>
      </c>
      <c r="BE188">
        <v>0</v>
      </c>
      <c r="BF188">
        <v>0</v>
      </c>
      <c r="BG188">
        <v>0</v>
      </c>
      <c r="BH188">
        <v>425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"02:37:17.780"</f>
        <v>02:37:17.780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118</v>
      </c>
      <c r="CQ188">
        <v>280</v>
      </c>
      <c r="CR188">
        <v>2</v>
      </c>
      <c r="CW188">
        <v>2809790</v>
      </c>
      <c r="CY188">
        <v>0</v>
      </c>
      <c r="CZ188">
        <v>0</v>
      </c>
      <c r="DA188">
        <v>1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25">
      <c r="A189" t="str">
        <f>"12/05/2021 02:37:18.031"</f>
        <v>12/05/2021 02:37:18.031</v>
      </c>
      <c r="C189" t="str">
        <f t="shared" si="8"/>
        <v>FFDFD3C0</v>
      </c>
      <c r="D189" t="s">
        <v>119</v>
      </c>
      <c r="E189">
        <v>5</v>
      </c>
      <c r="H189">
        <v>222</v>
      </c>
      <c r="I189" t="s">
        <v>120</v>
      </c>
      <c r="J189" t="s">
        <v>121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"02:37:17.773"</f>
        <v>02:37:17.773</v>
      </c>
      <c r="T189" t="str">
        <f>"02:37:17.373"</f>
        <v>02:37:17.373</v>
      </c>
      <c r="U189" t="str">
        <f t="shared" si="6"/>
        <v>AAC5F7</v>
      </c>
      <c r="V189">
        <v>0</v>
      </c>
      <c r="W189">
        <v>0</v>
      </c>
      <c r="X189">
        <v>2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0</v>
      </c>
      <c r="AG189">
        <v>2</v>
      </c>
      <c r="AH189">
        <v>1</v>
      </c>
      <c r="AI189" t="s">
        <v>200</v>
      </c>
      <c r="AJ189">
        <v>36.324663000000001</v>
      </c>
      <c r="AK189" t="s">
        <v>201</v>
      </c>
      <c r="AL189">
        <v>-119.404843</v>
      </c>
      <c r="AM189">
        <v>25</v>
      </c>
      <c r="AN189">
        <v>275</v>
      </c>
      <c r="AO189" t="s">
        <v>129</v>
      </c>
      <c r="AP189">
        <v>-120</v>
      </c>
      <c r="AQ189">
        <v>10</v>
      </c>
      <c r="AR189">
        <v>576</v>
      </c>
      <c r="AZ189">
        <v>1200</v>
      </c>
      <c r="BA189">
        <v>1</v>
      </c>
      <c r="BB189" t="str">
        <f t="shared" si="7"/>
        <v xml:space="preserve">N7933M  </v>
      </c>
      <c r="BC189">
        <v>1</v>
      </c>
      <c r="BE189">
        <v>0</v>
      </c>
      <c r="BF189">
        <v>0</v>
      </c>
      <c r="BG189">
        <v>0</v>
      </c>
      <c r="BH189">
        <v>425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"02:37:17.780"</f>
        <v>02:37:17.780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118</v>
      </c>
      <c r="CQ189">
        <v>280</v>
      </c>
      <c r="CR189">
        <v>2</v>
      </c>
      <c r="CW189">
        <v>2809790</v>
      </c>
      <c r="CY189">
        <v>0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25">
      <c r="A190" t="str">
        <f>"12/05/2021 02:37:18.031"</f>
        <v>12/05/2021 02:37:18.031</v>
      </c>
      <c r="C190" t="str">
        <f t="shared" si="8"/>
        <v>FFDFD3C0</v>
      </c>
      <c r="D190" t="s">
        <v>113</v>
      </c>
      <c r="E190">
        <v>20</v>
      </c>
      <c r="F190">
        <v>1020</v>
      </c>
      <c r="G190" t="s">
        <v>114</v>
      </c>
      <c r="J190" t="s">
        <v>115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"02:37:17.773"</f>
        <v>02:37:17.773</v>
      </c>
      <c r="T190" t="str">
        <f>"02:37:17.373"</f>
        <v>02:37:17.373</v>
      </c>
      <c r="U190" t="str">
        <f t="shared" si="6"/>
        <v>AAC5F7</v>
      </c>
      <c r="V190">
        <v>0</v>
      </c>
      <c r="W190">
        <v>0</v>
      </c>
      <c r="X190">
        <v>2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0</v>
      </c>
      <c r="AG190">
        <v>2</v>
      </c>
      <c r="AH190">
        <v>1</v>
      </c>
      <c r="AI190" t="s">
        <v>200</v>
      </c>
      <c r="AJ190">
        <v>36.324663000000001</v>
      </c>
      <c r="AK190" t="s">
        <v>201</v>
      </c>
      <c r="AL190">
        <v>-119.404843</v>
      </c>
      <c r="AM190">
        <v>25</v>
      </c>
      <c r="AN190">
        <v>275</v>
      </c>
      <c r="AO190" t="s">
        <v>129</v>
      </c>
      <c r="AP190">
        <v>-120</v>
      </c>
      <c r="AQ190">
        <v>10</v>
      </c>
      <c r="AR190">
        <v>576</v>
      </c>
      <c r="AZ190">
        <v>1200</v>
      </c>
      <c r="BA190">
        <v>1</v>
      </c>
      <c r="BB190" t="str">
        <f t="shared" si="7"/>
        <v xml:space="preserve">N7933M  </v>
      </c>
      <c r="BC190">
        <v>1</v>
      </c>
      <c r="BE190">
        <v>0</v>
      </c>
      <c r="BF190">
        <v>0</v>
      </c>
      <c r="BG190">
        <v>0</v>
      </c>
      <c r="BH190">
        <v>425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"02:37:17.780"</f>
        <v>02:37:17.780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7</v>
      </c>
      <c r="CP190" t="s">
        <v>118</v>
      </c>
      <c r="CQ190">
        <v>280</v>
      </c>
      <c r="CR190">
        <v>2</v>
      </c>
      <c r="CW190">
        <v>2809790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25">
      <c r="A191" t="str">
        <f>"12/05/2021 02:37:18.046"</f>
        <v>12/05/2021 02:37:18.046</v>
      </c>
      <c r="C191" t="str">
        <f t="shared" si="8"/>
        <v>FFDFD3C0</v>
      </c>
      <c r="D191" t="s">
        <v>122</v>
      </c>
      <c r="E191">
        <v>4</v>
      </c>
      <c r="H191">
        <v>46</v>
      </c>
      <c r="I191" t="s">
        <v>123</v>
      </c>
      <c r="J191" t="s">
        <v>121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"02:37:17.773"</f>
        <v>02:37:17.773</v>
      </c>
      <c r="T191" t="str">
        <f>"02:37:17.373"</f>
        <v>02:37:17.373</v>
      </c>
      <c r="U191" t="str">
        <f t="shared" si="6"/>
        <v>AAC5F7</v>
      </c>
      <c r="V191">
        <v>0</v>
      </c>
      <c r="W191">
        <v>0</v>
      </c>
      <c r="X191">
        <v>2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0</v>
      </c>
      <c r="AG191">
        <v>2</v>
      </c>
      <c r="AH191">
        <v>1</v>
      </c>
      <c r="AI191" t="s">
        <v>200</v>
      </c>
      <c r="AJ191">
        <v>36.324663000000001</v>
      </c>
      <c r="AK191" t="s">
        <v>201</v>
      </c>
      <c r="AL191">
        <v>-119.404843</v>
      </c>
      <c r="AM191">
        <v>25</v>
      </c>
      <c r="AN191">
        <v>275</v>
      </c>
      <c r="AO191" t="s">
        <v>129</v>
      </c>
      <c r="AP191">
        <v>-120</v>
      </c>
      <c r="AQ191">
        <v>10</v>
      </c>
      <c r="AR191">
        <v>576</v>
      </c>
      <c r="AZ191">
        <v>1200</v>
      </c>
      <c r="BA191">
        <v>1</v>
      </c>
      <c r="BB191" t="str">
        <f t="shared" si="7"/>
        <v xml:space="preserve">N7933M  </v>
      </c>
      <c r="BC191">
        <v>1</v>
      </c>
      <c r="BE191">
        <v>0</v>
      </c>
      <c r="BF191">
        <v>0</v>
      </c>
      <c r="BG191">
        <v>0</v>
      </c>
      <c r="BH191">
        <v>425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"02:37:17.780"</f>
        <v>02:37:17.780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118</v>
      </c>
      <c r="CQ191">
        <v>280</v>
      </c>
      <c r="CR191">
        <v>2</v>
      </c>
      <c r="CW191">
        <v>2809790</v>
      </c>
      <c r="CY191">
        <v>0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25">
      <c r="A192" t="str">
        <f>"12/05/2021 02:37:19.204"</f>
        <v>12/05/2021 02:37:19.204</v>
      </c>
      <c r="C192" t="str">
        <f t="shared" si="8"/>
        <v>FFDFD3C0</v>
      </c>
      <c r="D192" t="s">
        <v>122</v>
      </c>
      <c r="E192">
        <v>4</v>
      </c>
      <c r="H192">
        <v>46</v>
      </c>
      <c r="I192" t="s">
        <v>123</v>
      </c>
      <c r="J192" t="s">
        <v>121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"02:37:18.961"</f>
        <v>02:37:18.961</v>
      </c>
      <c r="T192" t="str">
        <f>"02:37:18.461"</f>
        <v>02:37:18.461</v>
      </c>
      <c r="U192" t="str">
        <f t="shared" si="6"/>
        <v>AAC5F7</v>
      </c>
      <c r="V192">
        <v>0</v>
      </c>
      <c r="W192">
        <v>0</v>
      </c>
      <c r="X192">
        <v>2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0</v>
      </c>
      <c r="AG192">
        <v>2</v>
      </c>
      <c r="AH192">
        <v>1</v>
      </c>
      <c r="AI192" t="s">
        <v>202</v>
      </c>
      <c r="AJ192">
        <v>36.324641999999997</v>
      </c>
      <c r="AK192" t="s">
        <v>203</v>
      </c>
      <c r="AL192">
        <v>-119.40559399999999</v>
      </c>
      <c r="AM192">
        <v>25</v>
      </c>
      <c r="AN192">
        <v>300</v>
      </c>
      <c r="AO192" t="s">
        <v>129</v>
      </c>
      <c r="AP192">
        <v>-122</v>
      </c>
      <c r="AQ192">
        <v>-1</v>
      </c>
      <c r="AR192">
        <v>384</v>
      </c>
      <c r="AZ192">
        <v>1200</v>
      </c>
      <c r="BA192">
        <v>1</v>
      </c>
      <c r="BB192" t="str">
        <f t="shared" si="7"/>
        <v xml:space="preserve">N7933M  </v>
      </c>
      <c r="BC192">
        <v>1</v>
      </c>
      <c r="BE192">
        <v>0</v>
      </c>
      <c r="BF192">
        <v>0</v>
      </c>
      <c r="BG192">
        <v>0</v>
      </c>
      <c r="BH192">
        <v>450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"02:37:18.963"</f>
        <v>02:37:18.963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7</v>
      </c>
      <c r="CP192" t="s">
        <v>118</v>
      </c>
      <c r="CQ192">
        <v>280</v>
      </c>
      <c r="CR192">
        <v>2</v>
      </c>
      <c r="CW192">
        <v>2810311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25">
      <c r="A193" t="str">
        <f>"12/05/2021 02:37:19.204"</f>
        <v>12/05/2021 02:37:19.204</v>
      </c>
      <c r="C193" t="str">
        <f t="shared" si="8"/>
        <v>FFDFD3C0</v>
      </c>
      <c r="D193" t="s">
        <v>113</v>
      </c>
      <c r="E193">
        <v>20</v>
      </c>
      <c r="F193">
        <v>1020</v>
      </c>
      <c r="G193" t="s">
        <v>114</v>
      </c>
      <c r="J193" t="s">
        <v>115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"02:37:18.961"</f>
        <v>02:37:18.961</v>
      </c>
      <c r="T193" t="str">
        <f>"02:37:18.461"</f>
        <v>02:37:18.461</v>
      </c>
      <c r="U193" t="str">
        <f t="shared" si="6"/>
        <v>AAC5F7</v>
      </c>
      <c r="V193">
        <v>0</v>
      </c>
      <c r="W193">
        <v>0</v>
      </c>
      <c r="X193">
        <v>2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0</v>
      </c>
      <c r="AG193">
        <v>2</v>
      </c>
      <c r="AH193">
        <v>1</v>
      </c>
      <c r="AI193" t="s">
        <v>202</v>
      </c>
      <c r="AJ193">
        <v>36.324641999999997</v>
      </c>
      <c r="AK193" t="s">
        <v>203</v>
      </c>
      <c r="AL193">
        <v>-119.40559399999999</v>
      </c>
      <c r="AM193">
        <v>25</v>
      </c>
      <c r="AN193">
        <v>300</v>
      </c>
      <c r="AO193" t="s">
        <v>129</v>
      </c>
      <c r="AP193">
        <v>-122</v>
      </c>
      <c r="AQ193">
        <v>-1</v>
      </c>
      <c r="AR193">
        <v>384</v>
      </c>
      <c r="AZ193">
        <v>1200</v>
      </c>
      <c r="BA193">
        <v>1</v>
      </c>
      <c r="BB193" t="str">
        <f t="shared" si="7"/>
        <v xml:space="preserve">N7933M  </v>
      </c>
      <c r="BC193">
        <v>1</v>
      </c>
      <c r="BE193">
        <v>0</v>
      </c>
      <c r="BF193">
        <v>0</v>
      </c>
      <c r="BG193">
        <v>0</v>
      </c>
      <c r="BH193">
        <v>450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"02:37:18.963"</f>
        <v>02:37:18.963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118</v>
      </c>
      <c r="CQ193">
        <v>280</v>
      </c>
      <c r="CR193">
        <v>2</v>
      </c>
      <c r="CW193">
        <v>2810311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25">
      <c r="A194" t="str">
        <f>"12/05/2021 02:37:19.219"</f>
        <v>12/05/2021 02:37:19.219</v>
      </c>
      <c r="C194" t="str">
        <f t="shared" si="8"/>
        <v>FFDFD3C0</v>
      </c>
      <c r="D194" t="s">
        <v>125</v>
      </c>
      <c r="E194">
        <v>5</v>
      </c>
      <c r="H194">
        <v>172</v>
      </c>
      <c r="I194" t="s">
        <v>124</v>
      </c>
      <c r="J194" t="s">
        <v>126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"02:37:18.961"</f>
        <v>02:37:18.961</v>
      </c>
      <c r="T194" t="str">
        <f>"02:37:18.461"</f>
        <v>02:37:18.461</v>
      </c>
      <c r="U194" t="str">
        <f t="shared" ref="U194:U257" si="9">"AAC5F7"</f>
        <v>AAC5F7</v>
      </c>
      <c r="V194">
        <v>0</v>
      </c>
      <c r="W194">
        <v>0</v>
      </c>
      <c r="X194">
        <v>2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0</v>
      </c>
      <c r="AG194">
        <v>2</v>
      </c>
      <c r="AH194">
        <v>1</v>
      </c>
      <c r="AI194" t="s">
        <v>202</v>
      </c>
      <c r="AJ194">
        <v>36.324641999999997</v>
      </c>
      <c r="AK194" t="s">
        <v>203</v>
      </c>
      <c r="AL194">
        <v>-119.40559399999999</v>
      </c>
      <c r="AM194">
        <v>25</v>
      </c>
      <c r="AN194">
        <v>300</v>
      </c>
      <c r="AO194" t="s">
        <v>129</v>
      </c>
      <c r="AP194">
        <v>-122</v>
      </c>
      <c r="AQ194">
        <v>-1</v>
      </c>
      <c r="AR194">
        <v>384</v>
      </c>
      <c r="AZ194">
        <v>1200</v>
      </c>
      <c r="BA194">
        <v>1</v>
      </c>
      <c r="BB194" t="str">
        <f t="shared" ref="BB194:BB257" si="10">"N7933M  "</f>
        <v xml:space="preserve">N7933M  </v>
      </c>
      <c r="BC194">
        <v>1</v>
      </c>
      <c r="BE194">
        <v>0</v>
      </c>
      <c r="BF194">
        <v>0</v>
      </c>
      <c r="BG194">
        <v>0</v>
      </c>
      <c r="BH194">
        <v>450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"02:37:18.963"</f>
        <v>02:37:18.963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118</v>
      </c>
      <c r="CQ194">
        <v>280</v>
      </c>
      <c r="CR194">
        <v>2</v>
      </c>
      <c r="CW194">
        <v>2810311</v>
      </c>
      <c r="CY194">
        <v>0</v>
      </c>
      <c r="CZ194">
        <v>0</v>
      </c>
      <c r="DA194">
        <v>1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25">
      <c r="A195" t="str">
        <f>"12/05/2021 02:37:19.251"</f>
        <v>12/05/2021 02:37:19.251</v>
      </c>
      <c r="C195" t="str">
        <f t="shared" si="8"/>
        <v>FFDFD3C0</v>
      </c>
      <c r="D195" t="s">
        <v>113</v>
      </c>
      <c r="E195">
        <v>19</v>
      </c>
      <c r="F195">
        <v>1019</v>
      </c>
      <c r="G195" t="s">
        <v>124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"02:37:18.961"</f>
        <v>02:37:18.961</v>
      </c>
      <c r="T195" t="str">
        <f>"02:37:18.461"</f>
        <v>02:37:18.461</v>
      </c>
      <c r="U195" t="str">
        <f t="shared" si="9"/>
        <v>AAC5F7</v>
      </c>
      <c r="V195">
        <v>0</v>
      </c>
      <c r="W195">
        <v>0</v>
      </c>
      <c r="X195">
        <v>2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0</v>
      </c>
      <c r="AG195">
        <v>2</v>
      </c>
      <c r="AH195">
        <v>1</v>
      </c>
      <c r="AI195" t="s">
        <v>202</v>
      </c>
      <c r="AJ195">
        <v>36.324641999999997</v>
      </c>
      <c r="AK195" t="s">
        <v>203</v>
      </c>
      <c r="AL195">
        <v>-119.40559399999999</v>
      </c>
      <c r="AM195">
        <v>25</v>
      </c>
      <c r="AN195">
        <v>300</v>
      </c>
      <c r="AO195" t="s">
        <v>129</v>
      </c>
      <c r="AP195">
        <v>-122</v>
      </c>
      <c r="AQ195">
        <v>-1</v>
      </c>
      <c r="AR195">
        <v>384</v>
      </c>
      <c r="AZ195">
        <v>1200</v>
      </c>
      <c r="BA195">
        <v>1</v>
      </c>
      <c r="BB195" t="str">
        <f t="shared" si="10"/>
        <v xml:space="preserve">N7933M  </v>
      </c>
      <c r="BC195">
        <v>1</v>
      </c>
      <c r="BE195">
        <v>0</v>
      </c>
      <c r="BF195">
        <v>0</v>
      </c>
      <c r="BG195">
        <v>0</v>
      </c>
      <c r="BH195">
        <v>450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"02:37:18.963"</f>
        <v>02:37:18.963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118</v>
      </c>
      <c r="CQ195">
        <v>280</v>
      </c>
      <c r="CR195">
        <v>2</v>
      </c>
      <c r="CW195">
        <v>2810311</v>
      </c>
      <c r="CY195">
        <v>0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25">
      <c r="A196" t="str">
        <f>"12/05/2021 02:37:19.251"</f>
        <v>12/05/2021 02:37:19.251</v>
      </c>
      <c r="C196" t="str">
        <f t="shared" si="8"/>
        <v>FFDFD3C0</v>
      </c>
      <c r="D196" t="s">
        <v>119</v>
      </c>
      <c r="E196">
        <v>5</v>
      </c>
      <c r="H196">
        <v>222</v>
      </c>
      <c r="I196" t="s">
        <v>120</v>
      </c>
      <c r="J196" t="s">
        <v>121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"02:37:18.961"</f>
        <v>02:37:18.961</v>
      </c>
      <c r="T196" t="str">
        <f>"02:37:18.461"</f>
        <v>02:37:18.461</v>
      </c>
      <c r="U196" t="str">
        <f t="shared" si="9"/>
        <v>AAC5F7</v>
      </c>
      <c r="V196">
        <v>0</v>
      </c>
      <c r="W196">
        <v>0</v>
      </c>
      <c r="X196">
        <v>2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0</v>
      </c>
      <c r="AG196">
        <v>2</v>
      </c>
      <c r="AH196">
        <v>1</v>
      </c>
      <c r="AI196" t="s">
        <v>202</v>
      </c>
      <c r="AJ196">
        <v>36.324641999999997</v>
      </c>
      <c r="AK196" t="s">
        <v>203</v>
      </c>
      <c r="AL196">
        <v>-119.40559399999999</v>
      </c>
      <c r="AM196">
        <v>25</v>
      </c>
      <c r="AN196">
        <v>300</v>
      </c>
      <c r="AO196" t="s">
        <v>129</v>
      </c>
      <c r="AP196">
        <v>-122</v>
      </c>
      <c r="AQ196">
        <v>-1</v>
      </c>
      <c r="AR196">
        <v>384</v>
      </c>
      <c r="AZ196">
        <v>1200</v>
      </c>
      <c r="BA196">
        <v>1</v>
      </c>
      <c r="BB196" t="str">
        <f t="shared" si="10"/>
        <v xml:space="preserve">N7933M  </v>
      </c>
      <c r="BC196">
        <v>1</v>
      </c>
      <c r="BE196">
        <v>0</v>
      </c>
      <c r="BF196">
        <v>0</v>
      </c>
      <c r="BG196">
        <v>0</v>
      </c>
      <c r="BH196">
        <v>450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"02:37:18.963"</f>
        <v>02:37:18.963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7</v>
      </c>
      <c r="CP196" t="s">
        <v>118</v>
      </c>
      <c r="CQ196">
        <v>280</v>
      </c>
      <c r="CR196">
        <v>2</v>
      </c>
      <c r="CW196">
        <v>2810311</v>
      </c>
      <c r="CY196">
        <v>0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25">
      <c r="A197" t="str">
        <f>"12/05/2021 02:37:20.204"</f>
        <v>12/05/2021 02:37:20.204</v>
      </c>
      <c r="C197" t="str">
        <f t="shared" si="8"/>
        <v>FFDFD3C0</v>
      </c>
      <c r="D197" t="s">
        <v>122</v>
      </c>
      <c r="E197">
        <v>4</v>
      </c>
      <c r="H197">
        <v>46</v>
      </c>
      <c r="I197" t="s">
        <v>123</v>
      </c>
      <c r="J197" t="s">
        <v>121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"02:37:19.969"</f>
        <v>02:37:19.969</v>
      </c>
      <c r="T197" t="str">
        <f>"02:37:19.469"</f>
        <v>02:37:19.469</v>
      </c>
      <c r="U197" t="str">
        <f t="shared" si="9"/>
        <v>AAC5F7</v>
      </c>
      <c r="V197">
        <v>0</v>
      </c>
      <c r="W197">
        <v>0</v>
      </c>
      <c r="X197">
        <v>2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0</v>
      </c>
      <c r="AG197">
        <v>2</v>
      </c>
      <c r="AH197">
        <v>1</v>
      </c>
      <c r="AI197" t="s">
        <v>204</v>
      </c>
      <c r="AJ197">
        <v>36.324576999999998</v>
      </c>
      <c r="AK197" t="s">
        <v>205</v>
      </c>
      <c r="AL197">
        <v>-119.40636600000001</v>
      </c>
      <c r="AM197">
        <v>25</v>
      </c>
      <c r="AN197">
        <v>300</v>
      </c>
      <c r="AO197" t="s">
        <v>129</v>
      </c>
      <c r="AP197">
        <v>-123</v>
      </c>
      <c r="AQ197">
        <v>-11</v>
      </c>
      <c r="AR197">
        <v>384</v>
      </c>
      <c r="AZ197">
        <v>1200</v>
      </c>
      <c r="BA197">
        <v>1</v>
      </c>
      <c r="BB197" t="str">
        <f t="shared" si="10"/>
        <v xml:space="preserve">N7933M  </v>
      </c>
      <c r="BC197">
        <v>1</v>
      </c>
      <c r="BE197">
        <v>0</v>
      </c>
      <c r="BF197">
        <v>0</v>
      </c>
      <c r="BG197">
        <v>0</v>
      </c>
      <c r="BH197">
        <v>450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"02:37:19.972"</f>
        <v>02:37:19.972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118</v>
      </c>
      <c r="CQ197">
        <v>280</v>
      </c>
      <c r="CR197">
        <v>2</v>
      </c>
      <c r="CW197">
        <v>2810809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25">
      <c r="A198" t="str">
        <f>"12/05/2021 02:37:20.204"</f>
        <v>12/05/2021 02:37:20.204</v>
      </c>
      <c r="C198" t="str">
        <f t="shared" si="8"/>
        <v>FFDFD3C0</v>
      </c>
      <c r="D198" t="s">
        <v>125</v>
      </c>
      <c r="E198">
        <v>5</v>
      </c>
      <c r="H198">
        <v>172</v>
      </c>
      <c r="I198" t="s">
        <v>124</v>
      </c>
      <c r="J198" t="s">
        <v>126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"02:37:19.969"</f>
        <v>02:37:19.969</v>
      </c>
      <c r="T198" t="str">
        <f>"02:37:19.469"</f>
        <v>02:37:19.469</v>
      </c>
      <c r="U198" t="str">
        <f t="shared" si="9"/>
        <v>AAC5F7</v>
      </c>
      <c r="V198">
        <v>0</v>
      </c>
      <c r="W198">
        <v>0</v>
      </c>
      <c r="X198">
        <v>2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0</v>
      </c>
      <c r="AG198">
        <v>2</v>
      </c>
      <c r="AH198">
        <v>1</v>
      </c>
      <c r="AI198" t="s">
        <v>204</v>
      </c>
      <c r="AJ198">
        <v>36.324576999999998</v>
      </c>
      <c r="AK198" t="s">
        <v>205</v>
      </c>
      <c r="AL198">
        <v>-119.40636600000001</v>
      </c>
      <c r="AM198">
        <v>25</v>
      </c>
      <c r="AN198">
        <v>300</v>
      </c>
      <c r="AO198" t="s">
        <v>129</v>
      </c>
      <c r="AP198">
        <v>-123</v>
      </c>
      <c r="AQ198">
        <v>-11</v>
      </c>
      <c r="AR198">
        <v>384</v>
      </c>
      <c r="AZ198">
        <v>1200</v>
      </c>
      <c r="BA198">
        <v>1</v>
      </c>
      <c r="BB198" t="str">
        <f t="shared" si="10"/>
        <v xml:space="preserve">N7933M  </v>
      </c>
      <c r="BC198">
        <v>1</v>
      </c>
      <c r="BE198">
        <v>0</v>
      </c>
      <c r="BF198">
        <v>0</v>
      </c>
      <c r="BG198">
        <v>0</v>
      </c>
      <c r="BH198">
        <v>450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"02:37:19.972"</f>
        <v>02:37:19.972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118</v>
      </c>
      <c r="CQ198">
        <v>280</v>
      </c>
      <c r="CR198">
        <v>2</v>
      </c>
      <c r="CW198">
        <v>2810809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25">
      <c r="A199" t="str">
        <f>"12/05/2021 02:37:20.204"</f>
        <v>12/05/2021 02:37:20.204</v>
      </c>
      <c r="C199" t="str">
        <f t="shared" ref="C199:C262" si="11">"FFDFD3C0"</f>
        <v>FFDFD3C0</v>
      </c>
      <c r="D199" t="s">
        <v>113</v>
      </c>
      <c r="E199">
        <v>19</v>
      </c>
      <c r="F199">
        <v>1019</v>
      </c>
      <c r="G199" t="s">
        <v>124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"02:37:19.969"</f>
        <v>02:37:19.969</v>
      </c>
      <c r="T199" t="str">
        <f>"02:37:19.469"</f>
        <v>02:37:19.469</v>
      </c>
      <c r="U199" t="str">
        <f t="shared" si="9"/>
        <v>AAC5F7</v>
      </c>
      <c r="V199">
        <v>0</v>
      </c>
      <c r="W199">
        <v>0</v>
      </c>
      <c r="X199">
        <v>2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0</v>
      </c>
      <c r="AG199">
        <v>2</v>
      </c>
      <c r="AH199">
        <v>1</v>
      </c>
      <c r="AI199" t="s">
        <v>204</v>
      </c>
      <c r="AJ199">
        <v>36.324576999999998</v>
      </c>
      <c r="AK199" t="s">
        <v>205</v>
      </c>
      <c r="AL199">
        <v>-119.40636600000001</v>
      </c>
      <c r="AM199">
        <v>25</v>
      </c>
      <c r="AN199">
        <v>300</v>
      </c>
      <c r="AO199" t="s">
        <v>129</v>
      </c>
      <c r="AP199">
        <v>-123</v>
      </c>
      <c r="AQ199">
        <v>-11</v>
      </c>
      <c r="AR199">
        <v>384</v>
      </c>
      <c r="AZ199">
        <v>1200</v>
      </c>
      <c r="BA199">
        <v>1</v>
      </c>
      <c r="BB199" t="str">
        <f t="shared" si="10"/>
        <v xml:space="preserve">N7933M  </v>
      </c>
      <c r="BC199">
        <v>1</v>
      </c>
      <c r="BE199">
        <v>0</v>
      </c>
      <c r="BF199">
        <v>0</v>
      </c>
      <c r="BG199">
        <v>0</v>
      </c>
      <c r="BH199">
        <v>450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"02:37:19.972"</f>
        <v>02:37:19.972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118</v>
      </c>
      <c r="CQ199">
        <v>280</v>
      </c>
      <c r="CR199">
        <v>2</v>
      </c>
      <c r="CW199">
        <v>2810809</v>
      </c>
      <c r="CY199">
        <v>0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25">
      <c r="A200" t="str">
        <f>"12/05/2021 02:37:20.204"</f>
        <v>12/05/2021 02:37:20.204</v>
      </c>
      <c r="C200" t="str">
        <f t="shared" si="11"/>
        <v>FFDFD3C0</v>
      </c>
      <c r="D200" t="s">
        <v>119</v>
      </c>
      <c r="E200">
        <v>5</v>
      </c>
      <c r="H200">
        <v>222</v>
      </c>
      <c r="I200" t="s">
        <v>120</v>
      </c>
      <c r="J200" t="s">
        <v>121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"02:37:19.969"</f>
        <v>02:37:19.969</v>
      </c>
      <c r="T200" t="str">
        <f>"02:37:19.469"</f>
        <v>02:37:19.469</v>
      </c>
      <c r="U200" t="str">
        <f t="shared" si="9"/>
        <v>AAC5F7</v>
      </c>
      <c r="V200">
        <v>0</v>
      </c>
      <c r="W200">
        <v>0</v>
      </c>
      <c r="X200">
        <v>2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0</v>
      </c>
      <c r="AG200">
        <v>2</v>
      </c>
      <c r="AH200">
        <v>1</v>
      </c>
      <c r="AI200" t="s">
        <v>204</v>
      </c>
      <c r="AJ200">
        <v>36.324576999999998</v>
      </c>
      <c r="AK200" t="s">
        <v>205</v>
      </c>
      <c r="AL200">
        <v>-119.40636600000001</v>
      </c>
      <c r="AM200">
        <v>25</v>
      </c>
      <c r="AN200">
        <v>300</v>
      </c>
      <c r="AO200" t="s">
        <v>129</v>
      </c>
      <c r="AP200">
        <v>-123</v>
      </c>
      <c r="AQ200">
        <v>-11</v>
      </c>
      <c r="AR200">
        <v>384</v>
      </c>
      <c r="AZ200">
        <v>1200</v>
      </c>
      <c r="BA200">
        <v>1</v>
      </c>
      <c r="BB200" t="str">
        <f t="shared" si="10"/>
        <v xml:space="preserve">N7933M  </v>
      </c>
      <c r="BC200">
        <v>1</v>
      </c>
      <c r="BE200">
        <v>0</v>
      </c>
      <c r="BF200">
        <v>0</v>
      </c>
      <c r="BG200">
        <v>0</v>
      </c>
      <c r="BH200">
        <v>450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"02:37:19.972"</f>
        <v>02:37:19.972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118</v>
      </c>
      <c r="CQ200">
        <v>280</v>
      </c>
      <c r="CR200">
        <v>2</v>
      </c>
      <c r="CW200">
        <v>2810809</v>
      </c>
      <c r="CY200">
        <v>0</v>
      </c>
      <c r="CZ200">
        <v>0</v>
      </c>
      <c r="DA200">
        <v>1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25">
      <c r="A201" t="str">
        <f>"12/05/2021 02:37:20.204"</f>
        <v>12/05/2021 02:37:20.204</v>
      </c>
      <c r="C201" t="str">
        <f t="shared" si="11"/>
        <v>FFDFD3C0</v>
      </c>
      <c r="D201" t="s">
        <v>113</v>
      </c>
      <c r="E201">
        <v>20</v>
      </c>
      <c r="F201">
        <v>1020</v>
      </c>
      <c r="G201" t="s">
        <v>114</v>
      </c>
      <c r="J201" t="s">
        <v>115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"02:37:19.969"</f>
        <v>02:37:19.969</v>
      </c>
      <c r="T201" t="str">
        <f>"02:37:19.469"</f>
        <v>02:37:19.469</v>
      </c>
      <c r="U201" t="str">
        <f t="shared" si="9"/>
        <v>AAC5F7</v>
      </c>
      <c r="V201">
        <v>0</v>
      </c>
      <c r="W201">
        <v>0</v>
      </c>
      <c r="X201">
        <v>2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0</v>
      </c>
      <c r="AG201">
        <v>2</v>
      </c>
      <c r="AH201">
        <v>1</v>
      </c>
      <c r="AI201" t="s">
        <v>204</v>
      </c>
      <c r="AJ201">
        <v>36.324576999999998</v>
      </c>
      <c r="AK201" t="s">
        <v>205</v>
      </c>
      <c r="AL201">
        <v>-119.40636600000001</v>
      </c>
      <c r="AM201">
        <v>25</v>
      </c>
      <c r="AN201">
        <v>300</v>
      </c>
      <c r="AO201" t="s">
        <v>129</v>
      </c>
      <c r="AP201">
        <v>-123</v>
      </c>
      <c r="AQ201">
        <v>-11</v>
      </c>
      <c r="AR201">
        <v>384</v>
      </c>
      <c r="AZ201">
        <v>1200</v>
      </c>
      <c r="BA201">
        <v>1</v>
      </c>
      <c r="BB201" t="str">
        <f t="shared" si="10"/>
        <v xml:space="preserve">N7933M  </v>
      </c>
      <c r="BC201">
        <v>1</v>
      </c>
      <c r="BE201">
        <v>0</v>
      </c>
      <c r="BF201">
        <v>0</v>
      </c>
      <c r="BG201">
        <v>0</v>
      </c>
      <c r="BH201">
        <v>450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"02:37:19.972"</f>
        <v>02:37:19.972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118</v>
      </c>
      <c r="CQ201">
        <v>280</v>
      </c>
      <c r="CR201">
        <v>2</v>
      </c>
      <c r="CW201">
        <v>2810809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25">
      <c r="A202" t="str">
        <f>"12/05/2021 02:37:21.347"</f>
        <v>12/05/2021 02:37:21.347</v>
      </c>
      <c r="C202" t="str">
        <f t="shared" si="11"/>
        <v>FFDFD3C0</v>
      </c>
      <c r="D202" t="s">
        <v>125</v>
      </c>
      <c r="E202">
        <v>5</v>
      </c>
      <c r="H202">
        <v>172</v>
      </c>
      <c r="I202" t="s">
        <v>124</v>
      </c>
      <c r="J202" t="s">
        <v>126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"02:37:21.109"</f>
        <v>02:37:21.109</v>
      </c>
      <c r="T202" t="str">
        <f>"02:37:20.609"</f>
        <v>02:37:20.609</v>
      </c>
      <c r="U202" t="str">
        <f t="shared" si="9"/>
        <v>AAC5F7</v>
      </c>
      <c r="V202">
        <v>0</v>
      </c>
      <c r="W202">
        <v>0</v>
      </c>
      <c r="X202">
        <v>2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0</v>
      </c>
      <c r="AG202">
        <v>2</v>
      </c>
      <c r="AH202">
        <v>1</v>
      </c>
      <c r="AI202" t="s">
        <v>206</v>
      </c>
      <c r="AJ202">
        <v>36.324469999999998</v>
      </c>
      <c r="AK202" t="s">
        <v>207</v>
      </c>
      <c r="AL202">
        <v>-119.407139</v>
      </c>
      <c r="AM202">
        <v>25</v>
      </c>
      <c r="AN202">
        <v>300</v>
      </c>
      <c r="AO202" t="s">
        <v>129</v>
      </c>
      <c r="AP202">
        <v>-123</v>
      </c>
      <c r="AQ202">
        <v>-19</v>
      </c>
      <c r="AR202">
        <v>448</v>
      </c>
      <c r="AZ202">
        <v>1200</v>
      </c>
      <c r="BA202">
        <v>1</v>
      </c>
      <c r="BB202" t="str">
        <f t="shared" si="10"/>
        <v xml:space="preserve">N7933M  </v>
      </c>
      <c r="BC202">
        <v>1</v>
      </c>
      <c r="BE202">
        <v>0</v>
      </c>
      <c r="BF202">
        <v>0</v>
      </c>
      <c r="BG202">
        <v>0</v>
      </c>
      <c r="BH202">
        <v>450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"02:37:21.113"</f>
        <v>02:37:21.113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118</v>
      </c>
      <c r="CQ202">
        <v>280</v>
      </c>
      <c r="CR202">
        <v>2</v>
      </c>
      <c r="CW202">
        <v>2811294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25">
      <c r="A203" t="str">
        <f>"12/05/2021 02:37:21.347"</f>
        <v>12/05/2021 02:37:21.347</v>
      </c>
      <c r="C203" t="str">
        <f t="shared" si="11"/>
        <v>FFDFD3C0</v>
      </c>
      <c r="D203" t="s">
        <v>113</v>
      </c>
      <c r="E203">
        <v>19</v>
      </c>
      <c r="F203">
        <v>1019</v>
      </c>
      <c r="G203" t="s">
        <v>124</v>
      </c>
      <c r="J203" t="s">
        <v>115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"02:37:21.109"</f>
        <v>02:37:21.109</v>
      </c>
      <c r="T203" t="str">
        <f>"02:37:20.609"</f>
        <v>02:37:20.609</v>
      </c>
      <c r="U203" t="str">
        <f t="shared" si="9"/>
        <v>AAC5F7</v>
      </c>
      <c r="V203">
        <v>0</v>
      </c>
      <c r="W203">
        <v>0</v>
      </c>
      <c r="X203">
        <v>2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0</v>
      </c>
      <c r="AG203">
        <v>2</v>
      </c>
      <c r="AH203">
        <v>1</v>
      </c>
      <c r="AI203" t="s">
        <v>206</v>
      </c>
      <c r="AJ203">
        <v>36.324469999999998</v>
      </c>
      <c r="AK203" t="s">
        <v>207</v>
      </c>
      <c r="AL203">
        <v>-119.407139</v>
      </c>
      <c r="AM203">
        <v>25</v>
      </c>
      <c r="AN203">
        <v>300</v>
      </c>
      <c r="AO203" t="s">
        <v>129</v>
      </c>
      <c r="AP203">
        <v>-123</v>
      </c>
      <c r="AQ203">
        <v>-19</v>
      </c>
      <c r="AR203">
        <v>448</v>
      </c>
      <c r="AZ203">
        <v>1200</v>
      </c>
      <c r="BA203">
        <v>1</v>
      </c>
      <c r="BB203" t="str">
        <f t="shared" si="10"/>
        <v xml:space="preserve">N7933M  </v>
      </c>
      <c r="BC203">
        <v>1</v>
      </c>
      <c r="BE203">
        <v>0</v>
      </c>
      <c r="BF203">
        <v>0</v>
      </c>
      <c r="BG203">
        <v>0</v>
      </c>
      <c r="BH203">
        <v>450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"02:37:21.113"</f>
        <v>02:37:21.113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118</v>
      </c>
      <c r="CQ203">
        <v>280</v>
      </c>
      <c r="CR203">
        <v>2</v>
      </c>
      <c r="CW203">
        <v>2811294</v>
      </c>
      <c r="CY203">
        <v>0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25">
      <c r="A204" t="str">
        <f>"12/05/2021 02:37:21.362"</f>
        <v>12/05/2021 02:37:21.362</v>
      </c>
      <c r="C204" t="str">
        <f t="shared" si="11"/>
        <v>FFDFD3C0</v>
      </c>
      <c r="D204" t="s">
        <v>119</v>
      </c>
      <c r="E204">
        <v>5</v>
      </c>
      <c r="H204">
        <v>222</v>
      </c>
      <c r="I204" t="s">
        <v>120</v>
      </c>
      <c r="J204" t="s">
        <v>121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"02:37:21.109"</f>
        <v>02:37:21.109</v>
      </c>
      <c r="T204" t="str">
        <f>"02:37:20.609"</f>
        <v>02:37:20.609</v>
      </c>
      <c r="U204" t="str">
        <f t="shared" si="9"/>
        <v>AAC5F7</v>
      </c>
      <c r="V204">
        <v>0</v>
      </c>
      <c r="W204">
        <v>0</v>
      </c>
      <c r="X204">
        <v>2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0</v>
      </c>
      <c r="AG204">
        <v>2</v>
      </c>
      <c r="AH204">
        <v>1</v>
      </c>
      <c r="AI204" t="s">
        <v>206</v>
      </c>
      <c r="AJ204">
        <v>36.324469999999998</v>
      </c>
      <c r="AK204" t="s">
        <v>207</v>
      </c>
      <c r="AL204">
        <v>-119.407139</v>
      </c>
      <c r="AM204">
        <v>25</v>
      </c>
      <c r="AN204">
        <v>300</v>
      </c>
      <c r="AO204" t="s">
        <v>129</v>
      </c>
      <c r="AP204">
        <v>-123</v>
      </c>
      <c r="AQ204">
        <v>-19</v>
      </c>
      <c r="AR204">
        <v>448</v>
      </c>
      <c r="AZ204">
        <v>1200</v>
      </c>
      <c r="BA204">
        <v>1</v>
      </c>
      <c r="BB204" t="str">
        <f t="shared" si="10"/>
        <v xml:space="preserve">N7933M  </v>
      </c>
      <c r="BC204">
        <v>1</v>
      </c>
      <c r="BE204">
        <v>0</v>
      </c>
      <c r="BF204">
        <v>0</v>
      </c>
      <c r="BG204">
        <v>0</v>
      </c>
      <c r="BH204">
        <v>450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"02:37:21.113"</f>
        <v>02:37:21.113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7</v>
      </c>
      <c r="CP204" t="s">
        <v>118</v>
      </c>
      <c r="CQ204">
        <v>280</v>
      </c>
      <c r="CR204">
        <v>2</v>
      </c>
      <c r="CW204">
        <v>2811294</v>
      </c>
      <c r="CY204">
        <v>0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25">
      <c r="A205" t="str">
        <f>"12/05/2021 02:37:21.362"</f>
        <v>12/05/2021 02:37:21.362</v>
      </c>
      <c r="C205" t="str">
        <f t="shared" si="11"/>
        <v>FFDFD3C0</v>
      </c>
      <c r="D205" t="s">
        <v>113</v>
      </c>
      <c r="E205">
        <v>20</v>
      </c>
      <c r="F205">
        <v>1020</v>
      </c>
      <c r="G205" t="s">
        <v>114</v>
      </c>
      <c r="J205" t="s">
        <v>115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"02:37:21.109"</f>
        <v>02:37:21.109</v>
      </c>
      <c r="T205" t="str">
        <f>"02:37:20.609"</f>
        <v>02:37:20.609</v>
      </c>
      <c r="U205" t="str">
        <f t="shared" si="9"/>
        <v>AAC5F7</v>
      </c>
      <c r="V205">
        <v>0</v>
      </c>
      <c r="W205">
        <v>0</v>
      </c>
      <c r="X205">
        <v>2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0</v>
      </c>
      <c r="AG205">
        <v>2</v>
      </c>
      <c r="AH205">
        <v>1</v>
      </c>
      <c r="AI205" t="s">
        <v>206</v>
      </c>
      <c r="AJ205">
        <v>36.324469999999998</v>
      </c>
      <c r="AK205" t="s">
        <v>207</v>
      </c>
      <c r="AL205">
        <v>-119.407139</v>
      </c>
      <c r="AM205">
        <v>25</v>
      </c>
      <c r="AN205">
        <v>300</v>
      </c>
      <c r="AO205" t="s">
        <v>129</v>
      </c>
      <c r="AP205">
        <v>-123</v>
      </c>
      <c r="AQ205">
        <v>-19</v>
      </c>
      <c r="AR205">
        <v>448</v>
      </c>
      <c r="AZ205">
        <v>1200</v>
      </c>
      <c r="BA205">
        <v>1</v>
      </c>
      <c r="BB205" t="str">
        <f t="shared" si="10"/>
        <v xml:space="preserve">N7933M  </v>
      </c>
      <c r="BC205">
        <v>1</v>
      </c>
      <c r="BE205">
        <v>0</v>
      </c>
      <c r="BF205">
        <v>0</v>
      </c>
      <c r="BG205">
        <v>0</v>
      </c>
      <c r="BH205">
        <v>450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"02:37:21.113"</f>
        <v>02:37:21.113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118</v>
      </c>
      <c r="CQ205">
        <v>280</v>
      </c>
      <c r="CR205">
        <v>2</v>
      </c>
      <c r="CW205">
        <v>2811294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25">
      <c r="A206" t="str">
        <f>"12/05/2021 02:37:21.378"</f>
        <v>12/05/2021 02:37:21.378</v>
      </c>
      <c r="C206" t="str">
        <f t="shared" si="11"/>
        <v>FFDFD3C0</v>
      </c>
      <c r="D206" t="s">
        <v>122</v>
      </c>
      <c r="E206">
        <v>4</v>
      </c>
      <c r="H206">
        <v>46</v>
      </c>
      <c r="I206" t="s">
        <v>123</v>
      </c>
      <c r="J206" t="s">
        <v>121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"02:37:21.109"</f>
        <v>02:37:21.109</v>
      </c>
      <c r="T206" t="str">
        <f>"02:37:20.609"</f>
        <v>02:37:20.609</v>
      </c>
      <c r="U206" t="str">
        <f t="shared" si="9"/>
        <v>AAC5F7</v>
      </c>
      <c r="V206">
        <v>0</v>
      </c>
      <c r="W206">
        <v>0</v>
      </c>
      <c r="X206">
        <v>2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0</v>
      </c>
      <c r="AG206">
        <v>2</v>
      </c>
      <c r="AH206">
        <v>1</v>
      </c>
      <c r="AI206" t="s">
        <v>206</v>
      </c>
      <c r="AJ206">
        <v>36.324469999999998</v>
      </c>
      <c r="AK206" t="s">
        <v>207</v>
      </c>
      <c r="AL206">
        <v>-119.407139</v>
      </c>
      <c r="AM206">
        <v>25</v>
      </c>
      <c r="AN206">
        <v>300</v>
      </c>
      <c r="AO206" t="s">
        <v>129</v>
      </c>
      <c r="AP206">
        <v>-123</v>
      </c>
      <c r="AQ206">
        <v>-19</v>
      </c>
      <c r="AR206">
        <v>448</v>
      </c>
      <c r="AZ206">
        <v>1200</v>
      </c>
      <c r="BA206">
        <v>1</v>
      </c>
      <c r="BB206" t="str">
        <f t="shared" si="10"/>
        <v xml:space="preserve">N7933M  </v>
      </c>
      <c r="BC206">
        <v>1</v>
      </c>
      <c r="BE206">
        <v>0</v>
      </c>
      <c r="BF206">
        <v>0</v>
      </c>
      <c r="BG206">
        <v>0</v>
      </c>
      <c r="BH206">
        <v>450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"02:37:21.113"</f>
        <v>02:37:21.113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7</v>
      </c>
      <c r="CP206" t="s">
        <v>118</v>
      </c>
      <c r="CQ206">
        <v>280</v>
      </c>
      <c r="CR206">
        <v>2</v>
      </c>
      <c r="CW206">
        <v>2811294</v>
      </c>
      <c r="CY206">
        <v>0</v>
      </c>
      <c r="CZ206">
        <v>0</v>
      </c>
      <c r="DA206">
        <v>1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25">
      <c r="A207" t="str">
        <f>"12/05/2021 02:37:22.456"</f>
        <v>12/05/2021 02:37:22.456</v>
      </c>
      <c r="C207" t="str">
        <f t="shared" si="11"/>
        <v>FFDFD3C0</v>
      </c>
      <c r="D207" t="s">
        <v>113</v>
      </c>
      <c r="E207">
        <v>19</v>
      </c>
      <c r="F207">
        <v>1019</v>
      </c>
      <c r="G207" t="s">
        <v>124</v>
      </c>
      <c r="J207" t="s">
        <v>115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"02:37:22.242"</f>
        <v>02:37:22.242</v>
      </c>
      <c r="T207" t="str">
        <f>"02:37:21.742"</f>
        <v>02:37:21.742</v>
      </c>
      <c r="U207" t="str">
        <f t="shared" si="9"/>
        <v>AAC5F7</v>
      </c>
      <c r="V207">
        <v>0</v>
      </c>
      <c r="W207">
        <v>0</v>
      </c>
      <c r="X207">
        <v>2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0</v>
      </c>
      <c r="AG207">
        <v>2</v>
      </c>
      <c r="AH207">
        <v>1</v>
      </c>
      <c r="AI207" t="s">
        <v>208</v>
      </c>
      <c r="AJ207">
        <v>36.324297999999999</v>
      </c>
      <c r="AK207" t="s">
        <v>209</v>
      </c>
      <c r="AL207">
        <v>-119.407954</v>
      </c>
      <c r="AM207">
        <v>25</v>
      </c>
      <c r="AN207">
        <v>325</v>
      </c>
      <c r="AO207" t="s">
        <v>129</v>
      </c>
      <c r="AP207">
        <v>-122</v>
      </c>
      <c r="AQ207">
        <v>-28</v>
      </c>
      <c r="AR207">
        <v>576</v>
      </c>
      <c r="AZ207">
        <v>1200</v>
      </c>
      <c r="BA207">
        <v>1</v>
      </c>
      <c r="BB207" t="str">
        <f t="shared" si="10"/>
        <v xml:space="preserve">N7933M  </v>
      </c>
      <c r="BC207">
        <v>1</v>
      </c>
      <c r="BE207">
        <v>0</v>
      </c>
      <c r="BF207">
        <v>0</v>
      </c>
      <c r="BG207">
        <v>0</v>
      </c>
      <c r="BH207">
        <v>450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"02:37:22.248"</f>
        <v>02:37:22.248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118</v>
      </c>
      <c r="CQ207">
        <v>280</v>
      </c>
      <c r="CR207">
        <v>2</v>
      </c>
      <c r="CW207">
        <v>2811774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25">
      <c r="A208" t="str">
        <f>"12/05/2021 02:37:22.456"</f>
        <v>12/05/2021 02:37:22.456</v>
      </c>
      <c r="C208" t="str">
        <f t="shared" si="11"/>
        <v>FFDFD3C0</v>
      </c>
      <c r="D208" t="s">
        <v>125</v>
      </c>
      <c r="E208">
        <v>5</v>
      </c>
      <c r="H208">
        <v>172</v>
      </c>
      <c r="I208" t="s">
        <v>124</v>
      </c>
      <c r="J208" t="s">
        <v>126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"02:37:22.242"</f>
        <v>02:37:22.242</v>
      </c>
      <c r="T208" t="str">
        <f>"02:37:21.742"</f>
        <v>02:37:21.742</v>
      </c>
      <c r="U208" t="str">
        <f t="shared" si="9"/>
        <v>AAC5F7</v>
      </c>
      <c r="V208">
        <v>0</v>
      </c>
      <c r="W208">
        <v>0</v>
      </c>
      <c r="X208">
        <v>2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0</v>
      </c>
      <c r="AG208">
        <v>2</v>
      </c>
      <c r="AH208">
        <v>1</v>
      </c>
      <c r="AI208" t="s">
        <v>208</v>
      </c>
      <c r="AJ208">
        <v>36.324297999999999</v>
      </c>
      <c r="AK208" t="s">
        <v>209</v>
      </c>
      <c r="AL208">
        <v>-119.407954</v>
      </c>
      <c r="AM208">
        <v>25</v>
      </c>
      <c r="AN208">
        <v>325</v>
      </c>
      <c r="AO208" t="s">
        <v>129</v>
      </c>
      <c r="AP208">
        <v>-122</v>
      </c>
      <c r="AQ208">
        <v>-28</v>
      </c>
      <c r="AR208">
        <v>576</v>
      </c>
      <c r="AZ208">
        <v>1200</v>
      </c>
      <c r="BA208">
        <v>1</v>
      </c>
      <c r="BB208" t="str">
        <f t="shared" si="10"/>
        <v xml:space="preserve">N7933M  </v>
      </c>
      <c r="BC208">
        <v>1</v>
      </c>
      <c r="BE208">
        <v>0</v>
      </c>
      <c r="BF208">
        <v>0</v>
      </c>
      <c r="BG208">
        <v>0</v>
      </c>
      <c r="BH208">
        <v>450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"02:37:22.248"</f>
        <v>02:37:22.248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118</v>
      </c>
      <c r="CQ208">
        <v>280</v>
      </c>
      <c r="CR208">
        <v>2</v>
      </c>
      <c r="CW208">
        <v>2811774</v>
      </c>
      <c r="CY208">
        <v>0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25">
      <c r="A209" t="str">
        <f>"12/05/2021 02:37:22.472"</f>
        <v>12/05/2021 02:37:22.472</v>
      </c>
      <c r="C209" t="str">
        <f t="shared" si="11"/>
        <v>FFDFD3C0</v>
      </c>
      <c r="D209" t="s">
        <v>119</v>
      </c>
      <c r="E209">
        <v>5</v>
      </c>
      <c r="H209">
        <v>222</v>
      </c>
      <c r="I209" t="s">
        <v>120</v>
      </c>
      <c r="J209" t="s">
        <v>121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"02:37:22.242"</f>
        <v>02:37:22.242</v>
      </c>
      <c r="T209" t="str">
        <f>"02:37:21.742"</f>
        <v>02:37:21.742</v>
      </c>
      <c r="U209" t="str">
        <f t="shared" si="9"/>
        <v>AAC5F7</v>
      </c>
      <c r="V209">
        <v>0</v>
      </c>
      <c r="W209">
        <v>0</v>
      </c>
      <c r="X209">
        <v>2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0</v>
      </c>
      <c r="AG209">
        <v>2</v>
      </c>
      <c r="AH209">
        <v>1</v>
      </c>
      <c r="AI209" t="s">
        <v>208</v>
      </c>
      <c r="AJ209">
        <v>36.324297999999999</v>
      </c>
      <c r="AK209" t="s">
        <v>209</v>
      </c>
      <c r="AL209">
        <v>-119.407954</v>
      </c>
      <c r="AM209">
        <v>25</v>
      </c>
      <c r="AN209">
        <v>325</v>
      </c>
      <c r="AO209" t="s">
        <v>129</v>
      </c>
      <c r="AP209">
        <v>-122</v>
      </c>
      <c r="AQ209">
        <v>-28</v>
      </c>
      <c r="AR209">
        <v>576</v>
      </c>
      <c r="AZ209">
        <v>1200</v>
      </c>
      <c r="BA209">
        <v>1</v>
      </c>
      <c r="BB209" t="str">
        <f t="shared" si="10"/>
        <v xml:space="preserve">N7933M  </v>
      </c>
      <c r="BC209">
        <v>1</v>
      </c>
      <c r="BE209">
        <v>0</v>
      </c>
      <c r="BF209">
        <v>0</v>
      </c>
      <c r="BG209">
        <v>0</v>
      </c>
      <c r="BH209">
        <v>450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"02:37:22.248"</f>
        <v>02:37:22.248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118</v>
      </c>
      <c r="CQ209">
        <v>280</v>
      </c>
      <c r="CR209">
        <v>2</v>
      </c>
      <c r="CW209">
        <v>2811774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25">
      <c r="A210" t="str">
        <f>"12/05/2021 02:37:22.472"</f>
        <v>12/05/2021 02:37:22.472</v>
      </c>
      <c r="C210" t="str">
        <f t="shared" si="11"/>
        <v>FFDFD3C0</v>
      </c>
      <c r="D210" t="s">
        <v>113</v>
      </c>
      <c r="E210">
        <v>20</v>
      </c>
      <c r="F210">
        <v>1020</v>
      </c>
      <c r="G210" t="s">
        <v>114</v>
      </c>
      <c r="J210" t="s">
        <v>115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"02:37:22.242"</f>
        <v>02:37:22.242</v>
      </c>
      <c r="T210" t="str">
        <f>"02:37:21.742"</f>
        <v>02:37:21.742</v>
      </c>
      <c r="U210" t="str">
        <f t="shared" si="9"/>
        <v>AAC5F7</v>
      </c>
      <c r="V210">
        <v>0</v>
      </c>
      <c r="W210">
        <v>0</v>
      </c>
      <c r="X210">
        <v>2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0</v>
      </c>
      <c r="AG210">
        <v>2</v>
      </c>
      <c r="AH210">
        <v>1</v>
      </c>
      <c r="AI210" t="s">
        <v>208</v>
      </c>
      <c r="AJ210">
        <v>36.324297999999999</v>
      </c>
      <c r="AK210" t="s">
        <v>209</v>
      </c>
      <c r="AL210">
        <v>-119.407954</v>
      </c>
      <c r="AM210">
        <v>25</v>
      </c>
      <c r="AN210">
        <v>325</v>
      </c>
      <c r="AO210" t="s">
        <v>129</v>
      </c>
      <c r="AP210">
        <v>-122</v>
      </c>
      <c r="AQ210">
        <v>-28</v>
      </c>
      <c r="AR210">
        <v>576</v>
      </c>
      <c r="AZ210">
        <v>1200</v>
      </c>
      <c r="BA210">
        <v>1</v>
      </c>
      <c r="BB210" t="str">
        <f t="shared" si="10"/>
        <v xml:space="preserve">N7933M  </v>
      </c>
      <c r="BC210">
        <v>1</v>
      </c>
      <c r="BE210">
        <v>0</v>
      </c>
      <c r="BF210">
        <v>0</v>
      </c>
      <c r="BG210">
        <v>0</v>
      </c>
      <c r="BH210">
        <v>450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"02:37:22.248"</f>
        <v>02:37:22.248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118</v>
      </c>
      <c r="CQ210">
        <v>280</v>
      </c>
      <c r="CR210">
        <v>2</v>
      </c>
      <c r="CW210">
        <v>2811774</v>
      </c>
      <c r="CY210">
        <v>0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25">
      <c r="A211" t="str">
        <f>"12/05/2021 02:37:22.550"</f>
        <v>12/05/2021 02:37:22.550</v>
      </c>
      <c r="C211" t="str">
        <f t="shared" si="11"/>
        <v>FFDFD3C0</v>
      </c>
      <c r="D211" t="s">
        <v>122</v>
      </c>
      <c r="E211">
        <v>4</v>
      </c>
      <c r="H211">
        <v>46</v>
      </c>
      <c r="I211" t="s">
        <v>123</v>
      </c>
      <c r="J211" t="s">
        <v>121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"02:37:22.242"</f>
        <v>02:37:22.242</v>
      </c>
      <c r="T211" t="str">
        <f>"02:37:21.742"</f>
        <v>02:37:21.742</v>
      </c>
      <c r="U211" t="str">
        <f t="shared" si="9"/>
        <v>AAC5F7</v>
      </c>
      <c r="V211">
        <v>0</v>
      </c>
      <c r="W211">
        <v>0</v>
      </c>
      <c r="X211">
        <v>2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0</v>
      </c>
      <c r="AG211">
        <v>2</v>
      </c>
      <c r="AH211">
        <v>1</v>
      </c>
      <c r="AI211" t="s">
        <v>208</v>
      </c>
      <c r="AJ211">
        <v>36.324297999999999</v>
      </c>
      <c r="AK211" t="s">
        <v>209</v>
      </c>
      <c r="AL211">
        <v>-119.407954</v>
      </c>
      <c r="AM211">
        <v>25</v>
      </c>
      <c r="AN211">
        <v>325</v>
      </c>
      <c r="AO211" t="s">
        <v>129</v>
      </c>
      <c r="AP211">
        <v>-122</v>
      </c>
      <c r="AQ211">
        <v>-28</v>
      </c>
      <c r="AR211">
        <v>576</v>
      </c>
      <c r="AZ211">
        <v>1200</v>
      </c>
      <c r="BA211">
        <v>1</v>
      </c>
      <c r="BB211" t="str">
        <f t="shared" si="10"/>
        <v xml:space="preserve">N7933M  </v>
      </c>
      <c r="BC211">
        <v>1</v>
      </c>
      <c r="BE211">
        <v>0</v>
      </c>
      <c r="BF211">
        <v>0</v>
      </c>
      <c r="BG211">
        <v>0</v>
      </c>
      <c r="BH211">
        <v>450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"02:37:22.248"</f>
        <v>02:37:22.248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118</v>
      </c>
      <c r="CQ211">
        <v>280</v>
      </c>
      <c r="CR211">
        <v>2</v>
      </c>
      <c r="CW211">
        <v>2811774</v>
      </c>
      <c r="CY211">
        <v>0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25">
      <c r="A212" t="str">
        <f>"12/05/2021 02:37:23.362"</f>
        <v>12/05/2021 02:37:23.362</v>
      </c>
      <c r="C212" t="str">
        <f t="shared" si="11"/>
        <v>FFDFD3C0</v>
      </c>
      <c r="D212" t="s">
        <v>122</v>
      </c>
      <c r="E212">
        <v>4</v>
      </c>
      <c r="H212">
        <v>46</v>
      </c>
      <c r="I212" t="s">
        <v>123</v>
      </c>
      <c r="J212" t="s">
        <v>121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"02:37:23.133"</f>
        <v>02:37:23.133</v>
      </c>
      <c r="T212" t="str">
        <f>"02:37:22.733"</f>
        <v>02:37:22.733</v>
      </c>
      <c r="U212" t="str">
        <f t="shared" si="9"/>
        <v>AAC5F7</v>
      </c>
      <c r="V212">
        <v>0</v>
      </c>
      <c r="W212">
        <v>0</v>
      </c>
      <c r="X212">
        <v>2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0</v>
      </c>
      <c r="AG212">
        <v>2</v>
      </c>
      <c r="AH212">
        <v>1</v>
      </c>
      <c r="AI212" t="s">
        <v>210</v>
      </c>
      <c r="AJ212">
        <v>36.324148000000001</v>
      </c>
      <c r="AK212" t="s">
        <v>211</v>
      </c>
      <c r="AL212">
        <v>-119.408576</v>
      </c>
      <c r="AM212">
        <v>25</v>
      </c>
      <c r="AN212">
        <v>325</v>
      </c>
      <c r="AO212" t="s">
        <v>129</v>
      </c>
      <c r="AP212">
        <v>-121</v>
      </c>
      <c r="AQ212">
        <v>-37</v>
      </c>
      <c r="AR212">
        <v>832</v>
      </c>
      <c r="AZ212">
        <v>1200</v>
      </c>
      <c r="BA212">
        <v>1</v>
      </c>
      <c r="BB212" t="str">
        <f t="shared" si="10"/>
        <v xml:space="preserve">N7933M  </v>
      </c>
      <c r="BC212">
        <v>1</v>
      </c>
      <c r="BE212">
        <v>0</v>
      </c>
      <c r="BF212">
        <v>0</v>
      </c>
      <c r="BG212">
        <v>0</v>
      </c>
      <c r="BH212">
        <v>475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"02:37:23.134"</f>
        <v>02:37:23.134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118</v>
      </c>
      <c r="CQ212">
        <v>280</v>
      </c>
      <c r="CR212">
        <v>2</v>
      </c>
      <c r="CW212">
        <v>2812189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25">
      <c r="A213" t="str">
        <f>"12/05/2021 02:37:23.362"</f>
        <v>12/05/2021 02:37:23.362</v>
      </c>
      <c r="C213" t="str">
        <f t="shared" si="11"/>
        <v>FFDFD3C0</v>
      </c>
      <c r="D213" t="s">
        <v>113</v>
      </c>
      <c r="E213">
        <v>19</v>
      </c>
      <c r="F213">
        <v>1019</v>
      </c>
      <c r="G213" t="s">
        <v>124</v>
      </c>
      <c r="J213" t="s">
        <v>115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"02:37:23.133"</f>
        <v>02:37:23.133</v>
      </c>
      <c r="T213" t="str">
        <f>"02:37:22.733"</f>
        <v>02:37:22.733</v>
      </c>
      <c r="U213" t="str">
        <f t="shared" si="9"/>
        <v>AAC5F7</v>
      </c>
      <c r="V213">
        <v>0</v>
      </c>
      <c r="W213">
        <v>0</v>
      </c>
      <c r="X213">
        <v>2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0</v>
      </c>
      <c r="AG213">
        <v>2</v>
      </c>
      <c r="AH213">
        <v>1</v>
      </c>
      <c r="AI213" t="s">
        <v>210</v>
      </c>
      <c r="AJ213">
        <v>36.324148000000001</v>
      </c>
      <c r="AK213" t="s">
        <v>211</v>
      </c>
      <c r="AL213">
        <v>-119.408576</v>
      </c>
      <c r="AM213">
        <v>25</v>
      </c>
      <c r="AN213">
        <v>325</v>
      </c>
      <c r="AO213" t="s">
        <v>129</v>
      </c>
      <c r="AP213">
        <v>-121</v>
      </c>
      <c r="AQ213">
        <v>-37</v>
      </c>
      <c r="AR213">
        <v>832</v>
      </c>
      <c r="AZ213">
        <v>1200</v>
      </c>
      <c r="BA213">
        <v>1</v>
      </c>
      <c r="BB213" t="str">
        <f t="shared" si="10"/>
        <v xml:space="preserve">N7933M  </v>
      </c>
      <c r="BC213">
        <v>1</v>
      </c>
      <c r="BE213">
        <v>0</v>
      </c>
      <c r="BF213">
        <v>0</v>
      </c>
      <c r="BG213">
        <v>0</v>
      </c>
      <c r="BH213">
        <v>475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"02:37:23.134"</f>
        <v>02:37:23.134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118</v>
      </c>
      <c r="CQ213">
        <v>280</v>
      </c>
      <c r="CR213">
        <v>2</v>
      </c>
      <c r="CW213">
        <v>2812189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25">
      <c r="A214" t="str">
        <f>"12/05/2021 02:37:23.378"</f>
        <v>12/05/2021 02:37:23.378</v>
      </c>
      <c r="C214" t="str">
        <f t="shared" si="11"/>
        <v>FFDFD3C0</v>
      </c>
      <c r="D214" t="s">
        <v>125</v>
      </c>
      <c r="E214">
        <v>5</v>
      </c>
      <c r="H214">
        <v>172</v>
      </c>
      <c r="I214" t="s">
        <v>124</v>
      </c>
      <c r="J214" t="s">
        <v>126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"02:37:23.133"</f>
        <v>02:37:23.133</v>
      </c>
      <c r="T214" t="str">
        <f>"02:37:22.733"</f>
        <v>02:37:22.733</v>
      </c>
      <c r="U214" t="str">
        <f t="shared" si="9"/>
        <v>AAC5F7</v>
      </c>
      <c r="V214">
        <v>0</v>
      </c>
      <c r="W214">
        <v>0</v>
      </c>
      <c r="X214">
        <v>2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0</v>
      </c>
      <c r="AG214">
        <v>2</v>
      </c>
      <c r="AH214">
        <v>1</v>
      </c>
      <c r="AI214" t="s">
        <v>210</v>
      </c>
      <c r="AJ214">
        <v>36.324148000000001</v>
      </c>
      <c r="AK214" t="s">
        <v>211</v>
      </c>
      <c r="AL214">
        <v>-119.408576</v>
      </c>
      <c r="AM214">
        <v>25</v>
      </c>
      <c r="AN214">
        <v>325</v>
      </c>
      <c r="AO214" t="s">
        <v>129</v>
      </c>
      <c r="AP214">
        <v>-121</v>
      </c>
      <c r="AQ214">
        <v>-37</v>
      </c>
      <c r="AR214">
        <v>832</v>
      </c>
      <c r="AZ214">
        <v>1200</v>
      </c>
      <c r="BA214">
        <v>1</v>
      </c>
      <c r="BB214" t="str">
        <f t="shared" si="10"/>
        <v xml:space="preserve">N7933M  </v>
      </c>
      <c r="BC214">
        <v>1</v>
      </c>
      <c r="BE214">
        <v>0</v>
      </c>
      <c r="BF214">
        <v>0</v>
      </c>
      <c r="BG214">
        <v>0</v>
      </c>
      <c r="BH214">
        <v>475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"02:37:23.134"</f>
        <v>02:37:23.134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118</v>
      </c>
      <c r="CQ214">
        <v>280</v>
      </c>
      <c r="CR214">
        <v>2</v>
      </c>
      <c r="CW214">
        <v>2812189</v>
      </c>
      <c r="CY214">
        <v>0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25">
      <c r="A215" t="str">
        <f>"12/05/2021 02:37:23.394"</f>
        <v>12/05/2021 02:37:23.394</v>
      </c>
      <c r="C215" t="str">
        <f t="shared" si="11"/>
        <v>FFDFD3C0</v>
      </c>
      <c r="D215" t="s">
        <v>113</v>
      </c>
      <c r="E215">
        <v>20</v>
      </c>
      <c r="F215">
        <v>1020</v>
      </c>
      <c r="G215" t="s">
        <v>114</v>
      </c>
      <c r="J215" t="s">
        <v>115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"02:37:23.133"</f>
        <v>02:37:23.133</v>
      </c>
      <c r="T215" t="str">
        <f>"02:37:22.733"</f>
        <v>02:37:22.733</v>
      </c>
      <c r="U215" t="str">
        <f t="shared" si="9"/>
        <v>AAC5F7</v>
      </c>
      <c r="V215">
        <v>0</v>
      </c>
      <c r="W215">
        <v>0</v>
      </c>
      <c r="X215">
        <v>2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0</v>
      </c>
      <c r="AG215">
        <v>2</v>
      </c>
      <c r="AH215">
        <v>1</v>
      </c>
      <c r="AI215" t="s">
        <v>210</v>
      </c>
      <c r="AJ215">
        <v>36.324148000000001</v>
      </c>
      <c r="AK215" t="s">
        <v>211</v>
      </c>
      <c r="AL215">
        <v>-119.408576</v>
      </c>
      <c r="AM215">
        <v>25</v>
      </c>
      <c r="AN215">
        <v>325</v>
      </c>
      <c r="AO215" t="s">
        <v>129</v>
      </c>
      <c r="AP215">
        <v>-121</v>
      </c>
      <c r="AQ215">
        <v>-37</v>
      </c>
      <c r="AR215">
        <v>832</v>
      </c>
      <c r="AZ215">
        <v>1200</v>
      </c>
      <c r="BA215">
        <v>1</v>
      </c>
      <c r="BB215" t="str">
        <f t="shared" si="10"/>
        <v xml:space="preserve">N7933M  </v>
      </c>
      <c r="BC215">
        <v>1</v>
      </c>
      <c r="BE215">
        <v>0</v>
      </c>
      <c r="BF215">
        <v>0</v>
      </c>
      <c r="BG215">
        <v>0</v>
      </c>
      <c r="BH215">
        <v>475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"02:37:23.134"</f>
        <v>02:37:23.134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118</v>
      </c>
      <c r="CQ215">
        <v>280</v>
      </c>
      <c r="CR215">
        <v>2</v>
      </c>
      <c r="CW215">
        <v>2812189</v>
      </c>
      <c r="CY215">
        <v>0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25">
      <c r="A216" t="str">
        <f>"12/05/2021 02:37:23.394"</f>
        <v>12/05/2021 02:37:23.394</v>
      </c>
      <c r="C216" t="str">
        <f t="shared" si="11"/>
        <v>FFDFD3C0</v>
      </c>
      <c r="D216" t="s">
        <v>119</v>
      </c>
      <c r="E216">
        <v>5</v>
      </c>
      <c r="H216">
        <v>222</v>
      </c>
      <c r="I216" t="s">
        <v>120</v>
      </c>
      <c r="J216" t="s">
        <v>121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"02:37:23.133"</f>
        <v>02:37:23.133</v>
      </c>
      <c r="T216" t="str">
        <f>"02:37:22.733"</f>
        <v>02:37:22.733</v>
      </c>
      <c r="U216" t="str">
        <f t="shared" si="9"/>
        <v>AAC5F7</v>
      </c>
      <c r="V216">
        <v>0</v>
      </c>
      <c r="W216">
        <v>0</v>
      </c>
      <c r="X216">
        <v>2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0</v>
      </c>
      <c r="AG216">
        <v>2</v>
      </c>
      <c r="AH216">
        <v>1</v>
      </c>
      <c r="AI216" t="s">
        <v>210</v>
      </c>
      <c r="AJ216">
        <v>36.324148000000001</v>
      </c>
      <c r="AK216" t="s">
        <v>211</v>
      </c>
      <c r="AL216">
        <v>-119.408576</v>
      </c>
      <c r="AM216">
        <v>25</v>
      </c>
      <c r="AN216">
        <v>325</v>
      </c>
      <c r="AO216" t="s">
        <v>129</v>
      </c>
      <c r="AP216">
        <v>-121</v>
      </c>
      <c r="AQ216">
        <v>-37</v>
      </c>
      <c r="AR216">
        <v>832</v>
      </c>
      <c r="AZ216">
        <v>1200</v>
      </c>
      <c r="BA216">
        <v>1</v>
      </c>
      <c r="BB216" t="str">
        <f t="shared" si="10"/>
        <v xml:space="preserve">N7933M  </v>
      </c>
      <c r="BC216">
        <v>1</v>
      </c>
      <c r="BE216">
        <v>0</v>
      </c>
      <c r="BF216">
        <v>0</v>
      </c>
      <c r="BG216">
        <v>0</v>
      </c>
      <c r="BH216">
        <v>475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"02:37:23.134"</f>
        <v>02:37:23.134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118</v>
      </c>
      <c r="CQ216">
        <v>280</v>
      </c>
      <c r="CR216">
        <v>2</v>
      </c>
      <c r="CW216">
        <v>2812189</v>
      </c>
      <c r="CY216">
        <v>0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25">
      <c r="A217" t="str">
        <f>"12/05/2021 02:37:24.348"</f>
        <v>12/05/2021 02:37:24.348</v>
      </c>
      <c r="C217" t="str">
        <f t="shared" si="11"/>
        <v>FFDFD3C0</v>
      </c>
      <c r="D217" t="s">
        <v>113</v>
      </c>
      <c r="E217">
        <v>20</v>
      </c>
      <c r="F217">
        <v>1020</v>
      </c>
      <c r="G217" t="s">
        <v>114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"02:37:24.109"</f>
        <v>02:37:24.109</v>
      </c>
      <c r="T217" t="str">
        <f>"02:37:23.709"</f>
        <v>02:37:23.709</v>
      </c>
      <c r="U217" t="str">
        <f t="shared" si="9"/>
        <v>AAC5F7</v>
      </c>
      <c r="V217">
        <v>0</v>
      </c>
      <c r="W217">
        <v>0</v>
      </c>
      <c r="X217">
        <v>2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0</v>
      </c>
      <c r="AG217">
        <v>2</v>
      </c>
      <c r="AH217">
        <v>1</v>
      </c>
      <c r="AI217" t="s">
        <v>212</v>
      </c>
      <c r="AJ217">
        <v>36.323912</v>
      </c>
      <c r="AK217" t="s">
        <v>213</v>
      </c>
      <c r="AL217">
        <v>-119.409199</v>
      </c>
      <c r="AM217">
        <v>25</v>
      </c>
      <c r="AN217">
        <v>350</v>
      </c>
      <c r="AO217" t="s">
        <v>129</v>
      </c>
      <c r="AP217">
        <v>-118</v>
      </c>
      <c r="AQ217">
        <v>-47</v>
      </c>
      <c r="AR217">
        <v>896</v>
      </c>
      <c r="AZ217">
        <v>1200</v>
      </c>
      <c r="BA217">
        <v>1</v>
      </c>
      <c r="BB217" t="str">
        <f t="shared" si="10"/>
        <v xml:space="preserve">N7933M  </v>
      </c>
      <c r="BC217">
        <v>1</v>
      </c>
      <c r="BE217">
        <v>0</v>
      </c>
      <c r="BF217">
        <v>0</v>
      </c>
      <c r="BG217">
        <v>0</v>
      </c>
      <c r="BH217">
        <v>500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"02:37:24.113"</f>
        <v>02:37:24.113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118</v>
      </c>
      <c r="CQ217">
        <v>280</v>
      </c>
      <c r="CR217">
        <v>2</v>
      </c>
      <c r="CW217">
        <v>2812668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25">
      <c r="A218" t="str">
        <f>"12/05/2021 02:37:24.348"</f>
        <v>12/05/2021 02:37:24.348</v>
      </c>
      <c r="C218" t="str">
        <f t="shared" si="11"/>
        <v>FFDFD3C0</v>
      </c>
      <c r="D218" t="s">
        <v>119</v>
      </c>
      <c r="E218">
        <v>5</v>
      </c>
      <c r="H218">
        <v>222</v>
      </c>
      <c r="I218" t="s">
        <v>120</v>
      </c>
      <c r="J218" t="s">
        <v>121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"02:37:24.109"</f>
        <v>02:37:24.109</v>
      </c>
      <c r="T218" t="str">
        <f>"02:37:23.709"</f>
        <v>02:37:23.709</v>
      </c>
      <c r="U218" t="str">
        <f t="shared" si="9"/>
        <v>AAC5F7</v>
      </c>
      <c r="V218">
        <v>0</v>
      </c>
      <c r="W218">
        <v>0</v>
      </c>
      <c r="X218">
        <v>2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0</v>
      </c>
      <c r="AG218">
        <v>2</v>
      </c>
      <c r="AH218">
        <v>1</v>
      </c>
      <c r="AI218" t="s">
        <v>212</v>
      </c>
      <c r="AJ218">
        <v>36.323912</v>
      </c>
      <c r="AK218" t="s">
        <v>213</v>
      </c>
      <c r="AL218">
        <v>-119.409199</v>
      </c>
      <c r="AM218">
        <v>25</v>
      </c>
      <c r="AN218">
        <v>350</v>
      </c>
      <c r="AO218" t="s">
        <v>129</v>
      </c>
      <c r="AP218">
        <v>-118</v>
      </c>
      <c r="AQ218">
        <v>-47</v>
      </c>
      <c r="AR218">
        <v>896</v>
      </c>
      <c r="AZ218">
        <v>1200</v>
      </c>
      <c r="BA218">
        <v>1</v>
      </c>
      <c r="BB218" t="str">
        <f t="shared" si="10"/>
        <v xml:space="preserve">N7933M  </v>
      </c>
      <c r="BC218">
        <v>1</v>
      </c>
      <c r="BE218">
        <v>0</v>
      </c>
      <c r="BF218">
        <v>0</v>
      </c>
      <c r="BG218">
        <v>0</v>
      </c>
      <c r="BH218">
        <v>500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"02:37:24.113"</f>
        <v>02:37:24.113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118</v>
      </c>
      <c r="CQ218">
        <v>280</v>
      </c>
      <c r="CR218">
        <v>2</v>
      </c>
      <c r="CW218">
        <v>2812668</v>
      </c>
      <c r="CY218">
        <v>0</v>
      </c>
      <c r="CZ218">
        <v>0</v>
      </c>
      <c r="DA218">
        <v>1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25">
      <c r="A219" t="str">
        <f>"12/05/2021 02:37:24.379"</f>
        <v>12/05/2021 02:37:24.379</v>
      </c>
      <c r="C219" t="str">
        <f t="shared" si="11"/>
        <v>FFDFD3C0</v>
      </c>
      <c r="D219" t="s">
        <v>122</v>
      </c>
      <c r="E219">
        <v>4</v>
      </c>
      <c r="H219">
        <v>46</v>
      </c>
      <c r="I219" t="s">
        <v>123</v>
      </c>
      <c r="J219" t="s">
        <v>121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"02:37:24.109"</f>
        <v>02:37:24.109</v>
      </c>
      <c r="T219" t="str">
        <f>"02:37:23.709"</f>
        <v>02:37:23.709</v>
      </c>
      <c r="U219" t="str">
        <f t="shared" si="9"/>
        <v>AAC5F7</v>
      </c>
      <c r="V219">
        <v>0</v>
      </c>
      <c r="W219">
        <v>0</v>
      </c>
      <c r="X219">
        <v>2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0</v>
      </c>
      <c r="AG219">
        <v>2</v>
      </c>
      <c r="AH219">
        <v>1</v>
      </c>
      <c r="AI219" t="s">
        <v>212</v>
      </c>
      <c r="AJ219">
        <v>36.323912</v>
      </c>
      <c r="AK219" t="s">
        <v>213</v>
      </c>
      <c r="AL219">
        <v>-119.409199</v>
      </c>
      <c r="AM219">
        <v>25</v>
      </c>
      <c r="AN219">
        <v>350</v>
      </c>
      <c r="AO219" t="s">
        <v>129</v>
      </c>
      <c r="AP219">
        <v>-118</v>
      </c>
      <c r="AQ219">
        <v>-47</v>
      </c>
      <c r="AR219">
        <v>896</v>
      </c>
      <c r="AZ219">
        <v>1200</v>
      </c>
      <c r="BA219">
        <v>1</v>
      </c>
      <c r="BB219" t="str">
        <f t="shared" si="10"/>
        <v xml:space="preserve">N7933M  </v>
      </c>
      <c r="BC219">
        <v>1</v>
      </c>
      <c r="BE219">
        <v>0</v>
      </c>
      <c r="BF219">
        <v>0</v>
      </c>
      <c r="BG219">
        <v>0</v>
      </c>
      <c r="BH219">
        <v>500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"02:37:24.113"</f>
        <v>02:37:24.113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118</v>
      </c>
      <c r="CQ219">
        <v>280</v>
      </c>
      <c r="CR219">
        <v>2</v>
      </c>
      <c r="CW219">
        <v>2812668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25">
      <c r="A220" t="str">
        <f>"12/05/2021 02:37:24.395"</f>
        <v>12/05/2021 02:37:24.395</v>
      </c>
      <c r="C220" t="str">
        <f t="shared" si="11"/>
        <v>FFDFD3C0</v>
      </c>
      <c r="D220" t="s">
        <v>113</v>
      </c>
      <c r="E220">
        <v>19</v>
      </c>
      <c r="F220">
        <v>1019</v>
      </c>
      <c r="G220" t="s">
        <v>124</v>
      </c>
      <c r="J220" t="s">
        <v>115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"02:37:24.109"</f>
        <v>02:37:24.109</v>
      </c>
      <c r="T220" t="str">
        <f>"02:37:23.709"</f>
        <v>02:37:23.709</v>
      </c>
      <c r="U220" t="str">
        <f t="shared" si="9"/>
        <v>AAC5F7</v>
      </c>
      <c r="V220">
        <v>0</v>
      </c>
      <c r="W220">
        <v>0</v>
      </c>
      <c r="X220">
        <v>2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0</v>
      </c>
      <c r="AG220">
        <v>2</v>
      </c>
      <c r="AH220">
        <v>1</v>
      </c>
      <c r="AI220" t="s">
        <v>212</v>
      </c>
      <c r="AJ220">
        <v>36.323912</v>
      </c>
      <c r="AK220" t="s">
        <v>213</v>
      </c>
      <c r="AL220">
        <v>-119.409199</v>
      </c>
      <c r="AM220">
        <v>25</v>
      </c>
      <c r="AN220">
        <v>350</v>
      </c>
      <c r="AO220" t="s">
        <v>129</v>
      </c>
      <c r="AP220">
        <v>-118</v>
      </c>
      <c r="AQ220">
        <v>-47</v>
      </c>
      <c r="AR220">
        <v>896</v>
      </c>
      <c r="AZ220">
        <v>1200</v>
      </c>
      <c r="BA220">
        <v>1</v>
      </c>
      <c r="BB220" t="str">
        <f t="shared" si="10"/>
        <v xml:space="preserve">N7933M  </v>
      </c>
      <c r="BC220">
        <v>1</v>
      </c>
      <c r="BE220">
        <v>0</v>
      </c>
      <c r="BF220">
        <v>0</v>
      </c>
      <c r="BG220">
        <v>0</v>
      </c>
      <c r="BH220">
        <v>500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"02:37:24.113"</f>
        <v>02:37:24.113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118</v>
      </c>
      <c r="CQ220">
        <v>280</v>
      </c>
      <c r="CR220">
        <v>2</v>
      </c>
      <c r="CW220">
        <v>2812668</v>
      </c>
      <c r="CY220">
        <v>0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25">
      <c r="A221" t="str">
        <f>"12/05/2021 02:37:24.395"</f>
        <v>12/05/2021 02:37:24.395</v>
      </c>
      <c r="C221" t="str">
        <f t="shared" si="11"/>
        <v>FFDFD3C0</v>
      </c>
      <c r="D221" t="s">
        <v>125</v>
      </c>
      <c r="E221">
        <v>5</v>
      </c>
      <c r="H221">
        <v>172</v>
      </c>
      <c r="I221" t="s">
        <v>124</v>
      </c>
      <c r="J221" t="s">
        <v>126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"02:37:24.109"</f>
        <v>02:37:24.109</v>
      </c>
      <c r="T221" t="str">
        <f>"02:37:23.709"</f>
        <v>02:37:23.709</v>
      </c>
      <c r="U221" t="str">
        <f t="shared" si="9"/>
        <v>AAC5F7</v>
      </c>
      <c r="V221">
        <v>0</v>
      </c>
      <c r="W221">
        <v>0</v>
      </c>
      <c r="X221">
        <v>2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0</v>
      </c>
      <c r="AG221">
        <v>2</v>
      </c>
      <c r="AH221">
        <v>1</v>
      </c>
      <c r="AI221" t="s">
        <v>212</v>
      </c>
      <c r="AJ221">
        <v>36.323912</v>
      </c>
      <c r="AK221" t="s">
        <v>213</v>
      </c>
      <c r="AL221">
        <v>-119.409199</v>
      </c>
      <c r="AM221">
        <v>25</v>
      </c>
      <c r="AN221">
        <v>350</v>
      </c>
      <c r="AO221" t="s">
        <v>129</v>
      </c>
      <c r="AP221">
        <v>-118</v>
      </c>
      <c r="AQ221">
        <v>-47</v>
      </c>
      <c r="AR221">
        <v>896</v>
      </c>
      <c r="AZ221">
        <v>1200</v>
      </c>
      <c r="BA221">
        <v>1</v>
      </c>
      <c r="BB221" t="str">
        <f t="shared" si="10"/>
        <v xml:space="preserve">N7933M  </v>
      </c>
      <c r="BC221">
        <v>1</v>
      </c>
      <c r="BE221">
        <v>0</v>
      </c>
      <c r="BF221">
        <v>0</v>
      </c>
      <c r="BG221">
        <v>0</v>
      </c>
      <c r="BH221">
        <v>500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"02:37:24.113"</f>
        <v>02:37:24.113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118</v>
      </c>
      <c r="CQ221">
        <v>280</v>
      </c>
      <c r="CR221">
        <v>2</v>
      </c>
      <c r="CW221">
        <v>2812668</v>
      </c>
      <c r="CY221">
        <v>0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25">
      <c r="A222" t="str">
        <f>"12/05/2021 02:37:25.192"</f>
        <v>12/05/2021 02:37:25.192</v>
      </c>
      <c r="C222" t="str">
        <f t="shared" si="11"/>
        <v>FFDFD3C0</v>
      </c>
      <c r="D222" t="s">
        <v>113</v>
      </c>
      <c r="E222">
        <v>19</v>
      </c>
      <c r="F222">
        <v>1019</v>
      </c>
      <c r="G222" t="s">
        <v>124</v>
      </c>
      <c r="J222" t="s">
        <v>115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"02:37:24.992"</f>
        <v>02:37:24.992</v>
      </c>
      <c r="T222" t="str">
        <f>"02:37:24.592"</f>
        <v>02:37:24.592</v>
      </c>
      <c r="U222" t="str">
        <f t="shared" si="9"/>
        <v>AAC5F7</v>
      </c>
      <c r="V222">
        <v>0</v>
      </c>
      <c r="W222">
        <v>0</v>
      </c>
      <c r="X222">
        <v>2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0</v>
      </c>
      <c r="AG222">
        <v>2</v>
      </c>
      <c r="AH222">
        <v>1</v>
      </c>
      <c r="AI222" t="s">
        <v>214</v>
      </c>
      <c r="AJ222">
        <v>36.323633000000001</v>
      </c>
      <c r="AK222" t="s">
        <v>215</v>
      </c>
      <c r="AL222">
        <v>-119.40982099999999</v>
      </c>
      <c r="AM222">
        <v>25</v>
      </c>
      <c r="AN222">
        <v>350</v>
      </c>
      <c r="AO222" t="s">
        <v>129</v>
      </c>
      <c r="AP222">
        <v>-113</v>
      </c>
      <c r="AQ222">
        <v>-59</v>
      </c>
      <c r="AR222">
        <v>960</v>
      </c>
      <c r="AZ222">
        <v>1200</v>
      </c>
      <c r="BA222">
        <v>1</v>
      </c>
      <c r="BB222" t="str">
        <f t="shared" si="10"/>
        <v xml:space="preserve">N7933M  </v>
      </c>
      <c r="BC222">
        <v>1</v>
      </c>
      <c r="BE222">
        <v>0</v>
      </c>
      <c r="BF222">
        <v>0</v>
      </c>
      <c r="BG222">
        <v>0</v>
      </c>
      <c r="BH222">
        <v>500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"02:37:24.992"</f>
        <v>02:37:24.992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7</v>
      </c>
      <c r="CP222" t="s">
        <v>118</v>
      </c>
      <c r="CQ222">
        <v>280</v>
      </c>
      <c r="CR222">
        <v>2</v>
      </c>
      <c r="CW222">
        <v>2813128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25">
      <c r="A223" t="str">
        <f>"12/05/2021 02:37:25.192"</f>
        <v>12/05/2021 02:37:25.192</v>
      </c>
      <c r="C223" t="str">
        <f t="shared" si="11"/>
        <v>FFDFD3C0</v>
      </c>
      <c r="D223" t="s">
        <v>125</v>
      </c>
      <c r="E223">
        <v>5</v>
      </c>
      <c r="H223">
        <v>172</v>
      </c>
      <c r="I223" t="s">
        <v>124</v>
      </c>
      <c r="J223" t="s">
        <v>126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"02:37:24.992"</f>
        <v>02:37:24.992</v>
      </c>
      <c r="T223" t="str">
        <f>"02:37:24.592"</f>
        <v>02:37:24.592</v>
      </c>
      <c r="U223" t="str">
        <f t="shared" si="9"/>
        <v>AAC5F7</v>
      </c>
      <c r="V223">
        <v>0</v>
      </c>
      <c r="W223">
        <v>0</v>
      </c>
      <c r="X223">
        <v>2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0</v>
      </c>
      <c r="AG223">
        <v>2</v>
      </c>
      <c r="AH223">
        <v>1</v>
      </c>
      <c r="AI223" t="s">
        <v>214</v>
      </c>
      <c r="AJ223">
        <v>36.323633000000001</v>
      </c>
      <c r="AK223" t="s">
        <v>215</v>
      </c>
      <c r="AL223">
        <v>-119.40982099999999</v>
      </c>
      <c r="AM223">
        <v>25</v>
      </c>
      <c r="AN223">
        <v>350</v>
      </c>
      <c r="AO223" t="s">
        <v>129</v>
      </c>
      <c r="AP223">
        <v>-113</v>
      </c>
      <c r="AQ223">
        <v>-59</v>
      </c>
      <c r="AR223">
        <v>960</v>
      </c>
      <c r="AZ223">
        <v>1200</v>
      </c>
      <c r="BA223">
        <v>1</v>
      </c>
      <c r="BB223" t="str">
        <f t="shared" si="10"/>
        <v xml:space="preserve">N7933M  </v>
      </c>
      <c r="BC223">
        <v>1</v>
      </c>
      <c r="BE223">
        <v>0</v>
      </c>
      <c r="BF223">
        <v>0</v>
      </c>
      <c r="BG223">
        <v>0</v>
      </c>
      <c r="BH223">
        <v>500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"02:37:24.992"</f>
        <v>02:37:24.992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118</v>
      </c>
      <c r="CQ223">
        <v>280</v>
      </c>
      <c r="CR223">
        <v>2</v>
      </c>
      <c r="CW223">
        <v>2813128</v>
      </c>
      <c r="CY223">
        <v>0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25">
      <c r="A224" t="str">
        <f>"12/05/2021 02:37:25.239"</f>
        <v>12/05/2021 02:37:25.239</v>
      </c>
      <c r="C224" t="str">
        <f t="shared" si="11"/>
        <v>FFDFD3C0</v>
      </c>
      <c r="D224" t="s">
        <v>113</v>
      </c>
      <c r="E224">
        <v>20</v>
      </c>
      <c r="F224">
        <v>1020</v>
      </c>
      <c r="G224" t="s">
        <v>114</v>
      </c>
      <c r="J224" t="s">
        <v>115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"02:37:24.992"</f>
        <v>02:37:24.992</v>
      </c>
      <c r="T224" t="str">
        <f>"02:37:24.592"</f>
        <v>02:37:24.592</v>
      </c>
      <c r="U224" t="str">
        <f t="shared" si="9"/>
        <v>AAC5F7</v>
      </c>
      <c r="V224">
        <v>0</v>
      </c>
      <c r="W224">
        <v>0</v>
      </c>
      <c r="X224">
        <v>2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0</v>
      </c>
      <c r="AG224">
        <v>2</v>
      </c>
      <c r="AH224">
        <v>1</v>
      </c>
      <c r="AI224" t="s">
        <v>214</v>
      </c>
      <c r="AJ224">
        <v>36.323633000000001</v>
      </c>
      <c r="AK224" t="s">
        <v>215</v>
      </c>
      <c r="AL224">
        <v>-119.40982099999999</v>
      </c>
      <c r="AM224">
        <v>25</v>
      </c>
      <c r="AN224">
        <v>350</v>
      </c>
      <c r="AO224" t="s">
        <v>129</v>
      </c>
      <c r="AP224">
        <v>-113</v>
      </c>
      <c r="AQ224">
        <v>-59</v>
      </c>
      <c r="AR224">
        <v>960</v>
      </c>
      <c r="AZ224">
        <v>1200</v>
      </c>
      <c r="BA224">
        <v>1</v>
      </c>
      <c r="BB224" t="str">
        <f t="shared" si="10"/>
        <v xml:space="preserve">N7933M  </v>
      </c>
      <c r="BC224">
        <v>1</v>
      </c>
      <c r="BE224">
        <v>0</v>
      </c>
      <c r="BF224">
        <v>0</v>
      </c>
      <c r="BG224">
        <v>0</v>
      </c>
      <c r="BH224">
        <v>500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"02:37:24.992"</f>
        <v>02:37:24.992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118</v>
      </c>
      <c r="CQ224">
        <v>280</v>
      </c>
      <c r="CR224">
        <v>2</v>
      </c>
      <c r="CW224">
        <v>2813128</v>
      </c>
      <c r="CY224">
        <v>0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25">
      <c r="A225" t="str">
        <f>"12/05/2021 02:37:25.239"</f>
        <v>12/05/2021 02:37:25.239</v>
      </c>
      <c r="C225" t="str">
        <f t="shared" si="11"/>
        <v>FFDFD3C0</v>
      </c>
      <c r="D225" t="s">
        <v>119</v>
      </c>
      <c r="E225">
        <v>5</v>
      </c>
      <c r="H225">
        <v>222</v>
      </c>
      <c r="I225" t="s">
        <v>120</v>
      </c>
      <c r="J225" t="s">
        <v>121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"02:37:24.992"</f>
        <v>02:37:24.992</v>
      </c>
      <c r="T225" t="str">
        <f>"02:37:24.592"</f>
        <v>02:37:24.592</v>
      </c>
      <c r="U225" t="str">
        <f t="shared" si="9"/>
        <v>AAC5F7</v>
      </c>
      <c r="V225">
        <v>0</v>
      </c>
      <c r="W225">
        <v>0</v>
      </c>
      <c r="X225">
        <v>2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0</v>
      </c>
      <c r="AG225">
        <v>2</v>
      </c>
      <c r="AH225">
        <v>1</v>
      </c>
      <c r="AI225" t="s">
        <v>214</v>
      </c>
      <c r="AJ225">
        <v>36.323633000000001</v>
      </c>
      <c r="AK225" t="s">
        <v>215</v>
      </c>
      <c r="AL225">
        <v>-119.40982099999999</v>
      </c>
      <c r="AM225">
        <v>25</v>
      </c>
      <c r="AN225">
        <v>350</v>
      </c>
      <c r="AO225" t="s">
        <v>129</v>
      </c>
      <c r="AP225">
        <v>-113</v>
      </c>
      <c r="AQ225">
        <v>-59</v>
      </c>
      <c r="AR225">
        <v>960</v>
      </c>
      <c r="AZ225">
        <v>1200</v>
      </c>
      <c r="BA225">
        <v>1</v>
      </c>
      <c r="BB225" t="str">
        <f t="shared" si="10"/>
        <v xml:space="preserve">N7933M  </v>
      </c>
      <c r="BC225">
        <v>1</v>
      </c>
      <c r="BE225">
        <v>0</v>
      </c>
      <c r="BF225">
        <v>0</v>
      </c>
      <c r="BG225">
        <v>0</v>
      </c>
      <c r="BH225">
        <v>500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"02:37:24.992"</f>
        <v>02:37:24.992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118</v>
      </c>
      <c r="CQ225">
        <v>280</v>
      </c>
      <c r="CR225">
        <v>2</v>
      </c>
      <c r="CW225">
        <v>2813128</v>
      </c>
      <c r="CY225">
        <v>0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25">
      <c r="A226" t="str">
        <f>"12/05/2021 02:37:25.239"</f>
        <v>12/05/2021 02:37:25.239</v>
      </c>
      <c r="C226" t="str">
        <f t="shared" si="11"/>
        <v>FFDFD3C0</v>
      </c>
      <c r="D226" t="s">
        <v>122</v>
      </c>
      <c r="E226">
        <v>4</v>
      </c>
      <c r="H226">
        <v>46</v>
      </c>
      <c r="I226" t="s">
        <v>123</v>
      </c>
      <c r="J226" t="s">
        <v>121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"02:37:24.992"</f>
        <v>02:37:24.992</v>
      </c>
      <c r="T226" t="str">
        <f>"02:37:24.592"</f>
        <v>02:37:24.592</v>
      </c>
      <c r="U226" t="str">
        <f t="shared" si="9"/>
        <v>AAC5F7</v>
      </c>
      <c r="V226">
        <v>0</v>
      </c>
      <c r="W226">
        <v>0</v>
      </c>
      <c r="X226">
        <v>2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0</v>
      </c>
      <c r="AG226">
        <v>2</v>
      </c>
      <c r="AH226">
        <v>1</v>
      </c>
      <c r="AI226" t="s">
        <v>214</v>
      </c>
      <c r="AJ226">
        <v>36.323633000000001</v>
      </c>
      <c r="AK226" t="s">
        <v>215</v>
      </c>
      <c r="AL226">
        <v>-119.40982099999999</v>
      </c>
      <c r="AM226">
        <v>25</v>
      </c>
      <c r="AN226">
        <v>350</v>
      </c>
      <c r="AO226" t="s">
        <v>129</v>
      </c>
      <c r="AP226">
        <v>-113</v>
      </c>
      <c r="AQ226">
        <v>-59</v>
      </c>
      <c r="AR226">
        <v>960</v>
      </c>
      <c r="AZ226">
        <v>1200</v>
      </c>
      <c r="BA226">
        <v>1</v>
      </c>
      <c r="BB226" t="str">
        <f t="shared" si="10"/>
        <v xml:space="preserve">N7933M  </v>
      </c>
      <c r="BC226">
        <v>1</v>
      </c>
      <c r="BE226">
        <v>0</v>
      </c>
      <c r="BF226">
        <v>0</v>
      </c>
      <c r="BG226">
        <v>0</v>
      </c>
      <c r="BH226">
        <v>500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"02:37:24.992"</f>
        <v>02:37:24.992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118</v>
      </c>
      <c r="CQ226">
        <v>280</v>
      </c>
      <c r="CR226">
        <v>2</v>
      </c>
      <c r="CW226">
        <v>2813128</v>
      </c>
      <c r="CY226">
        <v>0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25">
      <c r="A227" t="str">
        <f>"12/05/2021 02:37:26.241"</f>
        <v>12/05/2021 02:37:26.241</v>
      </c>
      <c r="C227" t="str">
        <f t="shared" si="11"/>
        <v>FFDFD3C0</v>
      </c>
      <c r="D227" t="s">
        <v>113</v>
      </c>
      <c r="E227">
        <v>20</v>
      </c>
      <c r="F227">
        <v>1020</v>
      </c>
      <c r="G227" t="s">
        <v>114</v>
      </c>
      <c r="J227" t="s">
        <v>115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"02:37:26.008"</f>
        <v>02:37:26.008</v>
      </c>
      <c r="T227" t="str">
        <f>"02:37:25.008"</f>
        <v>02:37:25.008</v>
      </c>
      <c r="U227" t="str">
        <f t="shared" si="9"/>
        <v>AAC5F7</v>
      </c>
      <c r="V227">
        <v>0</v>
      </c>
      <c r="W227">
        <v>0</v>
      </c>
      <c r="X227">
        <v>2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0</v>
      </c>
      <c r="AG227">
        <v>2</v>
      </c>
      <c r="AH227">
        <v>1</v>
      </c>
      <c r="AI227" t="s">
        <v>216</v>
      </c>
      <c r="AJ227">
        <v>36.323310999999997</v>
      </c>
      <c r="AK227" t="s">
        <v>217</v>
      </c>
      <c r="AL227">
        <v>-119.4104</v>
      </c>
      <c r="AM227">
        <v>25</v>
      </c>
      <c r="AN227">
        <v>375</v>
      </c>
      <c r="AO227" t="s">
        <v>129</v>
      </c>
      <c r="AP227">
        <v>-110</v>
      </c>
      <c r="AQ227">
        <v>-65</v>
      </c>
      <c r="AR227">
        <v>832</v>
      </c>
      <c r="AZ227">
        <v>1200</v>
      </c>
      <c r="BA227">
        <v>1</v>
      </c>
      <c r="BB227" t="str">
        <f t="shared" si="10"/>
        <v xml:space="preserve">N7933M  </v>
      </c>
      <c r="BC227">
        <v>1</v>
      </c>
      <c r="BE227">
        <v>0</v>
      </c>
      <c r="BF227">
        <v>0</v>
      </c>
      <c r="BG227">
        <v>0</v>
      </c>
      <c r="BH227">
        <v>500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"02:37:26.013"</f>
        <v>02:37:26.013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118</v>
      </c>
      <c r="CQ227">
        <v>280</v>
      </c>
      <c r="CR227">
        <v>2</v>
      </c>
      <c r="CW227">
        <v>2813571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25">
      <c r="A228" t="str">
        <f>"12/05/2021 02:37:26.241"</f>
        <v>12/05/2021 02:37:26.241</v>
      </c>
      <c r="C228" t="str">
        <f t="shared" si="11"/>
        <v>FFDFD3C0</v>
      </c>
      <c r="D228" t="s">
        <v>119</v>
      </c>
      <c r="E228">
        <v>5</v>
      </c>
      <c r="H228">
        <v>222</v>
      </c>
      <c r="I228" t="s">
        <v>120</v>
      </c>
      <c r="J228" t="s">
        <v>121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"02:37:26.008"</f>
        <v>02:37:26.008</v>
      </c>
      <c r="T228" t="str">
        <f>"02:37:25.008"</f>
        <v>02:37:25.008</v>
      </c>
      <c r="U228" t="str">
        <f t="shared" si="9"/>
        <v>AAC5F7</v>
      </c>
      <c r="V228">
        <v>0</v>
      </c>
      <c r="W228">
        <v>0</v>
      </c>
      <c r="X228">
        <v>2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0</v>
      </c>
      <c r="AG228">
        <v>2</v>
      </c>
      <c r="AH228">
        <v>1</v>
      </c>
      <c r="AI228" t="s">
        <v>216</v>
      </c>
      <c r="AJ228">
        <v>36.323310999999997</v>
      </c>
      <c r="AK228" t="s">
        <v>217</v>
      </c>
      <c r="AL228">
        <v>-119.4104</v>
      </c>
      <c r="AM228">
        <v>25</v>
      </c>
      <c r="AN228">
        <v>375</v>
      </c>
      <c r="AO228" t="s">
        <v>129</v>
      </c>
      <c r="AP228">
        <v>-110</v>
      </c>
      <c r="AQ228">
        <v>-65</v>
      </c>
      <c r="AR228">
        <v>832</v>
      </c>
      <c r="AZ228">
        <v>1200</v>
      </c>
      <c r="BA228">
        <v>1</v>
      </c>
      <c r="BB228" t="str">
        <f t="shared" si="10"/>
        <v xml:space="preserve">N7933M  </v>
      </c>
      <c r="BC228">
        <v>1</v>
      </c>
      <c r="BE228">
        <v>0</v>
      </c>
      <c r="BF228">
        <v>0</v>
      </c>
      <c r="BG228">
        <v>0</v>
      </c>
      <c r="BH228">
        <v>500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"02:37:26.013"</f>
        <v>02:37:26.013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118</v>
      </c>
      <c r="CQ228">
        <v>280</v>
      </c>
      <c r="CR228">
        <v>2</v>
      </c>
      <c r="CW228">
        <v>2813571</v>
      </c>
      <c r="CY228">
        <v>0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25">
      <c r="A229" t="str">
        <f>"12/05/2021 02:37:26.241"</f>
        <v>12/05/2021 02:37:26.241</v>
      </c>
      <c r="C229" t="str">
        <f t="shared" si="11"/>
        <v>FFDFD3C0</v>
      </c>
      <c r="D229" t="s">
        <v>122</v>
      </c>
      <c r="E229">
        <v>4</v>
      </c>
      <c r="H229">
        <v>46</v>
      </c>
      <c r="I229" t="s">
        <v>123</v>
      </c>
      <c r="J229" t="s">
        <v>121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"02:37:26.008"</f>
        <v>02:37:26.008</v>
      </c>
      <c r="T229" t="str">
        <f>"02:37:25.008"</f>
        <v>02:37:25.008</v>
      </c>
      <c r="U229" t="str">
        <f t="shared" si="9"/>
        <v>AAC5F7</v>
      </c>
      <c r="V229">
        <v>0</v>
      </c>
      <c r="W229">
        <v>0</v>
      </c>
      <c r="X229">
        <v>2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0</v>
      </c>
      <c r="AG229">
        <v>2</v>
      </c>
      <c r="AH229">
        <v>1</v>
      </c>
      <c r="AI229" t="s">
        <v>216</v>
      </c>
      <c r="AJ229">
        <v>36.323310999999997</v>
      </c>
      <c r="AK229" t="s">
        <v>217</v>
      </c>
      <c r="AL229">
        <v>-119.4104</v>
      </c>
      <c r="AM229">
        <v>25</v>
      </c>
      <c r="AN229">
        <v>375</v>
      </c>
      <c r="AO229" t="s">
        <v>129</v>
      </c>
      <c r="AP229">
        <v>-110</v>
      </c>
      <c r="AQ229">
        <v>-65</v>
      </c>
      <c r="AR229">
        <v>832</v>
      </c>
      <c r="AZ229">
        <v>1200</v>
      </c>
      <c r="BA229">
        <v>1</v>
      </c>
      <c r="BB229" t="str">
        <f t="shared" si="10"/>
        <v xml:space="preserve">N7933M  </v>
      </c>
      <c r="BC229">
        <v>1</v>
      </c>
      <c r="BE229">
        <v>0</v>
      </c>
      <c r="BF229">
        <v>0</v>
      </c>
      <c r="BG229">
        <v>0</v>
      </c>
      <c r="BH229">
        <v>500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"02:37:26.013"</f>
        <v>02:37:26.013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118</v>
      </c>
      <c r="CQ229">
        <v>280</v>
      </c>
      <c r="CR229">
        <v>2</v>
      </c>
      <c r="CW229">
        <v>2813571</v>
      </c>
      <c r="CY229">
        <v>0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25">
      <c r="A230" t="str">
        <f>"12/05/2021 02:37:26.257"</f>
        <v>12/05/2021 02:37:26.257</v>
      </c>
      <c r="C230" t="str">
        <f t="shared" si="11"/>
        <v>FFDFD3C0</v>
      </c>
      <c r="D230" t="s">
        <v>113</v>
      </c>
      <c r="E230">
        <v>19</v>
      </c>
      <c r="F230">
        <v>1019</v>
      </c>
      <c r="G230" t="s">
        <v>124</v>
      </c>
      <c r="J230" t="s">
        <v>115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"02:37:26.008"</f>
        <v>02:37:26.008</v>
      </c>
      <c r="T230" t="str">
        <f>"02:37:25.008"</f>
        <v>02:37:25.008</v>
      </c>
      <c r="U230" t="str">
        <f t="shared" si="9"/>
        <v>AAC5F7</v>
      </c>
      <c r="V230">
        <v>0</v>
      </c>
      <c r="W230">
        <v>0</v>
      </c>
      <c r="X230">
        <v>2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0</v>
      </c>
      <c r="AG230">
        <v>2</v>
      </c>
      <c r="AH230">
        <v>1</v>
      </c>
      <c r="AI230" t="s">
        <v>216</v>
      </c>
      <c r="AJ230">
        <v>36.323310999999997</v>
      </c>
      <c r="AK230" t="s">
        <v>217</v>
      </c>
      <c r="AL230">
        <v>-119.4104</v>
      </c>
      <c r="AM230">
        <v>25</v>
      </c>
      <c r="AN230">
        <v>375</v>
      </c>
      <c r="AO230" t="s">
        <v>129</v>
      </c>
      <c r="AP230">
        <v>-110</v>
      </c>
      <c r="AQ230">
        <v>-65</v>
      </c>
      <c r="AR230">
        <v>832</v>
      </c>
      <c r="AZ230">
        <v>1200</v>
      </c>
      <c r="BA230">
        <v>1</v>
      </c>
      <c r="BB230" t="str">
        <f t="shared" si="10"/>
        <v xml:space="preserve">N7933M  </v>
      </c>
      <c r="BC230">
        <v>1</v>
      </c>
      <c r="BE230">
        <v>0</v>
      </c>
      <c r="BF230">
        <v>0</v>
      </c>
      <c r="BG230">
        <v>0</v>
      </c>
      <c r="BH230">
        <v>500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"02:37:26.013"</f>
        <v>02:37:26.013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118</v>
      </c>
      <c r="CQ230">
        <v>280</v>
      </c>
      <c r="CR230">
        <v>2</v>
      </c>
      <c r="CW230">
        <v>2813571</v>
      </c>
      <c r="CY230">
        <v>0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25">
      <c r="A231" t="str">
        <f>"12/05/2021 02:37:26.257"</f>
        <v>12/05/2021 02:37:26.257</v>
      </c>
      <c r="C231" t="str">
        <f t="shared" si="11"/>
        <v>FFDFD3C0</v>
      </c>
      <c r="D231" t="s">
        <v>125</v>
      </c>
      <c r="E231">
        <v>5</v>
      </c>
      <c r="H231">
        <v>172</v>
      </c>
      <c r="I231" t="s">
        <v>124</v>
      </c>
      <c r="J231" t="s">
        <v>126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"02:37:26.008"</f>
        <v>02:37:26.008</v>
      </c>
      <c r="T231" t="str">
        <f>"02:37:25.008"</f>
        <v>02:37:25.008</v>
      </c>
      <c r="U231" t="str">
        <f t="shared" si="9"/>
        <v>AAC5F7</v>
      </c>
      <c r="V231">
        <v>0</v>
      </c>
      <c r="W231">
        <v>0</v>
      </c>
      <c r="X231">
        <v>2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0</v>
      </c>
      <c r="AG231">
        <v>2</v>
      </c>
      <c r="AH231">
        <v>1</v>
      </c>
      <c r="AI231" t="s">
        <v>216</v>
      </c>
      <c r="AJ231">
        <v>36.323310999999997</v>
      </c>
      <c r="AK231" t="s">
        <v>217</v>
      </c>
      <c r="AL231">
        <v>-119.4104</v>
      </c>
      <c r="AM231">
        <v>25</v>
      </c>
      <c r="AN231">
        <v>375</v>
      </c>
      <c r="AO231" t="s">
        <v>129</v>
      </c>
      <c r="AP231">
        <v>-110</v>
      </c>
      <c r="AQ231">
        <v>-65</v>
      </c>
      <c r="AR231">
        <v>832</v>
      </c>
      <c r="AZ231">
        <v>1200</v>
      </c>
      <c r="BA231">
        <v>1</v>
      </c>
      <c r="BB231" t="str">
        <f t="shared" si="10"/>
        <v xml:space="preserve">N7933M  </v>
      </c>
      <c r="BC231">
        <v>1</v>
      </c>
      <c r="BE231">
        <v>0</v>
      </c>
      <c r="BF231">
        <v>0</v>
      </c>
      <c r="BG231">
        <v>0</v>
      </c>
      <c r="BH231">
        <v>500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"02:37:26.013"</f>
        <v>02:37:26.013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118</v>
      </c>
      <c r="CQ231">
        <v>280</v>
      </c>
      <c r="CR231">
        <v>2</v>
      </c>
      <c r="CW231">
        <v>2813571</v>
      </c>
      <c r="CY231">
        <v>0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25">
      <c r="A232" t="str">
        <f>"12/05/2021 02:37:27.257"</f>
        <v>12/05/2021 02:37:27.257</v>
      </c>
      <c r="C232" t="str">
        <f t="shared" si="11"/>
        <v>FFDFD3C0</v>
      </c>
      <c r="D232" t="s">
        <v>122</v>
      </c>
      <c r="E232">
        <v>4</v>
      </c>
      <c r="H232">
        <v>46</v>
      </c>
      <c r="I232" t="s">
        <v>123</v>
      </c>
      <c r="J232" t="s">
        <v>121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"02:37:26.977"</f>
        <v>02:37:26.977</v>
      </c>
      <c r="T232" t="str">
        <f>"02:37:26.577"</f>
        <v>02:37:26.577</v>
      </c>
      <c r="U232" t="str">
        <f t="shared" si="9"/>
        <v>AAC5F7</v>
      </c>
      <c r="V232">
        <v>0</v>
      </c>
      <c r="W232">
        <v>0</v>
      </c>
      <c r="X232">
        <v>2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0</v>
      </c>
      <c r="AG232">
        <v>2</v>
      </c>
      <c r="AH232">
        <v>1</v>
      </c>
      <c r="AI232" t="s">
        <v>218</v>
      </c>
      <c r="AJ232">
        <v>36.322904000000001</v>
      </c>
      <c r="AK232" t="s">
        <v>219</v>
      </c>
      <c r="AL232">
        <v>-119.410937</v>
      </c>
      <c r="AM232">
        <v>25</v>
      </c>
      <c r="AN232">
        <v>375</v>
      </c>
      <c r="AO232" t="s">
        <v>129</v>
      </c>
      <c r="AP232">
        <v>-98</v>
      </c>
      <c r="AQ232">
        <v>-88</v>
      </c>
      <c r="AR232">
        <v>-384</v>
      </c>
      <c r="AZ232">
        <v>1200</v>
      </c>
      <c r="BA232">
        <v>1</v>
      </c>
      <c r="BB232" t="str">
        <f t="shared" si="10"/>
        <v xml:space="preserve">N7933M  </v>
      </c>
      <c r="BC232">
        <v>1</v>
      </c>
      <c r="BE232">
        <v>0</v>
      </c>
      <c r="BF232">
        <v>0</v>
      </c>
      <c r="BG232">
        <v>0</v>
      </c>
      <c r="BH232">
        <v>525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"02:37:26.980"</f>
        <v>02:37:26.980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118</v>
      </c>
      <c r="CQ232">
        <v>280</v>
      </c>
      <c r="CR232">
        <v>2</v>
      </c>
      <c r="CW232">
        <v>2813989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25">
      <c r="A233" t="str">
        <f>"12/05/2021 02:37:27.257"</f>
        <v>12/05/2021 02:37:27.257</v>
      </c>
      <c r="C233" t="str">
        <f t="shared" si="11"/>
        <v>FFDFD3C0</v>
      </c>
      <c r="D233" t="s">
        <v>113</v>
      </c>
      <c r="E233">
        <v>19</v>
      </c>
      <c r="F233">
        <v>1019</v>
      </c>
      <c r="G233" t="s">
        <v>124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"02:37:26.977"</f>
        <v>02:37:26.977</v>
      </c>
      <c r="T233" t="str">
        <f>"02:37:26.577"</f>
        <v>02:37:26.577</v>
      </c>
      <c r="U233" t="str">
        <f t="shared" si="9"/>
        <v>AAC5F7</v>
      </c>
      <c r="V233">
        <v>0</v>
      </c>
      <c r="W233">
        <v>0</v>
      </c>
      <c r="X233">
        <v>2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0</v>
      </c>
      <c r="AG233">
        <v>2</v>
      </c>
      <c r="AH233">
        <v>1</v>
      </c>
      <c r="AI233" t="s">
        <v>218</v>
      </c>
      <c r="AJ233">
        <v>36.322904000000001</v>
      </c>
      <c r="AK233" t="s">
        <v>219</v>
      </c>
      <c r="AL233">
        <v>-119.410937</v>
      </c>
      <c r="AM233">
        <v>25</v>
      </c>
      <c r="AN233">
        <v>375</v>
      </c>
      <c r="AO233" t="s">
        <v>129</v>
      </c>
      <c r="AP233">
        <v>-98</v>
      </c>
      <c r="AQ233">
        <v>-88</v>
      </c>
      <c r="AR233">
        <v>-384</v>
      </c>
      <c r="AZ233">
        <v>1200</v>
      </c>
      <c r="BA233">
        <v>1</v>
      </c>
      <c r="BB233" t="str">
        <f t="shared" si="10"/>
        <v xml:space="preserve">N7933M  </v>
      </c>
      <c r="BC233">
        <v>1</v>
      </c>
      <c r="BE233">
        <v>0</v>
      </c>
      <c r="BF233">
        <v>0</v>
      </c>
      <c r="BG233">
        <v>0</v>
      </c>
      <c r="BH233">
        <v>525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"02:37:26.980"</f>
        <v>02:37:26.980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118</v>
      </c>
      <c r="CQ233">
        <v>280</v>
      </c>
      <c r="CR233">
        <v>2</v>
      </c>
      <c r="CW233">
        <v>2813989</v>
      </c>
      <c r="CY233">
        <v>0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25">
      <c r="A234" t="str">
        <f>"12/05/2021 02:37:27.257"</f>
        <v>12/05/2021 02:37:27.257</v>
      </c>
      <c r="C234" t="str">
        <f t="shared" si="11"/>
        <v>FFDFD3C0</v>
      </c>
      <c r="D234" t="s">
        <v>125</v>
      </c>
      <c r="E234">
        <v>5</v>
      </c>
      <c r="H234">
        <v>172</v>
      </c>
      <c r="I234" t="s">
        <v>124</v>
      </c>
      <c r="J234" t="s">
        <v>126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"02:37:26.977"</f>
        <v>02:37:26.977</v>
      </c>
      <c r="T234" t="str">
        <f>"02:37:26.577"</f>
        <v>02:37:26.577</v>
      </c>
      <c r="U234" t="str">
        <f t="shared" si="9"/>
        <v>AAC5F7</v>
      </c>
      <c r="V234">
        <v>0</v>
      </c>
      <c r="W234">
        <v>0</v>
      </c>
      <c r="X234">
        <v>2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0</v>
      </c>
      <c r="AG234">
        <v>2</v>
      </c>
      <c r="AH234">
        <v>1</v>
      </c>
      <c r="AI234" t="s">
        <v>218</v>
      </c>
      <c r="AJ234">
        <v>36.322904000000001</v>
      </c>
      <c r="AK234" t="s">
        <v>219</v>
      </c>
      <c r="AL234">
        <v>-119.410937</v>
      </c>
      <c r="AM234">
        <v>25</v>
      </c>
      <c r="AN234">
        <v>375</v>
      </c>
      <c r="AO234" t="s">
        <v>129</v>
      </c>
      <c r="AP234">
        <v>-98</v>
      </c>
      <c r="AQ234">
        <v>-88</v>
      </c>
      <c r="AR234">
        <v>-384</v>
      </c>
      <c r="AZ234">
        <v>1200</v>
      </c>
      <c r="BA234">
        <v>1</v>
      </c>
      <c r="BB234" t="str">
        <f t="shared" si="10"/>
        <v xml:space="preserve">N7933M  </v>
      </c>
      <c r="BC234">
        <v>1</v>
      </c>
      <c r="BE234">
        <v>0</v>
      </c>
      <c r="BF234">
        <v>0</v>
      </c>
      <c r="BG234">
        <v>0</v>
      </c>
      <c r="BH234">
        <v>525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"02:37:26.980"</f>
        <v>02:37:26.980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118</v>
      </c>
      <c r="CQ234">
        <v>280</v>
      </c>
      <c r="CR234">
        <v>2</v>
      </c>
      <c r="CW234">
        <v>2813989</v>
      </c>
      <c r="CY234">
        <v>0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25">
      <c r="A235" t="str">
        <f>"12/05/2021 02:37:27.257"</f>
        <v>12/05/2021 02:37:27.257</v>
      </c>
      <c r="C235" t="str">
        <f t="shared" si="11"/>
        <v>FFDFD3C0</v>
      </c>
      <c r="D235" t="s">
        <v>113</v>
      </c>
      <c r="E235">
        <v>20</v>
      </c>
      <c r="F235">
        <v>1020</v>
      </c>
      <c r="G235" t="s">
        <v>114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"02:37:26.977"</f>
        <v>02:37:26.977</v>
      </c>
      <c r="T235" t="str">
        <f>"02:37:26.577"</f>
        <v>02:37:26.577</v>
      </c>
      <c r="U235" t="str">
        <f t="shared" si="9"/>
        <v>AAC5F7</v>
      </c>
      <c r="V235">
        <v>0</v>
      </c>
      <c r="W235">
        <v>0</v>
      </c>
      <c r="X235">
        <v>2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0</v>
      </c>
      <c r="AG235">
        <v>2</v>
      </c>
      <c r="AH235">
        <v>1</v>
      </c>
      <c r="AI235" t="s">
        <v>218</v>
      </c>
      <c r="AJ235">
        <v>36.322904000000001</v>
      </c>
      <c r="AK235" t="s">
        <v>219</v>
      </c>
      <c r="AL235">
        <v>-119.410937</v>
      </c>
      <c r="AM235">
        <v>25</v>
      </c>
      <c r="AN235">
        <v>375</v>
      </c>
      <c r="AO235" t="s">
        <v>129</v>
      </c>
      <c r="AP235">
        <v>-98</v>
      </c>
      <c r="AQ235">
        <v>-88</v>
      </c>
      <c r="AR235">
        <v>-384</v>
      </c>
      <c r="AZ235">
        <v>1200</v>
      </c>
      <c r="BA235">
        <v>1</v>
      </c>
      <c r="BB235" t="str">
        <f t="shared" si="10"/>
        <v xml:space="preserve">N7933M  </v>
      </c>
      <c r="BC235">
        <v>1</v>
      </c>
      <c r="BE235">
        <v>0</v>
      </c>
      <c r="BF235">
        <v>0</v>
      </c>
      <c r="BG235">
        <v>0</v>
      </c>
      <c r="BH235">
        <v>525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"02:37:26.980"</f>
        <v>02:37:26.980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118</v>
      </c>
      <c r="CQ235">
        <v>280</v>
      </c>
      <c r="CR235">
        <v>2</v>
      </c>
      <c r="CW235">
        <v>2813989</v>
      </c>
      <c r="CY235">
        <v>0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25">
      <c r="A236" t="str">
        <f>"12/05/2021 02:37:27.257"</f>
        <v>12/05/2021 02:37:27.257</v>
      </c>
      <c r="C236" t="str">
        <f t="shared" si="11"/>
        <v>FFDFD3C0</v>
      </c>
      <c r="D236" t="s">
        <v>119</v>
      </c>
      <c r="E236">
        <v>5</v>
      </c>
      <c r="H236">
        <v>222</v>
      </c>
      <c r="I236" t="s">
        <v>120</v>
      </c>
      <c r="J236" t="s">
        <v>121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"02:37:26.977"</f>
        <v>02:37:26.977</v>
      </c>
      <c r="T236" t="str">
        <f>"02:37:26.577"</f>
        <v>02:37:26.577</v>
      </c>
      <c r="U236" t="str">
        <f t="shared" si="9"/>
        <v>AAC5F7</v>
      </c>
      <c r="V236">
        <v>0</v>
      </c>
      <c r="W236">
        <v>0</v>
      </c>
      <c r="X236">
        <v>2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0</v>
      </c>
      <c r="AG236">
        <v>2</v>
      </c>
      <c r="AH236">
        <v>1</v>
      </c>
      <c r="AI236" t="s">
        <v>218</v>
      </c>
      <c r="AJ236">
        <v>36.322904000000001</v>
      </c>
      <c r="AK236" t="s">
        <v>219</v>
      </c>
      <c r="AL236">
        <v>-119.410937</v>
      </c>
      <c r="AM236">
        <v>25</v>
      </c>
      <c r="AN236">
        <v>375</v>
      </c>
      <c r="AO236" t="s">
        <v>129</v>
      </c>
      <c r="AP236">
        <v>-98</v>
      </c>
      <c r="AQ236">
        <v>-88</v>
      </c>
      <c r="AR236">
        <v>-384</v>
      </c>
      <c r="AZ236">
        <v>1200</v>
      </c>
      <c r="BA236">
        <v>1</v>
      </c>
      <c r="BB236" t="str">
        <f t="shared" si="10"/>
        <v xml:space="preserve">N7933M  </v>
      </c>
      <c r="BC236">
        <v>1</v>
      </c>
      <c r="BE236">
        <v>0</v>
      </c>
      <c r="BF236">
        <v>0</v>
      </c>
      <c r="BG236">
        <v>0</v>
      </c>
      <c r="BH236">
        <v>525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"02:37:26.980"</f>
        <v>02:37:26.980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7</v>
      </c>
      <c r="CP236" t="s">
        <v>118</v>
      </c>
      <c r="CQ236">
        <v>280</v>
      </c>
      <c r="CR236">
        <v>2</v>
      </c>
      <c r="CW236">
        <v>2813989</v>
      </c>
      <c r="CY236">
        <v>0</v>
      </c>
      <c r="CZ236">
        <v>0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25">
      <c r="A237" t="str">
        <f>"12/05/2021 02:37:28.194"</f>
        <v>12/05/2021 02:37:28.194</v>
      </c>
      <c r="C237" t="str">
        <f t="shared" si="11"/>
        <v>FFDFD3C0</v>
      </c>
      <c r="D237" t="s">
        <v>119</v>
      </c>
      <c r="E237">
        <v>5</v>
      </c>
      <c r="H237">
        <v>222</v>
      </c>
      <c r="I237" t="s">
        <v>120</v>
      </c>
      <c r="J237" t="s">
        <v>121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"02:37:28.000"</f>
        <v>02:37:28.000</v>
      </c>
      <c r="T237" t="str">
        <f>"02:37:27.600"</f>
        <v>02:37:27.600</v>
      </c>
      <c r="U237" t="str">
        <f t="shared" si="9"/>
        <v>AAC5F7</v>
      </c>
      <c r="V237">
        <v>0</v>
      </c>
      <c r="W237">
        <v>0</v>
      </c>
      <c r="X237">
        <v>2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0</v>
      </c>
      <c r="AG237">
        <v>2</v>
      </c>
      <c r="AH237">
        <v>1</v>
      </c>
      <c r="AI237" t="s">
        <v>220</v>
      </c>
      <c r="AJ237">
        <v>36.322389000000001</v>
      </c>
      <c r="AK237" t="s">
        <v>221</v>
      </c>
      <c r="AL237">
        <v>-119.411387</v>
      </c>
      <c r="AM237">
        <v>25</v>
      </c>
      <c r="AN237">
        <v>350</v>
      </c>
      <c r="AO237" t="s">
        <v>129</v>
      </c>
      <c r="AP237">
        <v>-86</v>
      </c>
      <c r="AQ237">
        <v>-104</v>
      </c>
      <c r="AR237">
        <v>-1216</v>
      </c>
      <c r="AZ237">
        <v>1200</v>
      </c>
      <c r="BA237">
        <v>1</v>
      </c>
      <c r="BB237" t="str">
        <f t="shared" si="10"/>
        <v xml:space="preserve">N7933M  </v>
      </c>
      <c r="BC237">
        <v>1</v>
      </c>
      <c r="BE237">
        <v>0</v>
      </c>
      <c r="BF237">
        <v>0</v>
      </c>
      <c r="BG237">
        <v>0</v>
      </c>
      <c r="BH237">
        <v>500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"02:37:28.004"</f>
        <v>02:37:28.004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118</v>
      </c>
      <c r="CQ237">
        <v>280</v>
      </c>
      <c r="CR237">
        <v>2</v>
      </c>
      <c r="CW237">
        <v>2814483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25">
      <c r="A238" t="str">
        <f>"12/05/2021 02:37:28.225"</f>
        <v>12/05/2021 02:37:28.225</v>
      </c>
      <c r="C238" t="str">
        <f t="shared" si="11"/>
        <v>FFDFD3C0</v>
      </c>
      <c r="D238" t="s">
        <v>122</v>
      </c>
      <c r="E238">
        <v>4</v>
      </c>
      <c r="H238">
        <v>46</v>
      </c>
      <c r="I238" t="s">
        <v>123</v>
      </c>
      <c r="J238" t="s">
        <v>121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"02:37:28.000"</f>
        <v>02:37:28.000</v>
      </c>
      <c r="T238" t="str">
        <f>"02:37:27.600"</f>
        <v>02:37:27.600</v>
      </c>
      <c r="U238" t="str">
        <f t="shared" si="9"/>
        <v>AAC5F7</v>
      </c>
      <c r="V238">
        <v>0</v>
      </c>
      <c r="W238">
        <v>0</v>
      </c>
      <c r="X238">
        <v>2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0</v>
      </c>
      <c r="AG238">
        <v>2</v>
      </c>
      <c r="AH238">
        <v>1</v>
      </c>
      <c r="AI238" t="s">
        <v>220</v>
      </c>
      <c r="AJ238">
        <v>36.322389000000001</v>
      </c>
      <c r="AK238" t="s">
        <v>221</v>
      </c>
      <c r="AL238">
        <v>-119.411387</v>
      </c>
      <c r="AM238">
        <v>25</v>
      </c>
      <c r="AN238">
        <v>350</v>
      </c>
      <c r="AO238" t="s">
        <v>129</v>
      </c>
      <c r="AP238">
        <v>-86</v>
      </c>
      <c r="AQ238">
        <v>-104</v>
      </c>
      <c r="AR238">
        <v>-1216</v>
      </c>
      <c r="AZ238">
        <v>1200</v>
      </c>
      <c r="BA238">
        <v>1</v>
      </c>
      <c r="BB238" t="str">
        <f t="shared" si="10"/>
        <v xml:space="preserve">N7933M  </v>
      </c>
      <c r="BC238">
        <v>1</v>
      </c>
      <c r="BE238">
        <v>0</v>
      </c>
      <c r="BF238">
        <v>0</v>
      </c>
      <c r="BG238">
        <v>0</v>
      </c>
      <c r="BH238">
        <v>500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"02:37:28.004"</f>
        <v>02:37:28.004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118</v>
      </c>
      <c r="CQ238">
        <v>280</v>
      </c>
      <c r="CR238">
        <v>2</v>
      </c>
      <c r="CW238">
        <v>2814483</v>
      </c>
      <c r="CY238">
        <v>0</v>
      </c>
      <c r="CZ238">
        <v>0</v>
      </c>
      <c r="DA238">
        <v>1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25">
      <c r="A239" t="str">
        <f>"12/05/2021 02:37:28.225"</f>
        <v>12/05/2021 02:37:28.225</v>
      </c>
      <c r="C239" t="str">
        <f t="shared" si="11"/>
        <v>FFDFD3C0</v>
      </c>
      <c r="D239" t="s">
        <v>113</v>
      </c>
      <c r="E239">
        <v>19</v>
      </c>
      <c r="F239">
        <v>1019</v>
      </c>
      <c r="G239" t="s">
        <v>124</v>
      </c>
      <c r="J239" t="s">
        <v>115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"02:37:28.000"</f>
        <v>02:37:28.000</v>
      </c>
      <c r="T239" t="str">
        <f>"02:37:27.600"</f>
        <v>02:37:27.600</v>
      </c>
      <c r="U239" t="str">
        <f t="shared" si="9"/>
        <v>AAC5F7</v>
      </c>
      <c r="V239">
        <v>0</v>
      </c>
      <c r="W239">
        <v>0</v>
      </c>
      <c r="X239">
        <v>2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0</v>
      </c>
      <c r="AG239">
        <v>2</v>
      </c>
      <c r="AH239">
        <v>1</v>
      </c>
      <c r="AI239" t="s">
        <v>220</v>
      </c>
      <c r="AJ239">
        <v>36.322389000000001</v>
      </c>
      <c r="AK239" t="s">
        <v>221</v>
      </c>
      <c r="AL239">
        <v>-119.411387</v>
      </c>
      <c r="AM239">
        <v>25</v>
      </c>
      <c r="AN239">
        <v>350</v>
      </c>
      <c r="AO239" t="s">
        <v>129</v>
      </c>
      <c r="AP239">
        <v>-86</v>
      </c>
      <c r="AQ239">
        <v>-104</v>
      </c>
      <c r="AR239">
        <v>-1216</v>
      </c>
      <c r="AZ239">
        <v>1200</v>
      </c>
      <c r="BA239">
        <v>1</v>
      </c>
      <c r="BB239" t="str">
        <f t="shared" si="10"/>
        <v xml:space="preserve">N7933M  </v>
      </c>
      <c r="BC239">
        <v>1</v>
      </c>
      <c r="BE239">
        <v>0</v>
      </c>
      <c r="BF239">
        <v>0</v>
      </c>
      <c r="BG239">
        <v>0</v>
      </c>
      <c r="BH239">
        <v>500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"02:37:28.004"</f>
        <v>02:37:28.004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118</v>
      </c>
      <c r="CQ239">
        <v>280</v>
      </c>
      <c r="CR239">
        <v>2</v>
      </c>
      <c r="CW239">
        <v>2814483</v>
      </c>
      <c r="CY239">
        <v>0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25">
      <c r="A240" t="str">
        <f>"12/05/2021 02:37:28.225"</f>
        <v>12/05/2021 02:37:28.225</v>
      </c>
      <c r="C240" t="str">
        <f t="shared" si="11"/>
        <v>FFDFD3C0</v>
      </c>
      <c r="D240" t="s">
        <v>125</v>
      </c>
      <c r="E240">
        <v>5</v>
      </c>
      <c r="H240">
        <v>172</v>
      </c>
      <c r="I240" t="s">
        <v>124</v>
      </c>
      <c r="J240" t="s">
        <v>126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"02:37:28.000"</f>
        <v>02:37:28.000</v>
      </c>
      <c r="T240" t="str">
        <f>"02:37:27.600"</f>
        <v>02:37:27.600</v>
      </c>
      <c r="U240" t="str">
        <f t="shared" si="9"/>
        <v>AAC5F7</v>
      </c>
      <c r="V240">
        <v>0</v>
      </c>
      <c r="W240">
        <v>0</v>
      </c>
      <c r="X240">
        <v>2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0</v>
      </c>
      <c r="AG240">
        <v>2</v>
      </c>
      <c r="AH240">
        <v>1</v>
      </c>
      <c r="AI240" t="s">
        <v>220</v>
      </c>
      <c r="AJ240">
        <v>36.322389000000001</v>
      </c>
      <c r="AK240" t="s">
        <v>221</v>
      </c>
      <c r="AL240">
        <v>-119.411387</v>
      </c>
      <c r="AM240">
        <v>25</v>
      </c>
      <c r="AN240">
        <v>350</v>
      </c>
      <c r="AO240" t="s">
        <v>129</v>
      </c>
      <c r="AP240">
        <v>-86</v>
      </c>
      <c r="AQ240">
        <v>-104</v>
      </c>
      <c r="AR240">
        <v>-1216</v>
      </c>
      <c r="AZ240">
        <v>1200</v>
      </c>
      <c r="BA240">
        <v>1</v>
      </c>
      <c r="BB240" t="str">
        <f t="shared" si="10"/>
        <v xml:space="preserve">N7933M  </v>
      </c>
      <c r="BC240">
        <v>1</v>
      </c>
      <c r="BE240">
        <v>0</v>
      </c>
      <c r="BF240">
        <v>0</v>
      </c>
      <c r="BG240">
        <v>0</v>
      </c>
      <c r="BH240">
        <v>500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"02:37:28.004"</f>
        <v>02:37:28.004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118</v>
      </c>
      <c r="CQ240">
        <v>280</v>
      </c>
      <c r="CR240">
        <v>2</v>
      </c>
      <c r="CW240">
        <v>2814483</v>
      </c>
      <c r="CY240">
        <v>0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25">
      <c r="A241" t="str">
        <f>"12/05/2021 02:37:28.241"</f>
        <v>12/05/2021 02:37:28.241</v>
      </c>
      <c r="C241" t="str">
        <f t="shared" si="11"/>
        <v>FFDFD3C0</v>
      </c>
      <c r="D241" t="s">
        <v>113</v>
      </c>
      <c r="E241">
        <v>20</v>
      </c>
      <c r="F241">
        <v>1020</v>
      </c>
      <c r="G241" t="s">
        <v>114</v>
      </c>
      <c r="J241" t="s">
        <v>115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"02:37:28.000"</f>
        <v>02:37:28.000</v>
      </c>
      <c r="T241" t="str">
        <f>"02:37:27.600"</f>
        <v>02:37:27.600</v>
      </c>
      <c r="U241" t="str">
        <f t="shared" si="9"/>
        <v>AAC5F7</v>
      </c>
      <c r="V241">
        <v>0</v>
      </c>
      <c r="W241">
        <v>0</v>
      </c>
      <c r="X241">
        <v>2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0</v>
      </c>
      <c r="AG241">
        <v>2</v>
      </c>
      <c r="AH241">
        <v>1</v>
      </c>
      <c r="AI241" t="s">
        <v>220</v>
      </c>
      <c r="AJ241">
        <v>36.322389000000001</v>
      </c>
      <c r="AK241" t="s">
        <v>221</v>
      </c>
      <c r="AL241">
        <v>-119.411387</v>
      </c>
      <c r="AM241">
        <v>25</v>
      </c>
      <c r="AN241">
        <v>350</v>
      </c>
      <c r="AO241" t="s">
        <v>129</v>
      </c>
      <c r="AP241">
        <v>-86</v>
      </c>
      <c r="AQ241">
        <v>-104</v>
      </c>
      <c r="AR241">
        <v>-1216</v>
      </c>
      <c r="AZ241">
        <v>1200</v>
      </c>
      <c r="BA241">
        <v>1</v>
      </c>
      <c r="BB241" t="str">
        <f t="shared" si="10"/>
        <v xml:space="preserve">N7933M  </v>
      </c>
      <c r="BC241">
        <v>1</v>
      </c>
      <c r="BE241">
        <v>0</v>
      </c>
      <c r="BF241">
        <v>0</v>
      </c>
      <c r="BG241">
        <v>0</v>
      </c>
      <c r="BH241">
        <v>500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"02:37:28.004"</f>
        <v>02:37:28.004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118</v>
      </c>
      <c r="CQ241">
        <v>280</v>
      </c>
      <c r="CR241">
        <v>2</v>
      </c>
      <c r="CW241">
        <v>2814483</v>
      </c>
      <c r="CY241">
        <v>0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25">
      <c r="A242" t="str">
        <f>"12/05/2021 02:37:29.258"</f>
        <v>12/05/2021 02:37:29.258</v>
      </c>
      <c r="C242" t="str">
        <f t="shared" si="11"/>
        <v>FFDFD3C0</v>
      </c>
      <c r="D242" t="s">
        <v>119</v>
      </c>
      <c r="E242">
        <v>5</v>
      </c>
      <c r="H242">
        <v>222</v>
      </c>
      <c r="I242" t="s">
        <v>120</v>
      </c>
      <c r="J242" t="s">
        <v>121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"02:37:29.070"</f>
        <v>02:37:29.070</v>
      </c>
      <c r="T242" t="str">
        <f>"02:37:28.570"</f>
        <v>02:37:28.570</v>
      </c>
      <c r="U242" t="str">
        <f t="shared" si="9"/>
        <v>AAC5F7</v>
      </c>
      <c r="V242">
        <v>0</v>
      </c>
      <c r="W242">
        <v>0</v>
      </c>
      <c r="X242">
        <v>2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0</v>
      </c>
      <c r="AG242">
        <v>2</v>
      </c>
      <c r="AH242">
        <v>1</v>
      </c>
      <c r="AI242" t="s">
        <v>222</v>
      </c>
      <c r="AJ242">
        <v>36.321765999999997</v>
      </c>
      <c r="AK242" t="s">
        <v>223</v>
      </c>
      <c r="AL242">
        <v>-119.411838</v>
      </c>
      <c r="AM242">
        <v>25</v>
      </c>
      <c r="AN242">
        <v>325</v>
      </c>
      <c r="AO242" t="s">
        <v>129</v>
      </c>
      <c r="AP242">
        <v>-74</v>
      </c>
      <c r="AQ242">
        <v>-117</v>
      </c>
      <c r="AR242">
        <v>-1472</v>
      </c>
      <c r="AZ242">
        <v>1200</v>
      </c>
      <c r="BA242">
        <v>1</v>
      </c>
      <c r="BB242" t="str">
        <f t="shared" si="10"/>
        <v xml:space="preserve">N7933M  </v>
      </c>
      <c r="BC242">
        <v>1</v>
      </c>
      <c r="BE242">
        <v>0</v>
      </c>
      <c r="BF242">
        <v>0</v>
      </c>
      <c r="BG242">
        <v>0</v>
      </c>
      <c r="BH242">
        <v>475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"02:37:29.070"</f>
        <v>02:37:29.070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118</v>
      </c>
      <c r="CQ242">
        <v>280</v>
      </c>
      <c r="CR242">
        <v>2</v>
      </c>
      <c r="CW242">
        <v>2815028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25">
      <c r="A243" t="str">
        <f>"12/05/2021 02:37:29.274"</f>
        <v>12/05/2021 02:37:29.274</v>
      </c>
      <c r="C243" t="str">
        <f t="shared" si="11"/>
        <v>FFDFD3C0</v>
      </c>
      <c r="D243" t="s">
        <v>122</v>
      </c>
      <c r="E243">
        <v>4</v>
      </c>
      <c r="H243">
        <v>46</v>
      </c>
      <c r="I243" t="s">
        <v>123</v>
      </c>
      <c r="J243" t="s">
        <v>121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"02:37:29.070"</f>
        <v>02:37:29.070</v>
      </c>
      <c r="T243" t="str">
        <f>"02:37:28.570"</f>
        <v>02:37:28.570</v>
      </c>
      <c r="U243" t="str">
        <f t="shared" si="9"/>
        <v>AAC5F7</v>
      </c>
      <c r="V243">
        <v>0</v>
      </c>
      <c r="W243">
        <v>0</v>
      </c>
      <c r="X243">
        <v>2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0</v>
      </c>
      <c r="AG243">
        <v>2</v>
      </c>
      <c r="AH243">
        <v>1</v>
      </c>
      <c r="AI243" t="s">
        <v>222</v>
      </c>
      <c r="AJ243">
        <v>36.321765999999997</v>
      </c>
      <c r="AK243" t="s">
        <v>223</v>
      </c>
      <c r="AL243">
        <v>-119.411838</v>
      </c>
      <c r="AM243">
        <v>25</v>
      </c>
      <c r="AN243">
        <v>325</v>
      </c>
      <c r="AO243" t="s">
        <v>129</v>
      </c>
      <c r="AP243">
        <v>-74</v>
      </c>
      <c r="AQ243">
        <v>-117</v>
      </c>
      <c r="AR243">
        <v>-1472</v>
      </c>
      <c r="AZ243">
        <v>1200</v>
      </c>
      <c r="BA243">
        <v>1</v>
      </c>
      <c r="BB243" t="str">
        <f t="shared" si="10"/>
        <v xml:space="preserve">N7933M  </v>
      </c>
      <c r="BC243">
        <v>1</v>
      </c>
      <c r="BE243">
        <v>0</v>
      </c>
      <c r="BF243">
        <v>0</v>
      </c>
      <c r="BG243">
        <v>0</v>
      </c>
      <c r="BH243">
        <v>475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"02:37:29.070"</f>
        <v>02:37:29.070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118</v>
      </c>
      <c r="CQ243">
        <v>280</v>
      </c>
      <c r="CR243">
        <v>2</v>
      </c>
      <c r="CW243">
        <v>2815028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25">
      <c r="A244" t="str">
        <f>"12/05/2021 02:37:29.289"</f>
        <v>12/05/2021 02:37:29.289</v>
      </c>
      <c r="C244" t="str">
        <f t="shared" si="11"/>
        <v>FFDFD3C0</v>
      </c>
      <c r="D244" t="s">
        <v>113</v>
      </c>
      <c r="E244">
        <v>19</v>
      </c>
      <c r="F244">
        <v>1019</v>
      </c>
      <c r="G244" t="s">
        <v>124</v>
      </c>
      <c r="J244" t="s">
        <v>115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"02:37:29.070"</f>
        <v>02:37:29.070</v>
      </c>
      <c r="T244" t="str">
        <f>"02:37:28.570"</f>
        <v>02:37:28.570</v>
      </c>
      <c r="U244" t="str">
        <f t="shared" si="9"/>
        <v>AAC5F7</v>
      </c>
      <c r="V244">
        <v>0</v>
      </c>
      <c r="W244">
        <v>0</v>
      </c>
      <c r="X244">
        <v>2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0</v>
      </c>
      <c r="AG244">
        <v>2</v>
      </c>
      <c r="AH244">
        <v>1</v>
      </c>
      <c r="AI244" t="s">
        <v>222</v>
      </c>
      <c r="AJ244">
        <v>36.321765999999997</v>
      </c>
      <c r="AK244" t="s">
        <v>223</v>
      </c>
      <c r="AL244">
        <v>-119.411838</v>
      </c>
      <c r="AM244">
        <v>25</v>
      </c>
      <c r="AN244">
        <v>325</v>
      </c>
      <c r="AO244" t="s">
        <v>129</v>
      </c>
      <c r="AP244">
        <v>-74</v>
      </c>
      <c r="AQ244">
        <v>-117</v>
      </c>
      <c r="AR244">
        <v>-1472</v>
      </c>
      <c r="AZ244">
        <v>1200</v>
      </c>
      <c r="BA244">
        <v>1</v>
      </c>
      <c r="BB244" t="str">
        <f t="shared" si="10"/>
        <v xml:space="preserve">N7933M  </v>
      </c>
      <c r="BC244">
        <v>1</v>
      </c>
      <c r="BE244">
        <v>0</v>
      </c>
      <c r="BF244">
        <v>0</v>
      </c>
      <c r="BG244">
        <v>0</v>
      </c>
      <c r="BH244">
        <v>475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"02:37:29.070"</f>
        <v>02:37:29.070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118</v>
      </c>
      <c r="CQ244">
        <v>280</v>
      </c>
      <c r="CR244">
        <v>2</v>
      </c>
      <c r="CW244">
        <v>2815028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25">
      <c r="A245" t="str">
        <f>"12/05/2021 02:37:29.289"</f>
        <v>12/05/2021 02:37:29.289</v>
      </c>
      <c r="C245" t="str">
        <f t="shared" si="11"/>
        <v>FFDFD3C0</v>
      </c>
      <c r="D245" t="s">
        <v>125</v>
      </c>
      <c r="E245">
        <v>5</v>
      </c>
      <c r="H245">
        <v>172</v>
      </c>
      <c r="I245" t="s">
        <v>124</v>
      </c>
      <c r="J245" t="s">
        <v>126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"02:37:29.070"</f>
        <v>02:37:29.070</v>
      </c>
      <c r="T245" t="str">
        <f>"02:37:28.570"</f>
        <v>02:37:28.570</v>
      </c>
      <c r="U245" t="str">
        <f t="shared" si="9"/>
        <v>AAC5F7</v>
      </c>
      <c r="V245">
        <v>0</v>
      </c>
      <c r="W245">
        <v>0</v>
      </c>
      <c r="X245">
        <v>2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0</v>
      </c>
      <c r="AG245">
        <v>2</v>
      </c>
      <c r="AH245">
        <v>1</v>
      </c>
      <c r="AI245" t="s">
        <v>222</v>
      </c>
      <c r="AJ245">
        <v>36.321765999999997</v>
      </c>
      <c r="AK245" t="s">
        <v>223</v>
      </c>
      <c r="AL245">
        <v>-119.411838</v>
      </c>
      <c r="AM245">
        <v>25</v>
      </c>
      <c r="AN245">
        <v>325</v>
      </c>
      <c r="AO245" t="s">
        <v>129</v>
      </c>
      <c r="AP245">
        <v>-74</v>
      </c>
      <c r="AQ245">
        <v>-117</v>
      </c>
      <c r="AR245">
        <v>-1472</v>
      </c>
      <c r="AZ245">
        <v>1200</v>
      </c>
      <c r="BA245">
        <v>1</v>
      </c>
      <c r="BB245" t="str">
        <f t="shared" si="10"/>
        <v xml:space="preserve">N7933M  </v>
      </c>
      <c r="BC245">
        <v>1</v>
      </c>
      <c r="BE245">
        <v>0</v>
      </c>
      <c r="BF245">
        <v>0</v>
      </c>
      <c r="BG245">
        <v>0</v>
      </c>
      <c r="BH245">
        <v>475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"02:37:29.070"</f>
        <v>02:37:29.070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118</v>
      </c>
      <c r="CQ245">
        <v>280</v>
      </c>
      <c r="CR245">
        <v>2</v>
      </c>
      <c r="CW245">
        <v>2815028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25">
      <c r="A246" t="str">
        <f>"12/05/2021 02:37:29.305"</f>
        <v>12/05/2021 02:37:29.305</v>
      </c>
      <c r="C246" t="str">
        <f t="shared" si="11"/>
        <v>FFDFD3C0</v>
      </c>
      <c r="D246" t="s">
        <v>113</v>
      </c>
      <c r="E246">
        <v>20</v>
      </c>
      <c r="F246">
        <v>1020</v>
      </c>
      <c r="G246" t="s">
        <v>114</v>
      </c>
      <c r="J246" t="s">
        <v>115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"02:37:29.070"</f>
        <v>02:37:29.070</v>
      </c>
      <c r="T246" t="str">
        <f>"02:37:28.570"</f>
        <v>02:37:28.570</v>
      </c>
      <c r="U246" t="str">
        <f t="shared" si="9"/>
        <v>AAC5F7</v>
      </c>
      <c r="V246">
        <v>0</v>
      </c>
      <c r="W246">
        <v>0</v>
      </c>
      <c r="X246">
        <v>2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0</v>
      </c>
      <c r="AG246">
        <v>2</v>
      </c>
      <c r="AH246">
        <v>1</v>
      </c>
      <c r="AI246" t="s">
        <v>222</v>
      </c>
      <c r="AJ246">
        <v>36.321765999999997</v>
      </c>
      <c r="AK246" t="s">
        <v>223</v>
      </c>
      <c r="AL246">
        <v>-119.411838</v>
      </c>
      <c r="AM246">
        <v>25</v>
      </c>
      <c r="AN246">
        <v>325</v>
      </c>
      <c r="AO246" t="s">
        <v>129</v>
      </c>
      <c r="AP246">
        <v>-74</v>
      </c>
      <c r="AQ246">
        <v>-117</v>
      </c>
      <c r="AR246">
        <v>-1472</v>
      </c>
      <c r="AZ246">
        <v>1200</v>
      </c>
      <c r="BA246">
        <v>1</v>
      </c>
      <c r="BB246" t="str">
        <f t="shared" si="10"/>
        <v xml:space="preserve">N7933M  </v>
      </c>
      <c r="BC246">
        <v>1</v>
      </c>
      <c r="BE246">
        <v>0</v>
      </c>
      <c r="BF246">
        <v>0</v>
      </c>
      <c r="BG246">
        <v>0</v>
      </c>
      <c r="BH246">
        <v>475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"02:37:29.070"</f>
        <v>02:37:29.070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118</v>
      </c>
      <c r="CQ246">
        <v>280</v>
      </c>
      <c r="CR246">
        <v>2</v>
      </c>
      <c r="CW246">
        <v>2815028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25">
      <c r="A247" t="str">
        <f>"12/05/2021 02:37:30.337"</f>
        <v>12/05/2021 02:37:30.337</v>
      </c>
      <c r="C247" t="str">
        <f t="shared" si="11"/>
        <v>FFDFD3C0</v>
      </c>
      <c r="D247" t="s">
        <v>122</v>
      </c>
      <c r="E247">
        <v>4</v>
      </c>
      <c r="H247">
        <v>46</v>
      </c>
      <c r="I247" t="s">
        <v>123</v>
      </c>
      <c r="J247" t="s">
        <v>121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"02:37:30.102"</f>
        <v>02:37:30.102</v>
      </c>
      <c r="T247" t="str">
        <f>"02:37:29.702"</f>
        <v>02:37:29.702</v>
      </c>
      <c r="U247" t="str">
        <f t="shared" si="9"/>
        <v>AAC5F7</v>
      </c>
      <c r="V247">
        <v>0</v>
      </c>
      <c r="W247">
        <v>0</v>
      </c>
      <c r="X247">
        <v>2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0</v>
      </c>
      <c r="AG247">
        <v>2</v>
      </c>
      <c r="AH247">
        <v>1</v>
      </c>
      <c r="AI247" t="s">
        <v>224</v>
      </c>
      <c r="AJ247">
        <v>36.321123</v>
      </c>
      <c r="AK247" t="s">
        <v>225</v>
      </c>
      <c r="AL247">
        <v>-119.41211699999999</v>
      </c>
      <c r="AM247">
        <v>25</v>
      </c>
      <c r="AN247">
        <v>300</v>
      </c>
      <c r="AO247" t="s">
        <v>129</v>
      </c>
      <c r="AP247">
        <v>-56</v>
      </c>
      <c r="AQ247">
        <v>-132</v>
      </c>
      <c r="AR247">
        <v>-1344</v>
      </c>
      <c r="AZ247">
        <v>1200</v>
      </c>
      <c r="BA247">
        <v>1</v>
      </c>
      <c r="BB247" t="str">
        <f t="shared" si="10"/>
        <v xml:space="preserve">N7933M  </v>
      </c>
      <c r="BC247">
        <v>1</v>
      </c>
      <c r="BE247">
        <v>0</v>
      </c>
      <c r="BF247">
        <v>0</v>
      </c>
      <c r="BG247">
        <v>0</v>
      </c>
      <c r="BH247">
        <v>450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"02:37:30.108"</f>
        <v>02:37:30.108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7</v>
      </c>
      <c r="CP247" t="s">
        <v>118</v>
      </c>
      <c r="CQ247">
        <v>280</v>
      </c>
      <c r="CR247">
        <v>2</v>
      </c>
      <c r="CW247">
        <v>2815459</v>
      </c>
      <c r="CY247">
        <v>1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25">
      <c r="A248" t="str">
        <f>"12/05/2021 02:37:30.354"</f>
        <v>12/05/2021 02:37:30.354</v>
      </c>
      <c r="C248" t="str">
        <f t="shared" si="11"/>
        <v>FFDFD3C0</v>
      </c>
      <c r="D248" t="s">
        <v>113</v>
      </c>
      <c r="E248">
        <v>19</v>
      </c>
      <c r="F248">
        <v>1019</v>
      </c>
      <c r="G248" t="s">
        <v>124</v>
      </c>
      <c r="J248" t="s">
        <v>115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"02:37:30.102"</f>
        <v>02:37:30.102</v>
      </c>
      <c r="T248" t="str">
        <f>"02:37:29.702"</f>
        <v>02:37:29.702</v>
      </c>
      <c r="U248" t="str">
        <f t="shared" si="9"/>
        <v>AAC5F7</v>
      </c>
      <c r="V248">
        <v>0</v>
      </c>
      <c r="W248">
        <v>0</v>
      </c>
      <c r="X248">
        <v>2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0</v>
      </c>
      <c r="AG248">
        <v>2</v>
      </c>
      <c r="AH248">
        <v>1</v>
      </c>
      <c r="AI248" t="s">
        <v>224</v>
      </c>
      <c r="AJ248">
        <v>36.321123</v>
      </c>
      <c r="AK248" t="s">
        <v>225</v>
      </c>
      <c r="AL248">
        <v>-119.41211699999999</v>
      </c>
      <c r="AM248">
        <v>25</v>
      </c>
      <c r="AN248">
        <v>300</v>
      </c>
      <c r="AO248" t="s">
        <v>129</v>
      </c>
      <c r="AP248">
        <v>-56</v>
      </c>
      <c r="AQ248">
        <v>-132</v>
      </c>
      <c r="AR248">
        <v>-1344</v>
      </c>
      <c r="AZ248">
        <v>1200</v>
      </c>
      <c r="BA248">
        <v>1</v>
      </c>
      <c r="BB248" t="str">
        <f t="shared" si="10"/>
        <v xml:space="preserve">N7933M  </v>
      </c>
      <c r="BC248">
        <v>1</v>
      </c>
      <c r="BE248">
        <v>0</v>
      </c>
      <c r="BF248">
        <v>0</v>
      </c>
      <c r="BG248">
        <v>0</v>
      </c>
      <c r="BH248">
        <v>450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"02:37:30.108"</f>
        <v>02:37:30.108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118</v>
      </c>
      <c r="CQ248">
        <v>280</v>
      </c>
      <c r="CR248">
        <v>2</v>
      </c>
      <c r="CW248">
        <v>2815459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25">
      <c r="A249" t="str">
        <f>"12/05/2021 02:37:30.354"</f>
        <v>12/05/2021 02:37:30.354</v>
      </c>
      <c r="C249" t="str">
        <f t="shared" si="11"/>
        <v>FFDFD3C0</v>
      </c>
      <c r="D249" t="s">
        <v>125</v>
      </c>
      <c r="E249">
        <v>5</v>
      </c>
      <c r="H249">
        <v>172</v>
      </c>
      <c r="I249" t="s">
        <v>124</v>
      </c>
      <c r="J249" t="s">
        <v>126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"02:37:30.102"</f>
        <v>02:37:30.102</v>
      </c>
      <c r="T249" t="str">
        <f>"02:37:29.702"</f>
        <v>02:37:29.702</v>
      </c>
      <c r="U249" t="str">
        <f t="shared" si="9"/>
        <v>AAC5F7</v>
      </c>
      <c r="V249">
        <v>0</v>
      </c>
      <c r="W249">
        <v>0</v>
      </c>
      <c r="X249">
        <v>2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0</v>
      </c>
      <c r="AG249">
        <v>2</v>
      </c>
      <c r="AH249">
        <v>1</v>
      </c>
      <c r="AI249" t="s">
        <v>224</v>
      </c>
      <c r="AJ249">
        <v>36.321123</v>
      </c>
      <c r="AK249" t="s">
        <v>225</v>
      </c>
      <c r="AL249">
        <v>-119.41211699999999</v>
      </c>
      <c r="AM249">
        <v>25</v>
      </c>
      <c r="AN249">
        <v>300</v>
      </c>
      <c r="AO249" t="s">
        <v>129</v>
      </c>
      <c r="AP249">
        <v>-56</v>
      </c>
      <c r="AQ249">
        <v>-132</v>
      </c>
      <c r="AR249">
        <v>-1344</v>
      </c>
      <c r="AZ249">
        <v>1200</v>
      </c>
      <c r="BA249">
        <v>1</v>
      </c>
      <c r="BB249" t="str">
        <f t="shared" si="10"/>
        <v xml:space="preserve">N7933M  </v>
      </c>
      <c r="BC249">
        <v>1</v>
      </c>
      <c r="BE249">
        <v>0</v>
      </c>
      <c r="BF249">
        <v>0</v>
      </c>
      <c r="BG249">
        <v>0</v>
      </c>
      <c r="BH249">
        <v>450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"02:37:30.108"</f>
        <v>02:37:30.108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7</v>
      </c>
      <c r="CP249" t="s">
        <v>118</v>
      </c>
      <c r="CQ249">
        <v>280</v>
      </c>
      <c r="CR249">
        <v>2</v>
      </c>
      <c r="CW249">
        <v>2815459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25">
      <c r="A250" t="str">
        <f>"12/05/2021 02:37:30.369"</f>
        <v>12/05/2021 02:37:30.369</v>
      </c>
      <c r="C250" t="str">
        <f t="shared" si="11"/>
        <v>FFDFD3C0</v>
      </c>
      <c r="D250" t="s">
        <v>113</v>
      </c>
      <c r="E250">
        <v>20</v>
      </c>
      <c r="F250">
        <v>1020</v>
      </c>
      <c r="G250" t="s">
        <v>114</v>
      </c>
      <c r="J250" t="s">
        <v>115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"02:37:30.102"</f>
        <v>02:37:30.102</v>
      </c>
      <c r="T250" t="str">
        <f>"02:37:29.702"</f>
        <v>02:37:29.702</v>
      </c>
      <c r="U250" t="str">
        <f t="shared" si="9"/>
        <v>AAC5F7</v>
      </c>
      <c r="V250">
        <v>0</v>
      </c>
      <c r="W250">
        <v>0</v>
      </c>
      <c r="X250">
        <v>2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0</v>
      </c>
      <c r="AG250">
        <v>2</v>
      </c>
      <c r="AH250">
        <v>1</v>
      </c>
      <c r="AI250" t="s">
        <v>224</v>
      </c>
      <c r="AJ250">
        <v>36.321123</v>
      </c>
      <c r="AK250" t="s">
        <v>225</v>
      </c>
      <c r="AL250">
        <v>-119.41211699999999</v>
      </c>
      <c r="AM250">
        <v>25</v>
      </c>
      <c r="AN250">
        <v>300</v>
      </c>
      <c r="AO250" t="s">
        <v>129</v>
      </c>
      <c r="AP250">
        <v>-56</v>
      </c>
      <c r="AQ250">
        <v>-132</v>
      </c>
      <c r="AR250">
        <v>-1344</v>
      </c>
      <c r="AZ250">
        <v>1200</v>
      </c>
      <c r="BA250">
        <v>1</v>
      </c>
      <c r="BB250" t="str">
        <f t="shared" si="10"/>
        <v xml:space="preserve">N7933M  </v>
      </c>
      <c r="BC250">
        <v>1</v>
      </c>
      <c r="BE250">
        <v>0</v>
      </c>
      <c r="BF250">
        <v>0</v>
      </c>
      <c r="BG250">
        <v>0</v>
      </c>
      <c r="BH250">
        <v>450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"02:37:30.108"</f>
        <v>02:37:30.108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118</v>
      </c>
      <c r="CQ250">
        <v>280</v>
      </c>
      <c r="CR250">
        <v>2</v>
      </c>
      <c r="CW250">
        <v>2815459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25">
      <c r="A251" t="str">
        <f>"12/05/2021 02:37:30.369"</f>
        <v>12/05/2021 02:37:30.369</v>
      </c>
      <c r="C251" t="str">
        <f t="shared" si="11"/>
        <v>FFDFD3C0</v>
      </c>
      <c r="D251" t="s">
        <v>119</v>
      </c>
      <c r="E251">
        <v>5</v>
      </c>
      <c r="H251">
        <v>222</v>
      </c>
      <c r="I251" t="s">
        <v>120</v>
      </c>
      <c r="J251" t="s">
        <v>121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"02:37:30.102"</f>
        <v>02:37:30.102</v>
      </c>
      <c r="T251" t="str">
        <f>"02:37:29.702"</f>
        <v>02:37:29.702</v>
      </c>
      <c r="U251" t="str">
        <f t="shared" si="9"/>
        <v>AAC5F7</v>
      </c>
      <c r="V251">
        <v>0</v>
      </c>
      <c r="W251">
        <v>0</v>
      </c>
      <c r="X251">
        <v>2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0</v>
      </c>
      <c r="AG251">
        <v>2</v>
      </c>
      <c r="AH251">
        <v>1</v>
      </c>
      <c r="AI251" t="s">
        <v>224</v>
      </c>
      <c r="AJ251">
        <v>36.321123</v>
      </c>
      <c r="AK251" t="s">
        <v>225</v>
      </c>
      <c r="AL251">
        <v>-119.41211699999999</v>
      </c>
      <c r="AM251">
        <v>25</v>
      </c>
      <c r="AN251">
        <v>300</v>
      </c>
      <c r="AO251" t="s">
        <v>129</v>
      </c>
      <c r="AP251">
        <v>-56</v>
      </c>
      <c r="AQ251">
        <v>-132</v>
      </c>
      <c r="AR251">
        <v>-1344</v>
      </c>
      <c r="AZ251">
        <v>1200</v>
      </c>
      <c r="BA251">
        <v>1</v>
      </c>
      <c r="BB251" t="str">
        <f t="shared" si="10"/>
        <v xml:space="preserve">N7933M  </v>
      </c>
      <c r="BC251">
        <v>1</v>
      </c>
      <c r="BE251">
        <v>0</v>
      </c>
      <c r="BF251">
        <v>0</v>
      </c>
      <c r="BG251">
        <v>0</v>
      </c>
      <c r="BH251">
        <v>450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"02:37:30.108"</f>
        <v>02:37:30.108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118</v>
      </c>
      <c r="CQ251">
        <v>280</v>
      </c>
      <c r="CR251">
        <v>2</v>
      </c>
      <c r="CW251">
        <v>2815459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25">
      <c r="A252" t="str">
        <f>"12/05/2021 02:37:31.245"</f>
        <v>12/05/2021 02:37:31.245</v>
      </c>
      <c r="C252" t="str">
        <f t="shared" si="11"/>
        <v>FFDFD3C0</v>
      </c>
      <c r="D252" t="s">
        <v>119</v>
      </c>
      <c r="E252">
        <v>5</v>
      </c>
      <c r="H252">
        <v>222</v>
      </c>
      <c r="I252" t="s">
        <v>120</v>
      </c>
      <c r="J252" t="s">
        <v>121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"02:37:31.031"</f>
        <v>02:37:31.031</v>
      </c>
      <c r="T252" t="str">
        <f>"02:37:30.531"</f>
        <v>02:37:30.531</v>
      </c>
      <c r="U252" t="str">
        <f t="shared" si="9"/>
        <v>AAC5F7</v>
      </c>
      <c r="V252">
        <v>0</v>
      </c>
      <c r="W252">
        <v>0</v>
      </c>
      <c r="X252">
        <v>2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0</v>
      </c>
      <c r="AG252">
        <v>2</v>
      </c>
      <c r="AH252">
        <v>1</v>
      </c>
      <c r="AI252" t="s">
        <v>226</v>
      </c>
      <c r="AJ252">
        <v>36.320521999999997</v>
      </c>
      <c r="AK252" t="s">
        <v>227</v>
      </c>
      <c r="AL252">
        <v>-119.41233200000001</v>
      </c>
      <c r="AM252">
        <v>25</v>
      </c>
      <c r="AN252">
        <v>300</v>
      </c>
      <c r="AO252" t="s">
        <v>129</v>
      </c>
      <c r="AP252">
        <v>-43</v>
      </c>
      <c r="AQ252">
        <v>-140</v>
      </c>
      <c r="AR252">
        <v>-1088</v>
      </c>
      <c r="AZ252">
        <v>1200</v>
      </c>
      <c r="BA252">
        <v>1</v>
      </c>
      <c r="BB252" t="str">
        <f t="shared" si="10"/>
        <v xml:space="preserve">N7933M  </v>
      </c>
      <c r="BC252">
        <v>1</v>
      </c>
      <c r="BE252">
        <v>0</v>
      </c>
      <c r="BF252">
        <v>0</v>
      </c>
      <c r="BG252">
        <v>0</v>
      </c>
      <c r="BH252">
        <v>450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"02:37:31.033"</f>
        <v>02:37:31.033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118</v>
      </c>
      <c r="CQ252">
        <v>280</v>
      </c>
      <c r="CR252">
        <v>2</v>
      </c>
      <c r="CW252">
        <v>2815844</v>
      </c>
      <c r="CY252">
        <v>1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25">
      <c r="A253" t="str">
        <f>"12/05/2021 02:37:31.260"</f>
        <v>12/05/2021 02:37:31.260</v>
      </c>
      <c r="C253" t="str">
        <f t="shared" si="11"/>
        <v>FFDFD3C0</v>
      </c>
      <c r="D253" t="s">
        <v>122</v>
      </c>
      <c r="E253">
        <v>4</v>
      </c>
      <c r="H253">
        <v>46</v>
      </c>
      <c r="I253" t="s">
        <v>123</v>
      </c>
      <c r="J253" t="s">
        <v>121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"02:37:31.031"</f>
        <v>02:37:31.031</v>
      </c>
      <c r="T253" t="str">
        <f>"02:37:30.531"</f>
        <v>02:37:30.531</v>
      </c>
      <c r="U253" t="str">
        <f t="shared" si="9"/>
        <v>AAC5F7</v>
      </c>
      <c r="V253">
        <v>0</v>
      </c>
      <c r="W253">
        <v>0</v>
      </c>
      <c r="X253">
        <v>2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0</v>
      </c>
      <c r="AG253">
        <v>2</v>
      </c>
      <c r="AH253">
        <v>1</v>
      </c>
      <c r="AI253" t="s">
        <v>226</v>
      </c>
      <c r="AJ253">
        <v>36.320521999999997</v>
      </c>
      <c r="AK253" t="s">
        <v>227</v>
      </c>
      <c r="AL253">
        <v>-119.41233200000001</v>
      </c>
      <c r="AM253">
        <v>25</v>
      </c>
      <c r="AN253">
        <v>300</v>
      </c>
      <c r="AO253" t="s">
        <v>129</v>
      </c>
      <c r="AP253">
        <v>-43</v>
      </c>
      <c r="AQ253">
        <v>-140</v>
      </c>
      <c r="AR253">
        <v>-1088</v>
      </c>
      <c r="AZ253">
        <v>1200</v>
      </c>
      <c r="BA253">
        <v>1</v>
      </c>
      <c r="BB253" t="str">
        <f t="shared" si="10"/>
        <v xml:space="preserve">N7933M  </v>
      </c>
      <c r="BC253">
        <v>1</v>
      </c>
      <c r="BE253">
        <v>0</v>
      </c>
      <c r="BF253">
        <v>0</v>
      </c>
      <c r="BG253">
        <v>0</v>
      </c>
      <c r="BH253">
        <v>450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"02:37:31.033"</f>
        <v>02:37:31.033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118</v>
      </c>
      <c r="CQ253">
        <v>280</v>
      </c>
      <c r="CR253">
        <v>2</v>
      </c>
      <c r="CW253">
        <v>2815844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25">
      <c r="A254" t="str">
        <f>"12/05/2021 02:37:31.260"</f>
        <v>12/05/2021 02:37:31.260</v>
      </c>
      <c r="C254" t="str">
        <f t="shared" si="11"/>
        <v>FFDFD3C0</v>
      </c>
      <c r="D254" t="s">
        <v>113</v>
      </c>
      <c r="E254">
        <v>19</v>
      </c>
      <c r="F254">
        <v>1019</v>
      </c>
      <c r="G254" t="s">
        <v>124</v>
      </c>
      <c r="J254" t="s">
        <v>115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"02:37:31.031"</f>
        <v>02:37:31.031</v>
      </c>
      <c r="T254" t="str">
        <f>"02:37:30.531"</f>
        <v>02:37:30.531</v>
      </c>
      <c r="U254" t="str">
        <f t="shared" si="9"/>
        <v>AAC5F7</v>
      </c>
      <c r="V254">
        <v>0</v>
      </c>
      <c r="W254">
        <v>0</v>
      </c>
      <c r="X254">
        <v>2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0</v>
      </c>
      <c r="AG254">
        <v>2</v>
      </c>
      <c r="AH254">
        <v>1</v>
      </c>
      <c r="AI254" t="s">
        <v>226</v>
      </c>
      <c r="AJ254">
        <v>36.320521999999997</v>
      </c>
      <c r="AK254" t="s">
        <v>227</v>
      </c>
      <c r="AL254">
        <v>-119.41233200000001</v>
      </c>
      <c r="AM254">
        <v>25</v>
      </c>
      <c r="AN254">
        <v>300</v>
      </c>
      <c r="AO254" t="s">
        <v>129</v>
      </c>
      <c r="AP254">
        <v>-43</v>
      </c>
      <c r="AQ254">
        <v>-140</v>
      </c>
      <c r="AR254">
        <v>-1088</v>
      </c>
      <c r="AZ254">
        <v>1200</v>
      </c>
      <c r="BA254">
        <v>1</v>
      </c>
      <c r="BB254" t="str">
        <f t="shared" si="10"/>
        <v xml:space="preserve">N7933M  </v>
      </c>
      <c r="BC254">
        <v>1</v>
      </c>
      <c r="BE254">
        <v>0</v>
      </c>
      <c r="BF254">
        <v>0</v>
      </c>
      <c r="BG254">
        <v>0</v>
      </c>
      <c r="BH254">
        <v>450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"02:37:31.033"</f>
        <v>02:37:31.033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118</v>
      </c>
      <c r="CQ254">
        <v>280</v>
      </c>
      <c r="CR254">
        <v>2</v>
      </c>
      <c r="CW254">
        <v>2815844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25">
      <c r="A255" t="str">
        <f>"12/05/2021 02:37:31.260"</f>
        <v>12/05/2021 02:37:31.260</v>
      </c>
      <c r="C255" t="str">
        <f t="shared" si="11"/>
        <v>FFDFD3C0</v>
      </c>
      <c r="D255" t="s">
        <v>125</v>
      </c>
      <c r="E255">
        <v>5</v>
      </c>
      <c r="H255">
        <v>172</v>
      </c>
      <c r="I255" t="s">
        <v>124</v>
      </c>
      <c r="J255" t="s">
        <v>126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"02:37:31.031"</f>
        <v>02:37:31.031</v>
      </c>
      <c r="T255" t="str">
        <f>"02:37:30.531"</f>
        <v>02:37:30.531</v>
      </c>
      <c r="U255" t="str">
        <f t="shared" si="9"/>
        <v>AAC5F7</v>
      </c>
      <c r="V255">
        <v>0</v>
      </c>
      <c r="W255">
        <v>0</v>
      </c>
      <c r="X255">
        <v>2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0</v>
      </c>
      <c r="AG255">
        <v>2</v>
      </c>
      <c r="AH255">
        <v>1</v>
      </c>
      <c r="AI255" t="s">
        <v>226</v>
      </c>
      <c r="AJ255">
        <v>36.320521999999997</v>
      </c>
      <c r="AK255" t="s">
        <v>227</v>
      </c>
      <c r="AL255">
        <v>-119.41233200000001</v>
      </c>
      <c r="AM255">
        <v>25</v>
      </c>
      <c r="AN255">
        <v>300</v>
      </c>
      <c r="AO255" t="s">
        <v>129</v>
      </c>
      <c r="AP255">
        <v>-43</v>
      </c>
      <c r="AQ255">
        <v>-140</v>
      </c>
      <c r="AR255">
        <v>-1088</v>
      </c>
      <c r="AZ255">
        <v>1200</v>
      </c>
      <c r="BA255">
        <v>1</v>
      </c>
      <c r="BB255" t="str">
        <f t="shared" si="10"/>
        <v xml:space="preserve">N7933M  </v>
      </c>
      <c r="BC255">
        <v>1</v>
      </c>
      <c r="BE255">
        <v>0</v>
      </c>
      <c r="BF255">
        <v>0</v>
      </c>
      <c r="BG255">
        <v>0</v>
      </c>
      <c r="BH255">
        <v>450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"02:37:31.033"</f>
        <v>02:37:31.033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7</v>
      </c>
      <c r="CP255" t="s">
        <v>118</v>
      </c>
      <c r="CQ255">
        <v>280</v>
      </c>
      <c r="CR255">
        <v>2</v>
      </c>
      <c r="CW255">
        <v>2815844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25">
      <c r="A256" t="str">
        <f>"12/05/2021 02:37:31.276"</f>
        <v>12/05/2021 02:37:31.276</v>
      </c>
      <c r="C256" t="str">
        <f t="shared" si="11"/>
        <v>FFDFD3C0</v>
      </c>
      <c r="D256" t="s">
        <v>113</v>
      </c>
      <c r="E256">
        <v>20</v>
      </c>
      <c r="F256">
        <v>1020</v>
      </c>
      <c r="G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"02:37:31.031"</f>
        <v>02:37:31.031</v>
      </c>
      <c r="T256" t="str">
        <f>"02:37:30.531"</f>
        <v>02:37:30.531</v>
      </c>
      <c r="U256" t="str">
        <f t="shared" si="9"/>
        <v>AAC5F7</v>
      </c>
      <c r="V256">
        <v>0</v>
      </c>
      <c r="W256">
        <v>0</v>
      </c>
      <c r="X256">
        <v>2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0</v>
      </c>
      <c r="AG256">
        <v>2</v>
      </c>
      <c r="AH256">
        <v>1</v>
      </c>
      <c r="AI256" t="s">
        <v>226</v>
      </c>
      <c r="AJ256">
        <v>36.320521999999997</v>
      </c>
      <c r="AK256" t="s">
        <v>227</v>
      </c>
      <c r="AL256">
        <v>-119.41233200000001</v>
      </c>
      <c r="AM256">
        <v>25</v>
      </c>
      <c r="AN256">
        <v>300</v>
      </c>
      <c r="AO256" t="s">
        <v>129</v>
      </c>
      <c r="AP256">
        <v>-43</v>
      </c>
      <c r="AQ256">
        <v>-140</v>
      </c>
      <c r="AR256">
        <v>-1088</v>
      </c>
      <c r="AZ256">
        <v>1200</v>
      </c>
      <c r="BA256">
        <v>1</v>
      </c>
      <c r="BB256" t="str">
        <f t="shared" si="10"/>
        <v xml:space="preserve">N7933M  </v>
      </c>
      <c r="BC256">
        <v>1</v>
      </c>
      <c r="BE256">
        <v>0</v>
      </c>
      <c r="BF256">
        <v>0</v>
      </c>
      <c r="BG256">
        <v>0</v>
      </c>
      <c r="BH256">
        <v>450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"02:37:31.033"</f>
        <v>02:37:31.033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7</v>
      </c>
      <c r="CP256" t="s">
        <v>118</v>
      </c>
      <c r="CQ256">
        <v>280</v>
      </c>
      <c r="CR256">
        <v>2</v>
      </c>
      <c r="CW256">
        <v>2815844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25">
      <c r="A257" t="str">
        <f>"12/05/2021 02:37:32.324"</f>
        <v>12/05/2021 02:37:32.324</v>
      </c>
      <c r="C257" t="str">
        <f t="shared" si="11"/>
        <v>FFDFD3C0</v>
      </c>
      <c r="D257" t="s">
        <v>122</v>
      </c>
      <c r="E257">
        <v>4</v>
      </c>
      <c r="H257">
        <v>46</v>
      </c>
      <c r="I257" t="s">
        <v>123</v>
      </c>
      <c r="J257" t="s">
        <v>121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"02:37:32.117"</f>
        <v>02:37:32.117</v>
      </c>
      <c r="T257" t="str">
        <f>"02:37:31.617"</f>
        <v>02:37:31.617</v>
      </c>
      <c r="U257" t="str">
        <f t="shared" si="9"/>
        <v>AAC5F7</v>
      </c>
      <c r="V257">
        <v>0</v>
      </c>
      <c r="W257">
        <v>0</v>
      </c>
      <c r="X257">
        <v>2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0</v>
      </c>
      <c r="AG257">
        <v>2</v>
      </c>
      <c r="AH257">
        <v>1</v>
      </c>
      <c r="AI257" t="s">
        <v>228</v>
      </c>
      <c r="AJ257">
        <v>36.319792</v>
      </c>
      <c r="AK257" t="s">
        <v>229</v>
      </c>
      <c r="AL257">
        <v>-119.41246</v>
      </c>
      <c r="AM257">
        <v>25</v>
      </c>
      <c r="AN257">
        <v>275</v>
      </c>
      <c r="AO257" t="s">
        <v>129</v>
      </c>
      <c r="AP257">
        <v>-20</v>
      </c>
      <c r="AQ257">
        <v>-149</v>
      </c>
      <c r="AR257">
        <v>-960</v>
      </c>
      <c r="AZ257">
        <v>1200</v>
      </c>
      <c r="BA257">
        <v>1</v>
      </c>
      <c r="BB257" t="str">
        <f t="shared" si="10"/>
        <v xml:space="preserve">N7933M  </v>
      </c>
      <c r="BC257">
        <v>1</v>
      </c>
      <c r="BE257">
        <v>0</v>
      </c>
      <c r="BF257">
        <v>0</v>
      </c>
      <c r="BG257">
        <v>0</v>
      </c>
      <c r="BH257">
        <v>425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"02:37:32.121"</f>
        <v>02:37:32.121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7</v>
      </c>
      <c r="CP257" t="s">
        <v>118</v>
      </c>
      <c r="CQ257">
        <v>280</v>
      </c>
      <c r="CR257">
        <v>2</v>
      </c>
      <c r="CW257">
        <v>2816351</v>
      </c>
      <c r="CY257">
        <v>1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25">
      <c r="A258" t="str">
        <f>"12/05/2021 02:37:32.324"</f>
        <v>12/05/2021 02:37:32.324</v>
      </c>
      <c r="C258" t="str">
        <f t="shared" si="11"/>
        <v>FFDFD3C0</v>
      </c>
      <c r="D258" t="s">
        <v>113</v>
      </c>
      <c r="E258">
        <v>19</v>
      </c>
      <c r="F258">
        <v>1019</v>
      </c>
      <c r="G258" t="s">
        <v>124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"02:37:32.117"</f>
        <v>02:37:32.117</v>
      </c>
      <c r="T258" t="str">
        <f>"02:37:31.617"</f>
        <v>02:37:31.617</v>
      </c>
      <c r="U258" t="str">
        <f t="shared" ref="U258:U286" si="12">"AAC5F7"</f>
        <v>AAC5F7</v>
      </c>
      <c r="V258">
        <v>0</v>
      </c>
      <c r="W258">
        <v>0</v>
      </c>
      <c r="X258">
        <v>2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0</v>
      </c>
      <c r="AG258">
        <v>2</v>
      </c>
      <c r="AH258">
        <v>1</v>
      </c>
      <c r="AI258" t="s">
        <v>228</v>
      </c>
      <c r="AJ258">
        <v>36.319792</v>
      </c>
      <c r="AK258" t="s">
        <v>229</v>
      </c>
      <c r="AL258">
        <v>-119.41246</v>
      </c>
      <c r="AM258">
        <v>25</v>
      </c>
      <c r="AN258">
        <v>275</v>
      </c>
      <c r="AO258" t="s">
        <v>129</v>
      </c>
      <c r="AP258">
        <v>-20</v>
      </c>
      <c r="AQ258">
        <v>-149</v>
      </c>
      <c r="AR258">
        <v>-960</v>
      </c>
      <c r="AZ258">
        <v>1200</v>
      </c>
      <c r="BA258">
        <v>1</v>
      </c>
      <c r="BB258" t="str">
        <f t="shared" ref="BB258:BB286" si="13">"N7933M  "</f>
        <v xml:space="preserve">N7933M  </v>
      </c>
      <c r="BC258">
        <v>1</v>
      </c>
      <c r="BE258">
        <v>0</v>
      </c>
      <c r="BF258">
        <v>0</v>
      </c>
      <c r="BG258">
        <v>0</v>
      </c>
      <c r="BH258">
        <v>425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"02:37:32.121"</f>
        <v>02:37:32.121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118</v>
      </c>
      <c r="CQ258">
        <v>280</v>
      </c>
      <c r="CR258">
        <v>2</v>
      </c>
      <c r="CW258">
        <v>2816351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25">
      <c r="A259" t="str">
        <f>"12/05/2021 02:37:32.324"</f>
        <v>12/05/2021 02:37:32.324</v>
      </c>
      <c r="C259" t="str">
        <f t="shared" si="11"/>
        <v>FFDFD3C0</v>
      </c>
      <c r="D259" t="s">
        <v>125</v>
      </c>
      <c r="E259">
        <v>5</v>
      </c>
      <c r="H259">
        <v>172</v>
      </c>
      <c r="I259" t="s">
        <v>124</v>
      </c>
      <c r="J259" t="s">
        <v>126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"02:37:32.117"</f>
        <v>02:37:32.117</v>
      </c>
      <c r="T259" t="str">
        <f>"02:37:31.617"</f>
        <v>02:37:31.617</v>
      </c>
      <c r="U259" t="str">
        <f t="shared" si="12"/>
        <v>AAC5F7</v>
      </c>
      <c r="V259">
        <v>0</v>
      </c>
      <c r="W259">
        <v>0</v>
      </c>
      <c r="X259">
        <v>2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0</v>
      </c>
      <c r="AG259">
        <v>2</v>
      </c>
      <c r="AH259">
        <v>1</v>
      </c>
      <c r="AI259" t="s">
        <v>228</v>
      </c>
      <c r="AJ259">
        <v>36.319792</v>
      </c>
      <c r="AK259" t="s">
        <v>229</v>
      </c>
      <c r="AL259">
        <v>-119.41246</v>
      </c>
      <c r="AM259">
        <v>25</v>
      </c>
      <c r="AN259">
        <v>275</v>
      </c>
      <c r="AO259" t="s">
        <v>129</v>
      </c>
      <c r="AP259">
        <v>-20</v>
      </c>
      <c r="AQ259">
        <v>-149</v>
      </c>
      <c r="AR259">
        <v>-960</v>
      </c>
      <c r="AZ259">
        <v>1200</v>
      </c>
      <c r="BA259">
        <v>1</v>
      </c>
      <c r="BB259" t="str">
        <f t="shared" si="13"/>
        <v xml:space="preserve">N7933M  </v>
      </c>
      <c r="BC259">
        <v>1</v>
      </c>
      <c r="BE259">
        <v>0</v>
      </c>
      <c r="BF259">
        <v>0</v>
      </c>
      <c r="BG259">
        <v>0</v>
      </c>
      <c r="BH259">
        <v>425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"02:37:32.121"</f>
        <v>02:37:32.121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118</v>
      </c>
      <c r="CQ259">
        <v>280</v>
      </c>
      <c r="CR259">
        <v>2</v>
      </c>
      <c r="CW259">
        <v>2816351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25">
      <c r="A260" t="str">
        <f>"12/05/2021 02:37:32.324"</f>
        <v>12/05/2021 02:37:32.324</v>
      </c>
      <c r="C260" t="str">
        <f t="shared" si="11"/>
        <v>FFDFD3C0</v>
      </c>
      <c r="D260" t="s">
        <v>113</v>
      </c>
      <c r="E260">
        <v>20</v>
      </c>
      <c r="F260">
        <v>1020</v>
      </c>
      <c r="G260" t="s">
        <v>114</v>
      </c>
      <c r="J260" t="s">
        <v>115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"02:37:32.117"</f>
        <v>02:37:32.117</v>
      </c>
      <c r="T260" t="str">
        <f>"02:37:31.617"</f>
        <v>02:37:31.617</v>
      </c>
      <c r="U260" t="str">
        <f t="shared" si="12"/>
        <v>AAC5F7</v>
      </c>
      <c r="V260">
        <v>0</v>
      </c>
      <c r="W260">
        <v>0</v>
      </c>
      <c r="X260">
        <v>2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0</v>
      </c>
      <c r="AG260">
        <v>2</v>
      </c>
      <c r="AH260">
        <v>1</v>
      </c>
      <c r="AI260" t="s">
        <v>228</v>
      </c>
      <c r="AJ260">
        <v>36.319792</v>
      </c>
      <c r="AK260" t="s">
        <v>229</v>
      </c>
      <c r="AL260">
        <v>-119.41246</v>
      </c>
      <c r="AM260">
        <v>25</v>
      </c>
      <c r="AN260">
        <v>275</v>
      </c>
      <c r="AO260" t="s">
        <v>129</v>
      </c>
      <c r="AP260">
        <v>-20</v>
      </c>
      <c r="AQ260">
        <v>-149</v>
      </c>
      <c r="AR260">
        <v>-960</v>
      </c>
      <c r="AZ260">
        <v>1200</v>
      </c>
      <c r="BA260">
        <v>1</v>
      </c>
      <c r="BB260" t="str">
        <f t="shared" si="13"/>
        <v xml:space="preserve">N7933M  </v>
      </c>
      <c r="BC260">
        <v>1</v>
      </c>
      <c r="BE260">
        <v>0</v>
      </c>
      <c r="BF260">
        <v>0</v>
      </c>
      <c r="BG260">
        <v>0</v>
      </c>
      <c r="BH260">
        <v>425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"02:37:32.121"</f>
        <v>02:37:32.121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118</v>
      </c>
      <c r="CQ260">
        <v>280</v>
      </c>
      <c r="CR260">
        <v>2</v>
      </c>
      <c r="CW260">
        <v>2816351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25">
      <c r="A261" t="str">
        <f>"12/05/2021 02:37:32.355"</f>
        <v>12/05/2021 02:37:32.355</v>
      </c>
      <c r="C261" t="str">
        <f t="shared" si="11"/>
        <v>FFDFD3C0</v>
      </c>
      <c r="D261" t="s">
        <v>119</v>
      </c>
      <c r="E261">
        <v>5</v>
      </c>
      <c r="H261">
        <v>222</v>
      </c>
      <c r="I261" t="s">
        <v>120</v>
      </c>
      <c r="J261" t="s">
        <v>121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"02:37:32.117"</f>
        <v>02:37:32.117</v>
      </c>
      <c r="T261" t="str">
        <f>"02:37:31.617"</f>
        <v>02:37:31.617</v>
      </c>
      <c r="U261" t="str">
        <f t="shared" si="12"/>
        <v>AAC5F7</v>
      </c>
      <c r="V261">
        <v>0</v>
      </c>
      <c r="W261">
        <v>0</v>
      </c>
      <c r="X261">
        <v>2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0</v>
      </c>
      <c r="AG261">
        <v>2</v>
      </c>
      <c r="AH261">
        <v>1</v>
      </c>
      <c r="AI261" t="s">
        <v>228</v>
      </c>
      <c r="AJ261">
        <v>36.319792</v>
      </c>
      <c r="AK261" t="s">
        <v>229</v>
      </c>
      <c r="AL261">
        <v>-119.41246</v>
      </c>
      <c r="AM261">
        <v>25</v>
      </c>
      <c r="AN261">
        <v>275</v>
      </c>
      <c r="AO261" t="s">
        <v>129</v>
      </c>
      <c r="AP261">
        <v>-20</v>
      </c>
      <c r="AQ261">
        <v>-149</v>
      </c>
      <c r="AR261">
        <v>-960</v>
      </c>
      <c r="AZ261">
        <v>1200</v>
      </c>
      <c r="BA261">
        <v>1</v>
      </c>
      <c r="BB261" t="str">
        <f t="shared" si="13"/>
        <v xml:space="preserve">N7933M  </v>
      </c>
      <c r="BC261">
        <v>1</v>
      </c>
      <c r="BE261">
        <v>0</v>
      </c>
      <c r="BF261">
        <v>0</v>
      </c>
      <c r="BG261">
        <v>0</v>
      </c>
      <c r="BH261">
        <v>425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"02:37:32.121"</f>
        <v>02:37:32.121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118</v>
      </c>
      <c r="CQ261">
        <v>280</v>
      </c>
      <c r="CR261">
        <v>2</v>
      </c>
      <c r="CW261">
        <v>2816351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25">
      <c r="A262" t="str">
        <f>"12/05/2021 02:37:33.435"</f>
        <v>12/05/2021 02:37:33.435</v>
      </c>
      <c r="C262" t="str">
        <f t="shared" si="11"/>
        <v>FFDFD3C0</v>
      </c>
      <c r="D262" t="s">
        <v>113</v>
      </c>
      <c r="E262">
        <v>20</v>
      </c>
      <c r="F262">
        <v>1020</v>
      </c>
      <c r="G262" t="s">
        <v>114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"02:37:33.234"</f>
        <v>02:37:33.234</v>
      </c>
      <c r="T262" t="str">
        <f>"02:37:32.734"</f>
        <v>02:37:32.734</v>
      </c>
      <c r="U262" t="str">
        <f t="shared" si="12"/>
        <v>AAC5F7</v>
      </c>
      <c r="V262">
        <v>0</v>
      </c>
      <c r="W262">
        <v>0</v>
      </c>
      <c r="X262">
        <v>2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0</v>
      </c>
      <c r="AG262">
        <v>2</v>
      </c>
      <c r="AH262">
        <v>1</v>
      </c>
      <c r="AI262" t="s">
        <v>230</v>
      </c>
      <c r="AJ262">
        <v>36.318976999999997</v>
      </c>
      <c r="AK262" t="s">
        <v>231</v>
      </c>
      <c r="AL262">
        <v>-119.412396</v>
      </c>
      <c r="AM262">
        <v>25</v>
      </c>
      <c r="AN262">
        <v>250</v>
      </c>
      <c r="AO262" t="s">
        <v>129</v>
      </c>
      <c r="AP262">
        <v>3</v>
      </c>
      <c r="AQ262">
        <v>-153</v>
      </c>
      <c r="AR262">
        <v>-960</v>
      </c>
      <c r="AZ262">
        <v>1200</v>
      </c>
      <c r="BA262">
        <v>1</v>
      </c>
      <c r="BB262" t="str">
        <f t="shared" si="13"/>
        <v xml:space="preserve">N7933M  </v>
      </c>
      <c r="BC262">
        <v>1</v>
      </c>
      <c r="BE262">
        <v>0</v>
      </c>
      <c r="BF262">
        <v>0</v>
      </c>
      <c r="BG262">
        <v>0</v>
      </c>
      <c r="BH262">
        <v>400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"02:37:33.240"</f>
        <v>02:37:33.240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118</v>
      </c>
      <c r="CQ262">
        <v>280</v>
      </c>
      <c r="CR262">
        <v>2</v>
      </c>
      <c r="CW262">
        <v>2816857</v>
      </c>
      <c r="CY262">
        <v>1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25">
      <c r="A263" t="str">
        <f>"12/05/2021 02:37:33.467"</f>
        <v>12/05/2021 02:37:33.467</v>
      </c>
      <c r="C263" t="str">
        <f t="shared" ref="C263:C286" si="14">"FFDFD3C0"</f>
        <v>FFDFD3C0</v>
      </c>
      <c r="D263" t="s">
        <v>119</v>
      </c>
      <c r="E263">
        <v>5</v>
      </c>
      <c r="H263">
        <v>222</v>
      </c>
      <c r="I263" t="s">
        <v>120</v>
      </c>
      <c r="J263" t="s">
        <v>121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"02:37:33.234"</f>
        <v>02:37:33.234</v>
      </c>
      <c r="T263" t="str">
        <f>"02:37:32.734"</f>
        <v>02:37:32.734</v>
      </c>
      <c r="U263" t="str">
        <f t="shared" si="12"/>
        <v>AAC5F7</v>
      </c>
      <c r="V263">
        <v>0</v>
      </c>
      <c r="W263">
        <v>0</v>
      </c>
      <c r="X263">
        <v>2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0</v>
      </c>
      <c r="AG263">
        <v>2</v>
      </c>
      <c r="AH263">
        <v>1</v>
      </c>
      <c r="AI263" t="s">
        <v>230</v>
      </c>
      <c r="AJ263">
        <v>36.318976999999997</v>
      </c>
      <c r="AK263" t="s">
        <v>231</v>
      </c>
      <c r="AL263">
        <v>-119.412396</v>
      </c>
      <c r="AM263">
        <v>25</v>
      </c>
      <c r="AN263">
        <v>250</v>
      </c>
      <c r="AO263" t="s">
        <v>129</v>
      </c>
      <c r="AP263">
        <v>3</v>
      </c>
      <c r="AQ263">
        <v>-153</v>
      </c>
      <c r="AR263">
        <v>-960</v>
      </c>
      <c r="AZ263">
        <v>1200</v>
      </c>
      <c r="BA263">
        <v>1</v>
      </c>
      <c r="BB263" t="str">
        <f t="shared" si="13"/>
        <v xml:space="preserve">N7933M  </v>
      </c>
      <c r="BC263">
        <v>1</v>
      </c>
      <c r="BE263">
        <v>0</v>
      </c>
      <c r="BF263">
        <v>0</v>
      </c>
      <c r="BG263">
        <v>0</v>
      </c>
      <c r="BH263">
        <v>400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"02:37:33.240"</f>
        <v>02:37:33.240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118</v>
      </c>
      <c r="CQ263">
        <v>280</v>
      </c>
      <c r="CR263">
        <v>2</v>
      </c>
      <c r="CW263">
        <v>2816857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25">
      <c r="A264" t="str">
        <f>"12/05/2021 02:37:33.482"</f>
        <v>12/05/2021 02:37:33.482</v>
      </c>
      <c r="C264" t="str">
        <f t="shared" si="14"/>
        <v>FFDFD3C0</v>
      </c>
      <c r="D264" t="s">
        <v>122</v>
      </c>
      <c r="E264">
        <v>4</v>
      </c>
      <c r="H264">
        <v>46</v>
      </c>
      <c r="I264" t="s">
        <v>123</v>
      </c>
      <c r="J264" t="s">
        <v>121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"02:37:33.234"</f>
        <v>02:37:33.234</v>
      </c>
      <c r="T264" t="str">
        <f>"02:37:32.734"</f>
        <v>02:37:32.734</v>
      </c>
      <c r="U264" t="str">
        <f t="shared" si="12"/>
        <v>AAC5F7</v>
      </c>
      <c r="V264">
        <v>0</v>
      </c>
      <c r="W264">
        <v>0</v>
      </c>
      <c r="X264">
        <v>2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0</v>
      </c>
      <c r="AG264">
        <v>2</v>
      </c>
      <c r="AH264">
        <v>1</v>
      </c>
      <c r="AI264" t="s">
        <v>230</v>
      </c>
      <c r="AJ264">
        <v>36.318976999999997</v>
      </c>
      <c r="AK264" t="s">
        <v>231</v>
      </c>
      <c r="AL264">
        <v>-119.412396</v>
      </c>
      <c r="AM264">
        <v>25</v>
      </c>
      <c r="AN264">
        <v>250</v>
      </c>
      <c r="AO264" t="s">
        <v>129</v>
      </c>
      <c r="AP264">
        <v>3</v>
      </c>
      <c r="AQ264">
        <v>-153</v>
      </c>
      <c r="AR264">
        <v>-960</v>
      </c>
      <c r="AZ264">
        <v>1200</v>
      </c>
      <c r="BA264">
        <v>1</v>
      </c>
      <c r="BB264" t="str">
        <f t="shared" si="13"/>
        <v xml:space="preserve">N7933M  </v>
      </c>
      <c r="BC264">
        <v>1</v>
      </c>
      <c r="BE264">
        <v>0</v>
      </c>
      <c r="BF264">
        <v>0</v>
      </c>
      <c r="BG264">
        <v>0</v>
      </c>
      <c r="BH264">
        <v>400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"02:37:33.240"</f>
        <v>02:37:33.240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7</v>
      </c>
      <c r="CP264" t="s">
        <v>118</v>
      </c>
      <c r="CQ264">
        <v>280</v>
      </c>
      <c r="CR264">
        <v>2</v>
      </c>
      <c r="CW264">
        <v>2816857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25">
      <c r="A265" t="str">
        <f>"12/05/2021 02:37:33.482"</f>
        <v>12/05/2021 02:37:33.482</v>
      </c>
      <c r="C265" t="str">
        <f t="shared" si="14"/>
        <v>FFDFD3C0</v>
      </c>
      <c r="D265" t="s">
        <v>113</v>
      </c>
      <c r="E265">
        <v>19</v>
      </c>
      <c r="F265">
        <v>1019</v>
      </c>
      <c r="G265" t="s">
        <v>124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"02:37:33.234"</f>
        <v>02:37:33.234</v>
      </c>
      <c r="T265" t="str">
        <f>"02:37:32.734"</f>
        <v>02:37:32.734</v>
      </c>
      <c r="U265" t="str">
        <f t="shared" si="12"/>
        <v>AAC5F7</v>
      </c>
      <c r="V265">
        <v>0</v>
      </c>
      <c r="W265">
        <v>0</v>
      </c>
      <c r="X265">
        <v>2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0</v>
      </c>
      <c r="AG265">
        <v>2</v>
      </c>
      <c r="AH265">
        <v>1</v>
      </c>
      <c r="AI265" t="s">
        <v>230</v>
      </c>
      <c r="AJ265">
        <v>36.318976999999997</v>
      </c>
      <c r="AK265" t="s">
        <v>231</v>
      </c>
      <c r="AL265">
        <v>-119.412396</v>
      </c>
      <c r="AM265">
        <v>25</v>
      </c>
      <c r="AN265">
        <v>250</v>
      </c>
      <c r="AO265" t="s">
        <v>129</v>
      </c>
      <c r="AP265">
        <v>3</v>
      </c>
      <c r="AQ265">
        <v>-153</v>
      </c>
      <c r="AR265">
        <v>-960</v>
      </c>
      <c r="AZ265">
        <v>1200</v>
      </c>
      <c r="BA265">
        <v>1</v>
      </c>
      <c r="BB265" t="str">
        <f t="shared" si="13"/>
        <v xml:space="preserve">N7933M  </v>
      </c>
      <c r="BC265">
        <v>1</v>
      </c>
      <c r="BE265">
        <v>0</v>
      </c>
      <c r="BF265">
        <v>0</v>
      </c>
      <c r="BG265">
        <v>0</v>
      </c>
      <c r="BH265">
        <v>400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"02:37:33.240"</f>
        <v>02:37:33.240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7</v>
      </c>
      <c r="CP265" t="s">
        <v>118</v>
      </c>
      <c r="CQ265">
        <v>280</v>
      </c>
      <c r="CR265">
        <v>2</v>
      </c>
      <c r="CW265">
        <v>2816857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25">
      <c r="A266" t="str">
        <f>"12/05/2021 02:37:33.482"</f>
        <v>12/05/2021 02:37:33.482</v>
      </c>
      <c r="C266" t="str">
        <f t="shared" si="14"/>
        <v>FFDFD3C0</v>
      </c>
      <c r="D266" t="s">
        <v>125</v>
      </c>
      <c r="E266">
        <v>5</v>
      </c>
      <c r="H266">
        <v>172</v>
      </c>
      <c r="I266" t="s">
        <v>124</v>
      </c>
      <c r="J266" t="s">
        <v>126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"02:37:33.234"</f>
        <v>02:37:33.234</v>
      </c>
      <c r="T266" t="str">
        <f>"02:37:32.734"</f>
        <v>02:37:32.734</v>
      </c>
      <c r="U266" t="str">
        <f t="shared" si="12"/>
        <v>AAC5F7</v>
      </c>
      <c r="V266">
        <v>0</v>
      </c>
      <c r="W266">
        <v>0</v>
      </c>
      <c r="X266">
        <v>2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0</v>
      </c>
      <c r="AG266">
        <v>2</v>
      </c>
      <c r="AH266">
        <v>1</v>
      </c>
      <c r="AI266" t="s">
        <v>230</v>
      </c>
      <c r="AJ266">
        <v>36.318976999999997</v>
      </c>
      <c r="AK266" t="s">
        <v>231</v>
      </c>
      <c r="AL266">
        <v>-119.412396</v>
      </c>
      <c r="AM266">
        <v>25</v>
      </c>
      <c r="AN266">
        <v>250</v>
      </c>
      <c r="AO266" t="s">
        <v>129</v>
      </c>
      <c r="AP266">
        <v>3</v>
      </c>
      <c r="AQ266">
        <v>-153</v>
      </c>
      <c r="AR266">
        <v>-960</v>
      </c>
      <c r="AZ266">
        <v>1200</v>
      </c>
      <c r="BA266">
        <v>1</v>
      </c>
      <c r="BB266" t="str">
        <f t="shared" si="13"/>
        <v xml:space="preserve">N7933M  </v>
      </c>
      <c r="BC266">
        <v>1</v>
      </c>
      <c r="BE266">
        <v>0</v>
      </c>
      <c r="BF266">
        <v>0</v>
      </c>
      <c r="BG266">
        <v>0</v>
      </c>
      <c r="BH266">
        <v>400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"02:37:33.240"</f>
        <v>02:37:33.240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118</v>
      </c>
      <c r="CQ266">
        <v>280</v>
      </c>
      <c r="CR266">
        <v>2</v>
      </c>
      <c r="CW266">
        <v>2816857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25">
      <c r="A267" t="str">
        <f>"12/05/2021 02:37:34.483"</f>
        <v>12/05/2021 02:37:34.483</v>
      </c>
      <c r="C267" t="str">
        <f t="shared" si="14"/>
        <v>FFDFD3C0</v>
      </c>
      <c r="D267" t="s">
        <v>119</v>
      </c>
      <c r="E267">
        <v>5</v>
      </c>
      <c r="H267">
        <v>222</v>
      </c>
      <c r="I267" t="s">
        <v>120</v>
      </c>
      <c r="J267" t="s">
        <v>121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"02:37:34.219"</f>
        <v>02:37:34.219</v>
      </c>
      <c r="T267" t="str">
        <f>"02:37:33.819"</f>
        <v>02:37:33.819</v>
      </c>
      <c r="U267" t="str">
        <f t="shared" si="12"/>
        <v>AAC5F7</v>
      </c>
      <c r="V267">
        <v>0</v>
      </c>
      <c r="W267">
        <v>0</v>
      </c>
      <c r="X267">
        <v>2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0</v>
      </c>
      <c r="AG267">
        <v>2</v>
      </c>
      <c r="AH267">
        <v>1</v>
      </c>
      <c r="AI267" t="s">
        <v>232</v>
      </c>
      <c r="AJ267">
        <v>36.318289999999998</v>
      </c>
      <c r="AK267" t="s">
        <v>233</v>
      </c>
      <c r="AL267">
        <v>-119.41220300000001</v>
      </c>
      <c r="AM267">
        <v>25</v>
      </c>
      <c r="AN267">
        <v>225</v>
      </c>
      <c r="AO267" t="s">
        <v>129</v>
      </c>
      <c r="AP267">
        <v>27</v>
      </c>
      <c r="AQ267">
        <v>-154</v>
      </c>
      <c r="AR267">
        <v>-1024</v>
      </c>
      <c r="AZ267">
        <v>1200</v>
      </c>
      <c r="BA267">
        <v>1</v>
      </c>
      <c r="BB267" t="str">
        <f t="shared" si="13"/>
        <v xml:space="preserve">N7933M  </v>
      </c>
      <c r="BC267">
        <v>1</v>
      </c>
      <c r="BE267">
        <v>0</v>
      </c>
      <c r="BF267">
        <v>0</v>
      </c>
      <c r="BG267">
        <v>0</v>
      </c>
      <c r="BH267">
        <v>400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"02:37:34.223"</f>
        <v>02:37:34.223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7</v>
      </c>
      <c r="CP267" t="s">
        <v>118</v>
      </c>
      <c r="CQ267">
        <v>280</v>
      </c>
      <c r="CR267">
        <v>2</v>
      </c>
      <c r="CW267">
        <v>2817342</v>
      </c>
      <c r="CY267">
        <v>1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25">
      <c r="A268" t="str">
        <f>"12/05/2021 02:37:34.483"</f>
        <v>12/05/2021 02:37:34.483</v>
      </c>
      <c r="C268" t="str">
        <f t="shared" si="14"/>
        <v>FFDFD3C0</v>
      </c>
      <c r="D268" t="s">
        <v>113</v>
      </c>
      <c r="E268">
        <v>19</v>
      </c>
      <c r="F268">
        <v>1019</v>
      </c>
      <c r="G268" t="s">
        <v>124</v>
      </c>
      <c r="J268" t="s">
        <v>115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"02:37:34.219"</f>
        <v>02:37:34.219</v>
      </c>
      <c r="T268" t="str">
        <f>"02:37:33.819"</f>
        <v>02:37:33.819</v>
      </c>
      <c r="U268" t="str">
        <f t="shared" si="12"/>
        <v>AAC5F7</v>
      </c>
      <c r="V268">
        <v>0</v>
      </c>
      <c r="W268">
        <v>0</v>
      </c>
      <c r="X268">
        <v>2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0</v>
      </c>
      <c r="AG268">
        <v>2</v>
      </c>
      <c r="AH268">
        <v>1</v>
      </c>
      <c r="AI268" t="s">
        <v>232</v>
      </c>
      <c r="AJ268">
        <v>36.318289999999998</v>
      </c>
      <c r="AK268" t="s">
        <v>233</v>
      </c>
      <c r="AL268">
        <v>-119.41220300000001</v>
      </c>
      <c r="AM268">
        <v>25</v>
      </c>
      <c r="AN268">
        <v>225</v>
      </c>
      <c r="AO268" t="s">
        <v>129</v>
      </c>
      <c r="AP268">
        <v>27</v>
      </c>
      <c r="AQ268">
        <v>-154</v>
      </c>
      <c r="AR268">
        <v>-1024</v>
      </c>
      <c r="AZ268">
        <v>1200</v>
      </c>
      <c r="BA268">
        <v>1</v>
      </c>
      <c r="BB268" t="str">
        <f t="shared" si="13"/>
        <v xml:space="preserve">N7933M  </v>
      </c>
      <c r="BC268">
        <v>1</v>
      </c>
      <c r="BE268">
        <v>0</v>
      </c>
      <c r="BF268">
        <v>0</v>
      </c>
      <c r="BG268">
        <v>0</v>
      </c>
      <c r="BH268">
        <v>400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"02:37:34.223"</f>
        <v>02:37:34.223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7</v>
      </c>
      <c r="CP268" t="s">
        <v>118</v>
      </c>
      <c r="CQ268">
        <v>280</v>
      </c>
      <c r="CR268">
        <v>2</v>
      </c>
      <c r="CW268">
        <v>2817342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25">
      <c r="A269" t="str">
        <f>"12/05/2021 02:37:34.483"</f>
        <v>12/05/2021 02:37:34.483</v>
      </c>
      <c r="C269" t="str">
        <f t="shared" si="14"/>
        <v>FFDFD3C0</v>
      </c>
      <c r="D269" t="s">
        <v>122</v>
      </c>
      <c r="E269">
        <v>4</v>
      </c>
      <c r="H269">
        <v>46</v>
      </c>
      <c r="I269" t="s">
        <v>123</v>
      </c>
      <c r="J269" t="s">
        <v>121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"02:37:34.219"</f>
        <v>02:37:34.219</v>
      </c>
      <c r="T269" t="str">
        <f>"02:37:33.819"</f>
        <v>02:37:33.819</v>
      </c>
      <c r="U269" t="str">
        <f t="shared" si="12"/>
        <v>AAC5F7</v>
      </c>
      <c r="V269">
        <v>0</v>
      </c>
      <c r="W269">
        <v>0</v>
      </c>
      <c r="X269">
        <v>2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0</v>
      </c>
      <c r="AG269">
        <v>2</v>
      </c>
      <c r="AH269">
        <v>1</v>
      </c>
      <c r="AI269" t="s">
        <v>232</v>
      </c>
      <c r="AJ269">
        <v>36.318289999999998</v>
      </c>
      <c r="AK269" t="s">
        <v>233</v>
      </c>
      <c r="AL269">
        <v>-119.41220300000001</v>
      </c>
      <c r="AM269">
        <v>25</v>
      </c>
      <c r="AN269">
        <v>225</v>
      </c>
      <c r="AO269" t="s">
        <v>129</v>
      </c>
      <c r="AP269">
        <v>27</v>
      </c>
      <c r="AQ269">
        <v>-154</v>
      </c>
      <c r="AR269">
        <v>-1024</v>
      </c>
      <c r="AZ269">
        <v>1200</v>
      </c>
      <c r="BA269">
        <v>1</v>
      </c>
      <c r="BB269" t="str">
        <f t="shared" si="13"/>
        <v xml:space="preserve">N7933M  </v>
      </c>
      <c r="BC269">
        <v>1</v>
      </c>
      <c r="BE269">
        <v>0</v>
      </c>
      <c r="BF269">
        <v>0</v>
      </c>
      <c r="BG269">
        <v>0</v>
      </c>
      <c r="BH269">
        <v>400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"02:37:34.223"</f>
        <v>02:37:34.223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7</v>
      </c>
      <c r="CP269" t="s">
        <v>118</v>
      </c>
      <c r="CQ269">
        <v>280</v>
      </c>
      <c r="CR269">
        <v>2</v>
      </c>
      <c r="CW269">
        <v>2817342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25">
      <c r="A270" t="str">
        <f>"12/05/2021 02:37:34.499"</f>
        <v>12/05/2021 02:37:34.499</v>
      </c>
      <c r="C270" t="str">
        <f t="shared" si="14"/>
        <v>FFDFD3C0</v>
      </c>
      <c r="D270" t="s">
        <v>125</v>
      </c>
      <c r="E270">
        <v>5</v>
      </c>
      <c r="H270">
        <v>172</v>
      </c>
      <c r="I270" t="s">
        <v>124</v>
      </c>
      <c r="J270" t="s">
        <v>126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"02:37:34.219"</f>
        <v>02:37:34.219</v>
      </c>
      <c r="T270" t="str">
        <f>"02:37:33.819"</f>
        <v>02:37:33.819</v>
      </c>
      <c r="U270" t="str">
        <f t="shared" si="12"/>
        <v>AAC5F7</v>
      </c>
      <c r="V270">
        <v>0</v>
      </c>
      <c r="W270">
        <v>0</v>
      </c>
      <c r="X270">
        <v>2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0</v>
      </c>
      <c r="AG270">
        <v>2</v>
      </c>
      <c r="AH270">
        <v>1</v>
      </c>
      <c r="AI270" t="s">
        <v>232</v>
      </c>
      <c r="AJ270">
        <v>36.318289999999998</v>
      </c>
      <c r="AK270" t="s">
        <v>233</v>
      </c>
      <c r="AL270">
        <v>-119.41220300000001</v>
      </c>
      <c r="AM270">
        <v>25</v>
      </c>
      <c r="AN270">
        <v>225</v>
      </c>
      <c r="AO270" t="s">
        <v>129</v>
      </c>
      <c r="AP270">
        <v>27</v>
      </c>
      <c r="AQ270">
        <v>-154</v>
      </c>
      <c r="AR270">
        <v>-1024</v>
      </c>
      <c r="AZ270">
        <v>1200</v>
      </c>
      <c r="BA270">
        <v>1</v>
      </c>
      <c r="BB270" t="str">
        <f t="shared" si="13"/>
        <v xml:space="preserve">N7933M  </v>
      </c>
      <c r="BC270">
        <v>1</v>
      </c>
      <c r="BE270">
        <v>0</v>
      </c>
      <c r="BF270">
        <v>0</v>
      </c>
      <c r="BG270">
        <v>0</v>
      </c>
      <c r="BH270">
        <v>400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"02:37:34.223"</f>
        <v>02:37:34.223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7</v>
      </c>
      <c r="CP270" t="s">
        <v>118</v>
      </c>
      <c r="CQ270">
        <v>280</v>
      </c>
      <c r="CR270">
        <v>2</v>
      </c>
      <c r="CW270">
        <v>2817342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25">
      <c r="A271" t="str">
        <f>"12/05/2021 02:37:34.499"</f>
        <v>12/05/2021 02:37:34.499</v>
      </c>
      <c r="C271" t="str">
        <f t="shared" si="14"/>
        <v>FFDFD3C0</v>
      </c>
      <c r="D271" t="s">
        <v>113</v>
      </c>
      <c r="E271">
        <v>20</v>
      </c>
      <c r="F271">
        <v>1020</v>
      </c>
      <c r="G271" t="s">
        <v>114</v>
      </c>
      <c r="J271" t="s">
        <v>115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"02:37:34.219"</f>
        <v>02:37:34.219</v>
      </c>
      <c r="T271" t="str">
        <f>"02:37:33.819"</f>
        <v>02:37:33.819</v>
      </c>
      <c r="U271" t="str">
        <f t="shared" si="12"/>
        <v>AAC5F7</v>
      </c>
      <c r="V271">
        <v>0</v>
      </c>
      <c r="W271">
        <v>0</v>
      </c>
      <c r="X271">
        <v>2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0</v>
      </c>
      <c r="AG271">
        <v>2</v>
      </c>
      <c r="AH271">
        <v>1</v>
      </c>
      <c r="AI271" t="s">
        <v>232</v>
      </c>
      <c r="AJ271">
        <v>36.318289999999998</v>
      </c>
      <c r="AK271" t="s">
        <v>233</v>
      </c>
      <c r="AL271">
        <v>-119.41220300000001</v>
      </c>
      <c r="AM271">
        <v>25</v>
      </c>
      <c r="AN271">
        <v>225</v>
      </c>
      <c r="AO271" t="s">
        <v>129</v>
      </c>
      <c r="AP271">
        <v>27</v>
      </c>
      <c r="AQ271">
        <v>-154</v>
      </c>
      <c r="AR271">
        <v>-1024</v>
      </c>
      <c r="AZ271">
        <v>1200</v>
      </c>
      <c r="BA271">
        <v>1</v>
      </c>
      <c r="BB271" t="str">
        <f t="shared" si="13"/>
        <v xml:space="preserve">N7933M  </v>
      </c>
      <c r="BC271">
        <v>1</v>
      </c>
      <c r="BE271">
        <v>0</v>
      </c>
      <c r="BF271">
        <v>0</v>
      </c>
      <c r="BG271">
        <v>0</v>
      </c>
      <c r="BH271">
        <v>400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"02:37:34.223"</f>
        <v>02:37:34.223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7</v>
      </c>
      <c r="CP271" t="s">
        <v>118</v>
      </c>
      <c r="CQ271">
        <v>280</v>
      </c>
      <c r="CR271">
        <v>2</v>
      </c>
      <c r="CW271">
        <v>2817342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25">
      <c r="A272" t="str">
        <f>"12/05/2021 02:37:35.595"</f>
        <v>12/05/2021 02:37:35.595</v>
      </c>
      <c r="C272" t="str">
        <f t="shared" si="14"/>
        <v>FFDFD3C0</v>
      </c>
      <c r="D272" t="s">
        <v>113</v>
      </c>
      <c r="E272">
        <v>19</v>
      </c>
      <c r="F272">
        <v>1019</v>
      </c>
      <c r="G272" t="s">
        <v>124</v>
      </c>
      <c r="J272" t="s">
        <v>115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"02:37:35.391"</f>
        <v>02:37:35.391</v>
      </c>
      <c r="T272" t="str">
        <f>"02:37:34.891"</f>
        <v>02:37:34.891</v>
      </c>
      <c r="U272" t="str">
        <f t="shared" si="12"/>
        <v>AAC5F7</v>
      </c>
      <c r="V272">
        <v>0</v>
      </c>
      <c r="W272">
        <v>0</v>
      </c>
      <c r="X272">
        <v>2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0</v>
      </c>
      <c r="AG272">
        <v>2</v>
      </c>
      <c r="AH272">
        <v>1</v>
      </c>
      <c r="AI272" t="s">
        <v>234</v>
      </c>
      <c r="AJ272">
        <v>36.317453</v>
      </c>
      <c r="AK272" t="s">
        <v>235</v>
      </c>
      <c r="AL272">
        <v>-119.41175200000001</v>
      </c>
      <c r="AM272">
        <v>25</v>
      </c>
      <c r="AN272">
        <v>200</v>
      </c>
      <c r="AO272" t="s">
        <v>129</v>
      </c>
      <c r="AP272">
        <v>59</v>
      </c>
      <c r="AQ272">
        <v>-148</v>
      </c>
      <c r="AR272">
        <v>-1536</v>
      </c>
      <c r="AZ272">
        <v>1200</v>
      </c>
      <c r="BA272">
        <v>1</v>
      </c>
      <c r="BB272" t="str">
        <f t="shared" si="13"/>
        <v xml:space="preserve">N7933M  </v>
      </c>
      <c r="BC272">
        <v>1</v>
      </c>
      <c r="BE272">
        <v>0</v>
      </c>
      <c r="BF272">
        <v>0</v>
      </c>
      <c r="BG272">
        <v>0</v>
      </c>
      <c r="BH272">
        <v>375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"02:37:35.391"</f>
        <v>02:37:35.391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3</v>
      </c>
      <c r="CP272" t="s">
        <v>118</v>
      </c>
      <c r="CQ272">
        <v>280</v>
      </c>
      <c r="CR272">
        <v>3</v>
      </c>
      <c r="CW272">
        <v>4676742</v>
      </c>
      <c r="CY272">
        <v>1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25">
      <c r="A273" t="str">
        <f>"12/05/2021 02:37:35.611"</f>
        <v>12/05/2021 02:37:35.611</v>
      </c>
      <c r="C273" t="str">
        <f t="shared" si="14"/>
        <v>FFDFD3C0</v>
      </c>
      <c r="D273" t="s">
        <v>122</v>
      </c>
      <c r="E273">
        <v>4</v>
      </c>
      <c r="H273">
        <v>46</v>
      </c>
      <c r="I273" t="s">
        <v>123</v>
      </c>
      <c r="J273" t="s">
        <v>121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"02:37:35.391"</f>
        <v>02:37:35.391</v>
      </c>
      <c r="T273" t="str">
        <f>"02:37:34.891"</f>
        <v>02:37:34.891</v>
      </c>
      <c r="U273" t="str">
        <f t="shared" si="12"/>
        <v>AAC5F7</v>
      </c>
      <c r="V273">
        <v>0</v>
      </c>
      <c r="W273">
        <v>0</v>
      </c>
      <c r="X273">
        <v>2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0</v>
      </c>
      <c r="AG273">
        <v>2</v>
      </c>
      <c r="AH273">
        <v>1</v>
      </c>
      <c r="AI273" t="s">
        <v>234</v>
      </c>
      <c r="AJ273">
        <v>36.317453</v>
      </c>
      <c r="AK273" t="s">
        <v>235</v>
      </c>
      <c r="AL273">
        <v>-119.41175200000001</v>
      </c>
      <c r="AM273">
        <v>25</v>
      </c>
      <c r="AN273">
        <v>200</v>
      </c>
      <c r="AO273" t="s">
        <v>129</v>
      </c>
      <c r="AP273">
        <v>59</v>
      </c>
      <c r="AQ273">
        <v>-148</v>
      </c>
      <c r="AR273">
        <v>-1536</v>
      </c>
      <c r="AZ273">
        <v>1200</v>
      </c>
      <c r="BA273">
        <v>1</v>
      </c>
      <c r="BB273" t="str">
        <f t="shared" si="13"/>
        <v xml:space="preserve">N7933M  </v>
      </c>
      <c r="BC273">
        <v>1</v>
      </c>
      <c r="BE273">
        <v>0</v>
      </c>
      <c r="BF273">
        <v>0</v>
      </c>
      <c r="BG273">
        <v>0</v>
      </c>
      <c r="BH273">
        <v>375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"02:37:35.391"</f>
        <v>02:37:35.391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3</v>
      </c>
      <c r="CP273" t="s">
        <v>118</v>
      </c>
      <c r="CQ273">
        <v>280</v>
      </c>
      <c r="CR273">
        <v>3</v>
      </c>
      <c r="CW273">
        <v>4676742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25">
      <c r="A274" t="str">
        <f>"12/05/2021 02:37:35.611"</f>
        <v>12/05/2021 02:37:35.611</v>
      </c>
      <c r="C274" t="str">
        <f t="shared" si="14"/>
        <v>FFDFD3C0</v>
      </c>
      <c r="D274" t="s">
        <v>113</v>
      </c>
      <c r="E274">
        <v>20</v>
      </c>
      <c r="F274">
        <v>1020</v>
      </c>
      <c r="G274" t="s">
        <v>114</v>
      </c>
      <c r="J274" t="s">
        <v>115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"02:37:35.391"</f>
        <v>02:37:35.391</v>
      </c>
      <c r="T274" t="str">
        <f>"02:37:34.891"</f>
        <v>02:37:34.891</v>
      </c>
      <c r="U274" t="str">
        <f t="shared" si="12"/>
        <v>AAC5F7</v>
      </c>
      <c r="V274">
        <v>0</v>
      </c>
      <c r="W274">
        <v>0</v>
      </c>
      <c r="X274">
        <v>2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0</v>
      </c>
      <c r="AG274">
        <v>2</v>
      </c>
      <c r="AH274">
        <v>1</v>
      </c>
      <c r="AI274" t="s">
        <v>234</v>
      </c>
      <c r="AJ274">
        <v>36.317453</v>
      </c>
      <c r="AK274" t="s">
        <v>235</v>
      </c>
      <c r="AL274">
        <v>-119.41175200000001</v>
      </c>
      <c r="AM274">
        <v>25</v>
      </c>
      <c r="AN274">
        <v>200</v>
      </c>
      <c r="AO274" t="s">
        <v>129</v>
      </c>
      <c r="AP274">
        <v>59</v>
      </c>
      <c r="AQ274">
        <v>-148</v>
      </c>
      <c r="AR274">
        <v>-1536</v>
      </c>
      <c r="AZ274">
        <v>1200</v>
      </c>
      <c r="BA274">
        <v>1</v>
      </c>
      <c r="BB274" t="str">
        <f t="shared" si="13"/>
        <v xml:space="preserve">N7933M  </v>
      </c>
      <c r="BC274">
        <v>1</v>
      </c>
      <c r="BE274">
        <v>0</v>
      </c>
      <c r="BF274">
        <v>0</v>
      </c>
      <c r="BG274">
        <v>0</v>
      </c>
      <c r="BH274">
        <v>375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"02:37:35.391"</f>
        <v>02:37:35.391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3</v>
      </c>
      <c r="CP274" t="s">
        <v>118</v>
      </c>
      <c r="CQ274">
        <v>280</v>
      </c>
      <c r="CR274">
        <v>3</v>
      </c>
      <c r="CW274">
        <v>4676742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25">
      <c r="A275" t="str">
        <f>"12/05/2021 02:37:35.611"</f>
        <v>12/05/2021 02:37:35.611</v>
      </c>
      <c r="C275" t="str">
        <f t="shared" si="14"/>
        <v>FFDFD3C0</v>
      </c>
      <c r="D275" t="s">
        <v>125</v>
      </c>
      <c r="E275">
        <v>5</v>
      </c>
      <c r="H275">
        <v>172</v>
      </c>
      <c r="I275" t="s">
        <v>124</v>
      </c>
      <c r="J275" t="s">
        <v>126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"02:37:35.391"</f>
        <v>02:37:35.391</v>
      </c>
      <c r="T275" t="str">
        <f>"02:37:34.891"</f>
        <v>02:37:34.891</v>
      </c>
      <c r="U275" t="str">
        <f t="shared" si="12"/>
        <v>AAC5F7</v>
      </c>
      <c r="V275">
        <v>0</v>
      </c>
      <c r="W275">
        <v>0</v>
      </c>
      <c r="X275">
        <v>2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0</v>
      </c>
      <c r="AG275">
        <v>2</v>
      </c>
      <c r="AH275">
        <v>1</v>
      </c>
      <c r="AI275" t="s">
        <v>234</v>
      </c>
      <c r="AJ275">
        <v>36.317453</v>
      </c>
      <c r="AK275" t="s">
        <v>235</v>
      </c>
      <c r="AL275">
        <v>-119.41175200000001</v>
      </c>
      <c r="AM275">
        <v>25</v>
      </c>
      <c r="AN275">
        <v>200</v>
      </c>
      <c r="AO275" t="s">
        <v>129</v>
      </c>
      <c r="AP275">
        <v>59</v>
      </c>
      <c r="AQ275">
        <v>-148</v>
      </c>
      <c r="AR275">
        <v>-1536</v>
      </c>
      <c r="AZ275">
        <v>1200</v>
      </c>
      <c r="BA275">
        <v>1</v>
      </c>
      <c r="BB275" t="str">
        <f t="shared" si="13"/>
        <v xml:space="preserve">N7933M  </v>
      </c>
      <c r="BC275">
        <v>1</v>
      </c>
      <c r="BE275">
        <v>0</v>
      </c>
      <c r="BF275">
        <v>0</v>
      </c>
      <c r="BG275">
        <v>0</v>
      </c>
      <c r="BH275">
        <v>375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"02:37:35.391"</f>
        <v>02:37:35.391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3</v>
      </c>
      <c r="CP275" t="s">
        <v>118</v>
      </c>
      <c r="CQ275">
        <v>280</v>
      </c>
      <c r="CR275">
        <v>3</v>
      </c>
      <c r="CW275">
        <v>4676742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25">
      <c r="A276" t="str">
        <f>"12/05/2021 02:37:35.642"</f>
        <v>12/05/2021 02:37:35.642</v>
      </c>
      <c r="C276" t="str">
        <f t="shared" si="14"/>
        <v>FFDFD3C0</v>
      </c>
      <c r="D276" t="s">
        <v>119</v>
      </c>
      <c r="E276">
        <v>5</v>
      </c>
      <c r="H276">
        <v>222</v>
      </c>
      <c r="I276" t="s">
        <v>120</v>
      </c>
      <c r="J276" t="s">
        <v>121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"02:37:35.391"</f>
        <v>02:37:35.391</v>
      </c>
      <c r="T276" t="str">
        <f>"02:37:34.891"</f>
        <v>02:37:34.891</v>
      </c>
      <c r="U276" t="str">
        <f t="shared" si="12"/>
        <v>AAC5F7</v>
      </c>
      <c r="V276">
        <v>0</v>
      </c>
      <c r="W276">
        <v>0</v>
      </c>
      <c r="X276">
        <v>2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0</v>
      </c>
      <c r="AG276">
        <v>2</v>
      </c>
      <c r="AH276">
        <v>1</v>
      </c>
      <c r="AI276" t="s">
        <v>234</v>
      </c>
      <c r="AJ276">
        <v>36.317453</v>
      </c>
      <c r="AK276" t="s">
        <v>235</v>
      </c>
      <c r="AL276">
        <v>-119.41175200000001</v>
      </c>
      <c r="AM276">
        <v>25</v>
      </c>
      <c r="AN276">
        <v>200</v>
      </c>
      <c r="AO276" t="s">
        <v>129</v>
      </c>
      <c r="AP276">
        <v>59</v>
      </c>
      <c r="AQ276">
        <v>-148</v>
      </c>
      <c r="AR276">
        <v>-1536</v>
      </c>
      <c r="AZ276">
        <v>1200</v>
      </c>
      <c r="BA276">
        <v>1</v>
      </c>
      <c r="BB276" t="str">
        <f t="shared" si="13"/>
        <v xml:space="preserve">N7933M  </v>
      </c>
      <c r="BC276">
        <v>1</v>
      </c>
      <c r="BE276">
        <v>0</v>
      </c>
      <c r="BF276">
        <v>0</v>
      </c>
      <c r="BG276">
        <v>0</v>
      </c>
      <c r="BH276">
        <v>375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"02:37:35.391"</f>
        <v>02:37:35.391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3</v>
      </c>
      <c r="CP276" t="s">
        <v>118</v>
      </c>
      <c r="CQ276">
        <v>280</v>
      </c>
      <c r="CR276">
        <v>3</v>
      </c>
      <c r="CW276">
        <v>4676742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25">
      <c r="A277" t="str">
        <f>"12/05/2021 02:37:36.595"</f>
        <v>12/05/2021 02:37:36.595</v>
      </c>
      <c r="C277" t="str">
        <f t="shared" si="14"/>
        <v>FFDFD3C0</v>
      </c>
      <c r="D277" t="s">
        <v>119</v>
      </c>
      <c r="E277">
        <v>5</v>
      </c>
      <c r="H277">
        <v>222</v>
      </c>
      <c r="I277" t="s">
        <v>120</v>
      </c>
      <c r="J277" t="s">
        <v>121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"02:37:36.344"</f>
        <v>02:37:36.344</v>
      </c>
      <c r="T277" t="str">
        <f>"02:37:35.944"</f>
        <v>02:37:35.944</v>
      </c>
      <c r="U277" t="str">
        <f t="shared" si="12"/>
        <v>AAC5F7</v>
      </c>
      <c r="V277">
        <v>0</v>
      </c>
      <c r="W277">
        <v>0</v>
      </c>
      <c r="X277">
        <v>2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0</v>
      </c>
      <c r="AG277">
        <v>2</v>
      </c>
      <c r="AH277">
        <v>1</v>
      </c>
      <c r="AI277" t="s">
        <v>236</v>
      </c>
      <c r="AJ277">
        <v>36.316916999999997</v>
      </c>
      <c r="AK277" t="s">
        <v>237</v>
      </c>
      <c r="AL277">
        <v>-119.411259</v>
      </c>
      <c r="AM277">
        <v>25</v>
      </c>
      <c r="AN277">
        <v>175</v>
      </c>
      <c r="AO277" t="s">
        <v>129</v>
      </c>
      <c r="AP277">
        <v>84</v>
      </c>
      <c r="AQ277">
        <v>-139</v>
      </c>
      <c r="AR277">
        <v>-2176</v>
      </c>
      <c r="AZ277">
        <v>1200</v>
      </c>
      <c r="BA277">
        <v>1</v>
      </c>
      <c r="BB277" t="str">
        <f t="shared" si="13"/>
        <v xml:space="preserve">N7933M  </v>
      </c>
      <c r="BC277">
        <v>1</v>
      </c>
      <c r="BE277">
        <v>0</v>
      </c>
      <c r="BF277">
        <v>0</v>
      </c>
      <c r="BG277">
        <v>0</v>
      </c>
      <c r="BH277">
        <v>350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"02:37:36.345"</f>
        <v>02:37:36.345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5</v>
      </c>
      <c r="CP277" t="s">
        <v>118</v>
      </c>
      <c r="CQ277">
        <v>280</v>
      </c>
      <c r="CR277">
        <v>2</v>
      </c>
      <c r="CW277">
        <v>2818307</v>
      </c>
      <c r="CY277">
        <v>1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25">
      <c r="A278" t="str">
        <f>"12/05/2021 02:37:36.611"</f>
        <v>12/05/2021 02:37:36.611</v>
      </c>
      <c r="C278" t="str">
        <f t="shared" si="14"/>
        <v>FFDFD3C0</v>
      </c>
      <c r="D278" t="s">
        <v>122</v>
      </c>
      <c r="E278">
        <v>4</v>
      </c>
      <c r="H278">
        <v>46</v>
      </c>
      <c r="I278" t="s">
        <v>123</v>
      </c>
      <c r="J278" t="s">
        <v>121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"02:37:36.344"</f>
        <v>02:37:36.344</v>
      </c>
      <c r="T278" t="str">
        <f>"02:37:35.944"</f>
        <v>02:37:35.944</v>
      </c>
      <c r="U278" t="str">
        <f t="shared" si="12"/>
        <v>AAC5F7</v>
      </c>
      <c r="V278">
        <v>0</v>
      </c>
      <c r="W278">
        <v>0</v>
      </c>
      <c r="X278">
        <v>2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0</v>
      </c>
      <c r="AG278">
        <v>2</v>
      </c>
      <c r="AH278">
        <v>1</v>
      </c>
      <c r="AI278" t="s">
        <v>236</v>
      </c>
      <c r="AJ278">
        <v>36.316916999999997</v>
      </c>
      <c r="AK278" t="s">
        <v>237</v>
      </c>
      <c r="AL278">
        <v>-119.411259</v>
      </c>
      <c r="AM278">
        <v>25</v>
      </c>
      <c r="AN278">
        <v>175</v>
      </c>
      <c r="AO278" t="s">
        <v>129</v>
      </c>
      <c r="AP278">
        <v>84</v>
      </c>
      <c r="AQ278">
        <v>-139</v>
      </c>
      <c r="AR278">
        <v>-2176</v>
      </c>
      <c r="AZ278">
        <v>1200</v>
      </c>
      <c r="BA278">
        <v>1</v>
      </c>
      <c r="BB278" t="str">
        <f t="shared" si="13"/>
        <v xml:space="preserve">N7933M  </v>
      </c>
      <c r="BC278">
        <v>1</v>
      </c>
      <c r="BE278">
        <v>0</v>
      </c>
      <c r="BF278">
        <v>0</v>
      </c>
      <c r="BG278">
        <v>0</v>
      </c>
      <c r="BH278">
        <v>350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"02:37:36.345"</f>
        <v>02:37:36.345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5</v>
      </c>
      <c r="CP278" t="s">
        <v>118</v>
      </c>
      <c r="CQ278">
        <v>280</v>
      </c>
      <c r="CR278">
        <v>2</v>
      </c>
      <c r="CW278">
        <v>2818307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25">
      <c r="A279" t="str">
        <f>"12/05/2021 02:37:36.611"</f>
        <v>12/05/2021 02:37:36.611</v>
      </c>
      <c r="C279" t="str">
        <f t="shared" si="14"/>
        <v>FFDFD3C0</v>
      </c>
      <c r="D279" t="s">
        <v>113</v>
      </c>
      <c r="E279">
        <v>19</v>
      </c>
      <c r="F279">
        <v>1019</v>
      </c>
      <c r="G279" t="s">
        <v>124</v>
      </c>
      <c r="J279" t="s">
        <v>115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"02:37:36.344"</f>
        <v>02:37:36.344</v>
      </c>
      <c r="T279" t="str">
        <f>"02:37:35.944"</f>
        <v>02:37:35.944</v>
      </c>
      <c r="U279" t="str">
        <f t="shared" si="12"/>
        <v>AAC5F7</v>
      </c>
      <c r="V279">
        <v>0</v>
      </c>
      <c r="W279">
        <v>0</v>
      </c>
      <c r="X279">
        <v>2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0</v>
      </c>
      <c r="AG279">
        <v>2</v>
      </c>
      <c r="AH279">
        <v>1</v>
      </c>
      <c r="AI279" t="s">
        <v>236</v>
      </c>
      <c r="AJ279">
        <v>36.316916999999997</v>
      </c>
      <c r="AK279" t="s">
        <v>237</v>
      </c>
      <c r="AL279">
        <v>-119.411259</v>
      </c>
      <c r="AM279">
        <v>25</v>
      </c>
      <c r="AN279">
        <v>175</v>
      </c>
      <c r="AO279" t="s">
        <v>129</v>
      </c>
      <c r="AP279">
        <v>84</v>
      </c>
      <c r="AQ279">
        <v>-139</v>
      </c>
      <c r="AR279">
        <v>-2176</v>
      </c>
      <c r="AZ279">
        <v>1200</v>
      </c>
      <c r="BA279">
        <v>1</v>
      </c>
      <c r="BB279" t="str">
        <f t="shared" si="13"/>
        <v xml:space="preserve">N7933M  </v>
      </c>
      <c r="BC279">
        <v>1</v>
      </c>
      <c r="BE279">
        <v>0</v>
      </c>
      <c r="BF279">
        <v>0</v>
      </c>
      <c r="BG279">
        <v>0</v>
      </c>
      <c r="BH279">
        <v>350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"02:37:36.345"</f>
        <v>02:37:36.345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5</v>
      </c>
      <c r="CP279" t="s">
        <v>118</v>
      </c>
      <c r="CQ279">
        <v>280</v>
      </c>
      <c r="CR279">
        <v>2</v>
      </c>
      <c r="CW279">
        <v>2818307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25">
      <c r="A280" t="str">
        <f>"12/05/2021 02:37:36.642"</f>
        <v>12/05/2021 02:37:36.642</v>
      </c>
      <c r="C280" t="str">
        <f t="shared" si="14"/>
        <v>FFDFD3C0</v>
      </c>
      <c r="D280" t="s">
        <v>113</v>
      </c>
      <c r="E280">
        <v>20</v>
      </c>
      <c r="F280">
        <v>1020</v>
      </c>
      <c r="G280" t="s">
        <v>114</v>
      </c>
      <c r="J280" t="s">
        <v>115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"02:37:36.344"</f>
        <v>02:37:36.344</v>
      </c>
      <c r="T280" t="str">
        <f>"02:37:35.944"</f>
        <v>02:37:35.944</v>
      </c>
      <c r="U280" t="str">
        <f t="shared" si="12"/>
        <v>AAC5F7</v>
      </c>
      <c r="V280">
        <v>0</v>
      </c>
      <c r="W280">
        <v>0</v>
      </c>
      <c r="X280">
        <v>2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0</v>
      </c>
      <c r="AG280">
        <v>2</v>
      </c>
      <c r="AH280">
        <v>1</v>
      </c>
      <c r="AI280" t="s">
        <v>236</v>
      </c>
      <c r="AJ280">
        <v>36.316916999999997</v>
      </c>
      <c r="AK280" t="s">
        <v>237</v>
      </c>
      <c r="AL280">
        <v>-119.411259</v>
      </c>
      <c r="AM280">
        <v>25</v>
      </c>
      <c r="AN280">
        <v>175</v>
      </c>
      <c r="AO280" t="s">
        <v>129</v>
      </c>
      <c r="AP280">
        <v>84</v>
      </c>
      <c r="AQ280">
        <v>-139</v>
      </c>
      <c r="AR280">
        <v>-2176</v>
      </c>
      <c r="AZ280">
        <v>1200</v>
      </c>
      <c r="BA280">
        <v>1</v>
      </c>
      <c r="BB280" t="str">
        <f t="shared" si="13"/>
        <v xml:space="preserve">N7933M  </v>
      </c>
      <c r="BC280">
        <v>1</v>
      </c>
      <c r="BE280">
        <v>0</v>
      </c>
      <c r="BF280">
        <v>0</v>
      </c>
      <c r="BG280">
        <v>0</v>
      </c>
      <c r="BH280">
        <v>350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"02:37:36.345"</f>
        <v>02:37:36.345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5</v>
      </c>
      <c r="CP280" t="s">
        <v>118</v>
      </c>
      <c r="CQ280">
        <v>280</v>
      </c>
      <c r="CR280">
        <v>2</v>
      </c>
      <c r="CW280">
        <v>2818307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25">
      <c r="A281" t="str">
        <f>"12/05/2021 02:37:36.642"</f>
        <v>12/05/2021 02:37:36.642</v>
      </c>
      <c r="C281" t="str">
        <f t="shared" si="14"/>
        <v>FFDFD3C0</v>
      </c>
      <c r="D281" t="s">
        <v>125</v>
      </c>
      <c r="E281">
        <v>5</v>
      </c>
      <c r="H281">
        <v>172</v>
      </c>
      <c r="I281" t="s">
        <v>124</v>
      </c>
      <c r="J281" t="s">
        <v>126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"02:37:36.344"</f>
        <v>02:37:36.344</v>
      </c>
      <c r="T281" t="str">
        <f>"02:37:35.944"</f>
        <v>02:37:35.944</v>
      </c>
      <c r="U281" t="str">
        <f t="shared" si="12"/>
        <v>AAC5F7</v>
      </c>
      <c r="V281">
        <v>0</v>
      </c>
      <c r="W281">
        <v>0</v>
      </c>
      <c r="X281">
        <v>2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0</v>
      </c>
      <c r="AG281">
        <v>2</v>
      </c>
      <c r="AH281">
        <v>1</v>
      </c>
      <c r="AI281" t="s">
        <v>236</v>
      </c>
      <c r="AJ281">
        <v>36.316916999999997</v>
      </c>
      <c r="AK281" t="s">
        <v>237</v>
      </c>
      <c r="AL281">
        <v>-119.411259</v>
      </c>
      <c r="AM281">
        <v>25</v>
      </c>
      <c r="AN281">
        <v>175</v>
      </c>
      <c r="AO281" t="s">
        <v>129</v>
      </c>
      <c r="AP281">
        <v>84</v>
      </c>
      <c r="AQ281">
        <v>-139</v>
      </c>
      <c r="AR281">
        <v>-2176</v>
      </c>
      <c r="AZ281">
        <v>1200</v>
      </c>
      <c r="BA281">
        <v>1</v>
      </c>
      <c r="BB281" t="str">
        <f t="shared" si="13"/>
        <v xml:space="preserve">N7933M  </v>
      </c>
      <c r="BC281">
        <v>1</v>
      </c>
      <c r="BE281">
        <v>0</v>
      </c>
      <c r="BF281">
        <v>0</v>
      </c>
      <c r="BG281">
        <v>0</v>
      </c>
      <c r="BH281">
        <v>350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"02:37:36.345"</f>
        <v>02:37:36.345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5</v>
      </c>
      <c r="CP281" t="s">
        <v>118</v>
      </c>
      <c r="CQ281">
        <v>280</v>
      </c>
      <c r="CR281">
        <v>2</v>
      </c>
      <c r="CW281">
        <v>2818307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25">
      <c r="A282" t="str">
        <f>"12/05/2021 02:37:37.470"</f>
        <v>12/05/2021 02:37:37.470</v>
      </c>
      <c r="C282" t="str">
        <f t="shared" si="14"/>
        <v>FFDFD3C0</v>
      </c>
      <c r="D282" t="s">
        <v>119</v>
      </c>
      <c r="E282">
        <v>5</v>
      </c>
      <c r="H282">
        <v>222</v>
      </c>
      <c r="I282" t="s">
        <v>120</v>
      </c>
      <c r="J282" t="s">
        <v>121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"02:37:37.203"</f>
        <v>02:37:37.203</v>
      </c>
      <c r="T282" t="str">
        <f>"02:37:36.803"</f>
        <v>02:37:36.803</v>
      </c>
      <c r="U282" t="str">
        <f t="shared" si="12"/>
        <v>AAC5F7</v>
      </c>
      <c r="V282">
        <v>0</v>
      </c>
      <c r="W282">
        <v>0</v>
      </c>
      <c r="X282">
        <v>2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0</v>
      </c>
      <c r="AG282">
        <v>2</v>
      </c>
      <c r="AH282">
        <v>1</v>
      </c>
      <c r="AI282" t="s">
        <v>238</v>
      </c>
      <c r="AJ282">
        <v>36.316423</v>
      </c>
      <c r="AK282" t="s">
        <v>239</v>
      </c>
      <c r="AL282">
        <v>-119.410701</v>
      </c>
      <c r="AM282">
        <v>25</v>
      </c>
      <c r="AN282">
        <v>125</v>
      </c>
      <c r="AO282" t="s">
        <v>129</v>
      </c>
      <c r="AP282">
        <v>106</v>
      </c>
      <c r="AQ282">
        <v>-126</v>
      </c>
      <c r="AR282">
        <v>-2688</v>
      </c>
      <c r="AZ282">
        <v>1200</v>
      </c>
      <c r="BA282">
        <v>1</v>
      </c>
      <c r="BB282" t="str">
        <f t="shared" si="13"/>
        <v xml:space="preserve">N7933M  </v>
      </c>
      <c r="BC282">
        <v>1</v>
      </c>
      <c r="BE282">
        <v>0</v>
      </c>
      <c r="BF282">
        <v>0</v>
      </c>
      <c r="BG282">
        <v>0</v>
      </c>
      <c r="BH282">
        <v>300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"02:37:37.207"</f>
        <v>02:37:37.207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3</v>
      </c>
      <c r="CP282" t="s">
        <v>118</v>
      </c>
      <c r="CQ282">
        <v>280</v>
      </c>
      <c r="CR282">
        <v>2</v>
      </c>
      <c r="CW282">
        <v>2818716</v>
      </c>
      <c r="CY282">
        <v>1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25">
      <c r="A283" t="str">
        <f>"12/05/2021 02:37:37.470"</f>
        <v>12/05/2021 02:37:37.470</v>
      </c>
      <c r="C283" t="str">
        <f t="shared" si="14"/>
        <v>FFDFD3C0</v>
      </c>
      <c r="D283" t="s">
        <v>113</v>
      </c>
      <c r="E283">
        <v>19</v>
      </c>
      <c r="F283">
        <v>1019</v>
      </c>
      <c r="G283" t="s">
        <v>124</v>
      </c>
      <c r="J283" t="s">
        <v>115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"02:37:37.203"</f>
        <v>02:37:37.203</v>
      </c>
      <c r="T283" t="str">
        <f>"02:37:36.803"</f>
        <v>02:37:36.803</v>
      </c>
      <c r="U283" t="str">
        <f t="shared" si="12"/>
        <v>AAC5F7</v>
      </c>
      <c r="V283">
        <v>0</v>
      </c>
      <c r="W283">
        <v>0</v>
      </c>
      <c r="X283">
        <v>2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0</v>
      </c>
      <c r="AG283">
        <v>2</v>
      </c>
      <c r="AH283">
        <v>1</v>
      </c>
      <c r="AI283" t="s">
        <v>238</v>
      </c>
      <c r="AJ283">
        <v>36.316423</v>
      </c>
      <c r="AK283" t="s">
        <v>239</v>
      </c>
      <c r="AL283">
        <v>-119.410701</v>
      </c>
      <c r="AM283">
        <v>25</v>
      </c>
      <c r="AN283">
        <v>125</v>
      </c>
      <c r="AO283" t="s">
        <v>129</v>
      </c>
      <c r="AP283">
        <v>106</v>
      </c>
      <c r="AQ283">
        <v>-126</v>
      </c>
      <c r="AR283">
        <v>-2688</v>
      </c>
      <c r="AZ283">
        <v>1200</v>
      </c>
      <c r="BA283">
        <v>1</v>
      </c>
      <c r="BB283" t="str">
        <f t="shared" si="13"/>
        <v xml:space="preserve">N7933M  </v>
      </c>
      <c r="BC283">
        <v>1</v>
      </c>
      <c r="BE283">
        <v>0</v>
      </c>
      <c r="BF283">
        <v>0</v>
      </c>
      <c r="BG283">
        <v>0</v>
      </c>
      <c r="BH283">
        <v>300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"02:37:37.207"</f>
        <v>02:37:37.207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3</v>
      </c>
      <c r="CP283" t="s">
        <v>118</v>
      </c>
      <c r="CQ283">
        <v>280</v>
      </c>
      <c r="CR283">
        <v>2</v>
      </c>
      <c r="CW283">
        <v>2818716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25">
      <c r="A284" t="str">
        <f>"12/05/2021 02:37:37.470"</f>
        <v>12/05/2021 02:37:37.470</v>
      </c>
      <c r="C284" t="str">
        <f t="shared" si="14"/>
        <v>FFDFD3C0</v>
      </c>
      <c r="D284" t="s">
        <v>122</v>
      </c>
      <c r="E284">
        <v>4</v>
      </c>
      <c r="H284">
        <v>46</v>
      </c>
      <c r="I284" t="s">
        <v>123</v>
      </c>
      <c r="J284" t="s">
        <v>121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"02:37:37.203"</f>
        <v>02:37:37.203</v>
      </c>
      <c r="T284" t="str">
        <f>"02:37:36.803"</f>
        <v>02:37:36.803</v>
      </c>
      <c r="U284" t="str">
        <f t="shared" si="12"/>
        <v>AAC5F7</v>
      </c>
      <c r="V284">
        <v>0</v>
      </c>
      <c r="W284">
        <v>0</v>
      </c>
      <c r="X284">
        <v>2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0</v>
      </c>
      <c r="AG284">
        <v>2</v>
      </c>
      <c r="AH284">
        <v>1</v>
      </c>
      <c r="AI284" t="s">
        <v>238</v>
      </c>
      <c r="AJ284">
        <v>36.316423</v>
      </c>
      <c r="AK284" t="s">
        <v>239</v>
      </c>
      <c r="AL284">
        <v>-119.410701</v>
      </c>
      <c r="AM284">
        <v>25</v>
      </c>
      <c r="AN284">
        <v>125</v>
      </c>
      <c r="AO284" t="s">
        <v>129</v>
      </c>
      <c r="AP284">
        <v>106</v>
      </c>
      <c r="AQ284">
        <v>-126</v>
      </c>
      <c r="AR284">
        <v>-2688</v>
      </c>
      <c r="AZ284">
        <v>1200</v>
      </c>
      <c r="BA284">
        <v>1</v>
      </c>
      <c r="BB284" t="str">
        <f t="shared" si="13"/>
        <v xml:space="preserve">N7933M  </v>
      </c>
      <c r="BC284">
        <v>1</v>
      </c>
      <c r="BE284">
        <v>0</v>
      </c>
      <c r="BF284">
        <v>0</v>
      </c>
      <c r="BG284">
        <v>0</v>
      </c>
      <c r="BH284">
        <v>300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"02:37:37.207"</f>
        <v>02:37:37.207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3</v>
      </c>
      <c r="CP284" t="s">
        <v>118</v>
      </c>
      <c r="CQ284">
        <v>280</v>
      </c>
      <c r="CR284">
        <v>2</v>
      </c>
      <c r="CW284">
        <v>2818716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25">
      <c r="A285" t="str">
        <f>"12/05/2021 02:37:37.486"</f>
        <v>12/05/2021 02:37:37.486</v>
      </c>
      <c r="C285" t="str">
        <f t="shared" si="14"/>
        <v>FFDFD3C0</v>
      </c>
      <c r="D285" t="s">
        <v>113</v>
      </c>
      <c r="E285">
        <v>20</v>
      </c>
      <c r="F285">
        <v>1020</v>
      </c>
      <c r="G285" t="s">
        <v>114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"02:37:37.203"</f>
        <v>02:37:37.203</v>
      </c>
      <c r="T285" t="str">
        <f>"02:37:36.803"</f>
        <v>02:37:36.803</v>
      </c>
      <c r="U285" t="str">
        <f t="shared" si="12"/>
        <v>AAC5F7</v>
      </c>
      <c r="V285">
        <v>0</v>
      </c>
      <c r="W285">
        <v>0</v>
      </c>
      <c r="X285">
        <v>2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0</v>
      </c>
      <c r="AG285">
        <v>2</v>
      </c>
      <c r="AH285">
        <v>1</v>
      </c>
      <c r="AI285" t="s">
        <v>238</v>
      </c>
      <c r="AJ285">
        <v>36.316423</v>
      </c>
      <c r="AK285" t="s">
        <v>239</v>
      </c>
      <c r="AL285">
        <v>-119.410701</v>
      </c>
      <c r="AM285">
        <v>25</v>
      </c>
      <c r="AN285">
        <v>125</v>
      </c>
      <c r="AO285" t="s">
        <v>129</v>
      </c>
      <c r="AP285">
        <v>106</v>
      </c>
      <c r="AQ285">
        <v>-126</v>
      </c>
      <c r="AR285">
        <v>-2688</v>
      </c>
      <c r="AZ285">
        <v>1200</v>
      </c>
      <c r="BA285">
        <v>1</v>
      </c>
      <c r="BB285" t="str">
        <f t="shared" si="13"/>
        <v xml:space="preserve">N7933M  </v>
      </c>
      <c r="BC285">
        <v>1</v>
      </c>
      <c r="BE285">
        <v>0</v>
      </c>
      <c r="BF285">
        <v>0</v>
      </c>
      <c r="BG285">
        <v>0</v>
      </c>
      <c r="BH285">
        <v>300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"02:37:37.207"</f>
        <v>02:37:37.207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3</v>
      </c>
      <c r="CP285" t="s">
        <v>118</v>
      </c>
      <c r="CQ285">
        <v>280</v>
      </c>
      <c r="CR285">
        <v>2</v>
      </c>
      <c r="CW285">
        <v>2818716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25">
      <c r="A286" t="str">
        <f>"12/05/2021 02:37:37.486"</f>
        <v>12/05/2021 02:37:37.486</v>
      </c>
      <c r="C286" t="str">
        <f t="shared" si="14"/>
        <v>FFDFD3C0</v>
      </c>
      <c r="D286" t="s">
        <v>125</v>
      </c>
      <c r="E286">
        <v>5</v>
      </c>
      <c r="H286">
        <v>172</v>
      </c>
      <c r="I286" t="s">
        <v>124</v>
      </c>
      <c r="J286" t="s">
        <v>126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"02:37:37.203"</f>
        <v>02:37:37.203</v>
      </c>
      <c r="T286" t="str">
        <f>"02:37:36.803"</f>
        <v>02:37:36.803</v>
      </c>
      <c r="U286" t="str">
        <f t="shared" si="12"/>
        <v>AAC5F7</v>
      </c>
      <c r="V286">
        <v>0</v>
      </c>
      <c r="W286">
        <v>0</v>
      </c>
      <c r="X286">
        <v>2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0</v>
      </c>
      <c r="AG286">
        <v>2</v>
      </c>
      <c r="AH286">
        <v>1</v>
      </c>
      <c r="AI286" t="s">
        <v>238</v>
      </c>
      <c r="AJ286">
        <v>36.316423</v>
      </c>
      <c r="AK286" t="s">
        <v>239</v>
      </c>
      <c r="AL286">
        <v>-119.410701</v>
      </c>
      <c r="AM286">
        <v>25</v>
      </c>
      <c r="AN286">
        <v>125</v>
      </c>
      <c r="AO286" t="s">
        <v>129</v>
      </c>
      <c r="AP286">
        <v>106</v>
      </c>
      <c r="AQ286">
        <v>-126</v>
      </c>
      <c r="AR286">
        <v>-2688</v>
      </c>
      <c r="AZ286">
        <v>1200</v>
      </c>
      <c r="BA286">
        <v>1</v>
      </c>
      <c r="BB286" t="str">
        <f t="shared" si="13"/>
        <v xml:space="preserve">N7933M  </v>
      </c>
      <c r="BC286">
        <v>1</v>
      </c>
      <c r="BE286">
        <v>0</v>
      </c>
      <c r="BF286">
        <v>0</v>
      </c>
      <c r="BG286">
        <v>0</v>
      </c>
      <c r="BH286">
        <v>300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"02:37:37.207"</f>
        <v>02:37:37.207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3</v>
      </c>
      <c r="CP286" t="s">
        <v>118</v>
      </c>
      <c r="CQ286">
        <v>280</v>
      </c>
      <c r="CR286">
        <v>2</v>
      </c>
      <c r="CW286">
        <v>2818716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20211205_AAC5F7_471184298_ADSB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Gutierrez Eric</cp:lastModifiedBy>
  <dcterms:created xsi:type="dcterms:W3CDTF">2021-12-06T15:32:25Z</dcterms:created>
  <dcterms:modified xsi:type="dcterms:W3CDTF">2021-12-08T21:40:12Z</dcterms:modified>
</cp:coreProperties>
</file>