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185 ADS-B Data N65PJ\"/>
    </mc:Choice>
  </mc:AlternateContent>
  <bookViews>
    <workbookView xWindow="0" yWindow="0" windowWidth="23040" windowHeight="8616"/>
  </bookViews>
  <sheets>
    <sheet name="20200602_A88BAF_42739456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W843" i="1"/>
  <c r="A844" i="1"/>
  <c r="C844" i="1"/>
  <c r="S844" i="1"/>
  <c r="T844" i="1"/>
  <c r="U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</calcChain>
</file>

<file path=xl/sharedStrings.xml><?xml version="1.0" encoding="utf-8"?>
<sst xmlns="http://schemas.openxmlformats.org/spreadsheetml/2006/main" count="6903" uniqueCount="277">
  <si>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</si>
  <si>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</si>
  <si>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</si>
  <si>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</si>
  <si>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</si>
  <si>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</si>
  <si>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</si>
  <si>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</si>
  <si>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</si>
  <si>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</si>
  <si>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</si>
  <si>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</si>
  <si>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</si>
  <si>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</si>
  <si>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</si>
  <si>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</si>
  <si>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</si>
  <si>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</si>
  <si>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</si>
  <si>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</si>
  <si>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</si>
  <si>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</si>
  <si>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</si>
  <si>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</si>
  <si>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</si>
  <si>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</si>
  <si>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</si>
  <si>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</si>
  <si>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</si>
  <si>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</si>
  <si>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</si>
  <si>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</si>
  <si>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</si>
  <si>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</si>
  <si>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</si>
  <si>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</si>
  <si>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</si>
  <si>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</si>
  <si>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</si>
  <si>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</si>
  <si>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</si>
  <si>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</si>
  <si>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</si>
  <si>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</si>
  <si>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</si>
  <si>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</si>
  <si>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</si>
  <si>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</si>
  <si>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</si>
  <si>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</si>
  <si>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</si>
  <si>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</si>
  <si>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</si>
  <si>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</si>
  <si>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</si>
  <si>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</si>
  <si>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</si>
  <si>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</si>
  <si>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</si>
  <si>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</si>
  <si>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</si>
  <si>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</si>
  <si>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</si>
  <si>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</si>
  <si>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</si>
  <si>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</si>
  <si>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</si>
  <si>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</si>
  <si>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</si>
  <si>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</si>
  <si>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</si>
  <si>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</si>
  <si>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</si>
  <si>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</si>
  <si>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</si>
  <si>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</si>
  <si>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</si>
  <si>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</si>
  <si>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</si>
  <si>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</si>
  <si>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</si>
  <si>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</si>
  <si>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</si>
  <si>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</si>
  <si>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</si>
  <si>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</si>
  <si>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</si>
  <si>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</si>
  <si>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</si>
  <si>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</si>
  <si>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</si>
  <si>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</si>
  <si>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</si>
  <si>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</si>
  <si>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</si>
  <si>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</si>
  <si>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</si>
  <si>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</si>
  <si>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</si>
  <si>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</si>
  <si>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</si>
  <si>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</si>
  <si>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</si>
  <si>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</si>
  <si>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</si>
  <si>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</si>
  <si>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</si>
  <si>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</si>
  <si>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</si>
  <si>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</si>
  <si>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</si>
  <si>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</si>
  <si>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</si>
  <si>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</si>
  <si>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Oakland</t>
  </si>
  <si>
    <t>Enroute</t>
  </si>
  <si>
    <t>038:18:06.92 N</t>
  </si>
  <si>
    <t>122:03:25.94 W</t>
  </si>
  <si>
    <t>GNSS</t>
  </si>
  <si>
    <t>RS - HP 1090 Multi Chl Radio</t>
  </si>
  <si>
    <t>038:18:07.08 N</t>
  </si>
  <si>
    <t>122:03:25.78 W</t>
  </si>
  <si>
    <t>C2</t>
  </si>
  <si>
    <t>Northern California TRACON CTV</t>
  </si>
  <si>
    <t>TerminalCTV</t>
  </si>
  <si>
    <t>C1</t>
  </si>
  <si>
    <t>EnrouteCTV</t>
  </si>
  <si>
    <t>BC</t>
  </si>
  <si>
    <t>Marysville-Beale AFB</t>
  </si>
  <si>
    <t>Terminal</t>
  </si>
  <si>
    <t>122:03:26.01 W</t>
  </si>
  <si>
    <t>BD</t>
  </si>
  <si>
    <t>Stockton</t>
  </si>
  <si>
    <t>Sacramento-McClellan</t>
  </si>
  <si>
    <t>038:18:07.23 N</t>
  </si>
  <si>
    <t>038:18:07.39 N</t>
  </si>
  <si>
    <t>038:18:07.70 N</t>
  </si>
  <si>
    <t>038:18:07.93 N</t>
  </si>
  <si>
    <t>122:03:25.70 W</t>
  </si>
  <si>
    <t>038:18:08.47 N</t>
  </si>
  <si>
    <t>038:18:08.93 N</t>
  </si>
  <si>
    <t>122:03:25.55 W</t>
  </si>
  <si>
    <t>038:18:09.47 N</t>
  </si>
  <si>
    <t>122:03:25.09 W</t>
  </si>
  <si>
    <t>038:18:09.78 N</t>
  </si>
  <si>
    <t>122:03:24.85 W</t>
  </si>
  <si>
    <t>038:18:10.48 N</t>
  </si>
  <si>
    <t>122:03:24.31 W</t>
  </si>
  <si>
    <t>038:18:11.17 N</t>
  </si>
  <si>
    <t>122:03:23.93 W</t>
  </si>
  <si>
    <t>038:18:11.79 N</t>
  </si>
  <si>
    <t>122:03:23.31 W</t>
  </si>
  <si>
    <t>038:18:12.64 N</t>
  </si>
  <si>
    <t>122:03:22.77 W</t>
  </si>
  <si>
    <t>038:18:13.34 N</t>
  </si>
  <si>
    <t>122:03:22.00 W</t>
  </si>
  <si>
    <t>038:18:13.95 N</t>
  </si>
  <si>
    <t>122:03:21.45 W</t>
  </si>
  <si>
    <t>038:18:14.80 N</t>
  </si>
  <si>
    <t>122:03:20.76 W</t>
  </si>
  <si>
    <t>038:18:15.58 N</t>
  </si>
  <si>
    <t>122:03:19.91 W</t>
  </si>
  <si>
    <t>038:18:16.50 N</t>
  </si>
  <si>
    <t>122:03:19.29 W</t>
  </si>
  <si>
    <t>038:18:17.27 N</t>
  </si>
  <si>
    <t>122:03:18.44 W</t>
  </si>
  <si>
    <t>038:18:18.36 N</t>
  </si>
  <si>
    <t>122:03:17.59 W</t>
  </si>
  <si>
    <t>038:18:19.36 N</t>
  </si>
  <si>
    <t>122:03:16.51 W</t>
  </si>
  <si>
    <t>038:18:20.36 N</t>
  </si>
  <si>
    <t>122:03:15.66 W</t>
  </si>
  <si>
    <t>038:18:21.21 N</t>
  </si>
  <si>
    <t>122:03:14.89 W</t>
  </si>
  <si>
    <t>038:18:22.22 N</t>
  </si>
  <si>
    <t>122:03:14.04 W</t>
  </si>
  <si>
    <t>038:18:22.99 N</t>
  </si>
  <si>
    <t>122:03:13.19 W</t>
  </si>
  <si>
    <t>038:18:24.00 N</t>
  </si>
  <si>
    <t>122:03:12.19 W</t>
  </si>
  <si>
    <t>038:18:25.15 N</t>
  </si>
  <si>
    <t>122:03:11.34 W</t>
  </si>
  <si>
    <t>038:18:26.16 N</t>
  </si>
  <si>
    <t>122:03:10.25 W</t>
  </si>
  <si>
    <t>038:18:27.16 N</t>
  </si>
  <si>
    <t>122:03:09.40 W</t>
  </si>
  <si>
    <t>038:18:28.40 N</t>
  </si>
  <si>
    <t>122:03:08.55 W</t>
  </si>
  <si>
    <t>038:18:29.40 N</t>
  </si>
  <si>
    <t>122:03:07.70 W</t>
  </si>
  <si>
    <t>038:18:30.56 N</t>
  </si>
  <si>
    <t>122:03:06.86 W</t>
  </si>
  <si>
    <t>038:18:31.41 N</t>
  </si>
  <si>
    <t>122:03:06.16 W</t>
  </si>
  <si>
    <t>038:18:32.42 N</t>
  </si>
  <si>
    <t>122:03:05.31 W</t>
  </si>
  <si>
    <t>038:18:33.27 N</t>
  </si>
  <si>
    <t>122:03:04.77 W</t>
  </si>
  <si>
    <t>038:18:34.04 N</t>
  </si>
  <si>
    <t>122:03:04.15 W</t>
  </si>
  <si>
    <t>038:18:34.89 N</t>
  </si>
  <si>
    <t>122:03:03.61 W</t>
  </si>
  <si>
    <t>038:18:35.58 N</t>
  </si>
  <si>
    <t>122:03:02.99 W</t>
  </si>
  <si>
    <t>038:18:36.20 N</t>
  </si>
  <si>
    <t>122:03:02.68 W</t>
  </si>
  <si>
    <t>038:18:36.90 N</t>
  </si>
  <si>
    <t>122:03:02.22 W</t>
  </si>
  <si>
    <t>038:18:37.28 N</t>
  </si>
  <si>
    <t>122:03:01.91 W</t>
  </si>
  <si>
    <t>038:18:37.82 N</t>
  </si>
  <si>
    <t>122:03:01.45 W</t>
  </si>
  <si>
    <t>038:18:38.13 N</t>
  </si>
  <si>
    <t>122:03:01.22 W</t>
  </si>
  <si>
    <t>038:18:38.44 N</t>
  </si>
  <si>
    <t>122:03:00.98 W</t>
  </si>
  <si>
    <t>038:18:38.75 N</t>
  </si>
  <si>
    <t>122:03:00.60 W</t>
  </si>
  <si>
    <t>038:18:38.90 N</t>
  </si>
  <si>
    <t>038:18:39.21 N</t>
  </si>
  <si>
    <t>122:03:00.37 W</t>
  </si>
  <si>
    <t>038:18:39.45 N</t>
  </si>
  <si>
    <t>122:03:00.13 W</t>
  </si>
  <si>
    <t>038:18:39.60 N</t>
  </si>
  <si>
    <t>038:18:39.83 N</t>
  </si>
  <si>
    <t>038:18:40.14 N</t>
  </si>
  <si>
    <t>038:18:40.29 N</t>
  </si>
  <si>
    <t>122:02:59.90 W</t>
  </si>
  <si>
    <t>038:18:40.53 N</t>
  </si>
  <si>
    <t>038:18:40.45 N</t>
  </si>
  <si>
    <t>122:02:59.98 W</t>
  </si>
  <si>
    <t>038:18:40.68 N</t>
  </si>
  <si>
    <t>038:18:40.76 N</t>
  </si>
  <si>
    <t>038:18:40.84 N</t>
  </si>
  <si>
    <t>122:02:59.75 W</t>
  </si>
  <si>
    <t>038:18:40.91 N</t>
  </si>
  <si>
    <t>122:03:00.83 W</t>
  </si>
  <si>
    <t>038:18:39.91 N</t>
  </si>
  <si>
    <t>122:03:01.68 W</t>
  </si>
  <si>
    <t>038:18:39.75 N</t>
  </si>
  <si>
    <t>122:03:02.07 W</t>
  </si>
  <si>
    <t>122:03:02.53 W</t>
  </si>
  <si>
    <t>038:18:39.37 N</t>
  </si>
  <si>
    <t>122:03:03.07 W</t>
  </si>
  <si>
    <t>122:03:03.30 W</t>
  </si>
  <si>
    <t>038:18:39.14 N</t>
  </si>
  <si>
    <t>122:03:03.84 W</t>
  </si>
  <si>
    <t>122:03:04.23 W</t>
  </si>
  <si>
    <t>San Jose</t>
  </si>
  <si>
    <t>BB</t>
  </si>
  <si>
    <t>San Francisco</t>
  </si>
  <si>
    <t>122:03:04.46 W</t>
  </si>
  <si>
    <t>038:18:38.60 N</t>
  </si>
  <si>
    <t>122:03:04.92 W</t>
  </si>
  <si>
    <t>038:18:38.29 N</t>
  </si>
  <si>
    <t>122:03:05.77 W</t>
  </si>
  <si>
    <t>038:18:38.21 N</t>
  </si>
  <si>
    <t>122:03:06.01 W</t>
  </si>
  <si>
    <t>122:03:06.24 W</t>
  </si>
  <si>
    <t>122:03:06.62 W</t>
  </si>
  <si>
    <t>038:18:37.90 N</t>
  </si>
  <si>
    <t>122:03:07.09 W</t>
  </si>
  <si>
    <t>122:03:07.47 W</t>
  </si>
  <si>
    <t>038:18:37.75 N</t>
  </si>
  <si>
    <t>122:03:08.09 W</t>
  </si>
  <si>
    <t>122:03:08.32 W</t>
  </si>
  <si>
    <t>038:18:37.59 N</t>
  </si>
  <si>
    <t>038:18:36.43 N</t>
  </si>
  <si>
    <t>122:03:03.92 W</t>
  </si>
  <si>
    <t>038:18:35.89 N</t>
  </si>
  <si>
    <t>122:03:03.69 W</t>
  </si>
  <si>
    <t>038:18:35.74 N</t>
  </si>
  <si>
    <t>122:03:03.53 W</t>
  </si>
  <si>
    <t>038:18:35.43 N</t>
  </si>
  <si>
    <t>122:03:03.38 W</t>
  </si>
  <si>
    <t>038:18:35.35 N</t>
  </si>
  <si>
    <t>038:18:35.20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</si>
</sst>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971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"06/02/2020 19:49:00.924"</f>
        <v>06/02/2020 19:49:00.924</v>
      </c>
      <c r="C2" t="str">
        <f>"FFC3D3C0"</f>
        <v>FFC3D3C0</v>
      </c>
      <c r="D2" t="s">
        <v>113</v>
      </c>
      <c r="E2">
        <v>5</v>
      </c>
      <c r="H2">
        <v>172</v>
      </c>
      <c r="I2" t="s">
        <v>114</v>
      </c>
      <c r="J2" t="s">
        <v>115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"19:49:05.531"</f>
        <v>19:49:05.531</v>
      </c>
      <c r="T2" t="str">
        <f>"19:49:05.131"</f>
        <v>19:49:05.131</v>
      </c>
      <c r="U2" t="str">
        <f t="shared" ref="U2:U65" si="0">"A88BAF"</f>
        <v>A88BAF</v>
      </c>
      <c r="V2">
        <v>0</v>
      </c>
      <c r="W2">
        <v>0</v>
      </c>
      <c r="X2">
        <v>1</v>
      </c>
      <c r="Z2">
        <v>0</v>
      </c>
      <c r="AA2">
        <v>0</v>
      </c>
      <c r="AB2">
        <v>0</v>
      </c>
      <c r="AC2">
        <v>0</v>
      </c>
      <c r="AD2">
        <v>8</v>
      </c>
      <c r="AE2">
        <v>0</v>
      </c>
      <c r="AF2">
        <v>0</v>
      </c>
      <c r="AH2">
        <v>0</v>
      </c>
      <c r="AI2" t="s">
        <v>116</v>
      </c>
      <c r="AJ2">
        <v>38.301923000000002</v>
      </c>
      <c r="AK2" t="s">
        <v>117</v>
      </c>
      <c r="AL2">
        <v>-122.057204</v>
      </c>
      <c r="AM2">
        <v>25</v>
      </c>
      <c r="AN2">
        <v>700</v>
      </c>
      <c r="AO2" t="s">
        <v>118</v>
      </c>
      <c r="AP2">
        <v>-1</v>
      </c>
      <c r="AQ2">
        <v>1</v>
      </c>
      <c r="AR2">
        <v>320</v>
      </c>
      <c r="BE2">
        <v>0</v>
      </c>
      <c r="BF2">
        <v>0</v>
      </c>
      <c r="BG2">
        <v>0</v>
      </c>
      <c r="BH2">
        <v>675</v>
      </c>
      <c r="BI2">
        <v>1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"19:49:05.535"</f>
        <v>19:49:05.535</v>
      </c>
      <c r="CJ2">
        <v>0</v>
      </c>
      <c r="CK2">
        <v>0</v>
      </c>
      <c r="CL2">
        <v>0</v>
      </c>
      <c r="CM2">
        <v>0</v>
      </c>
      <c r="CN2">
        <v>0</v>
      </c>
      <c r="CO2">
        <v>1</v>
      </c>
      <c r="CP2" t="s">
        <v>119</v>
      </c>
      <c r="CQ2">
        <v>276</v>
      </c>
      <c r="CR2">
        <v>2</v>
      </c>
      <c r="CW2">
        <v>9789250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>"06/02/2020 19:49:02.198"</f>
        <v>06/02/2020 19:49:02.198</v>
      </c>
      <c r="C3" t="str">
        <f>"FFD3D3C0"</f>
        <v>FFD3D3C0</v>
      </c>
      <c r="D3" t="s">
        <v>113</v>
      </c>
      <c r="E3">
        <v>5</v>
      </c>
      <c r="H3">
        <v>172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"19:49:06.547"</f>
        <v>19:49:06.547</v>
      </c>
      <c r="T3" t="str">
        <f>"19:49:06.147"</f>
        <v>19:49:06.147</v>
      </c>
      <c r="U3" t="str">
        <f t="shared" si="0"/>
        <v>A88BAF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1</v>
      </c>
      <c r="AI3" t="s">
        <v>116</v>
      </c>
      <c r="AJ3">
        <v>38.301923000000002</v>
      </c>
      <c r="AK3" t="s">
        <v>117</v>
      </c>
      <c r="AL3">
        <v>-122.057204</v>
      </c>
      <c r="AM3">
        <v>25</v>
      </c>
      <c r="AN3">
        <v>700</v>
      </c>
      <c r="AO3" t="s">
        <v>118</v>
      </c>
      <c r="AP3">
        <v>0</v>
      </c>
      <c r="AQ3">
        <v>1</v>
      </c>
      <c r="AR3">
        <v>320</v>
      </c>
      <c r="AZ3">
        <v>1200</v>
      </c>
      <c r="BA3">
        <v>0</v>
      </c>
      <c r="BE3">
        <v>0</v>
      </c>
      <c r="BF3">
        <v>0</v>
      </c>
      <c r="BG3">
        <v>0</v>
      </c>
      <c r="BH3">
        <v>650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"19:49:06.549"</f>
        <v>19:49:06.549</v>
      </c>
      <c r="CJ3">
        <v>0</v>
      </c>
      <c r="CK3">
        <v>2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276</v>
      </c>
      <c r="CR3">
        <v>2</v>
      </c>
      <c r="CW3">
        <v>9790022</v>
      </c>
      <c r="CY3">
        <v>0</v>
      </c>
      <c r="CZ3">
        <v>1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>"06/02/2020 19:49:03.564"</f>
        <v>06/02/2020 19:49:03.564</v>
      </c>
      <c r="C4" t="str">
        <f t="shared" ref="C4:C67" si="1">"FFDFD3C0"</f>
        <v>FFDFD3C0</v>
      </c>
      <c r="D4" t="s">
        <v>113</v>
      </c>
      <c r="E4">
        <v>5</v>
      </c>
      <c r="H4">
        <v>172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"19:49:07.938"</f>
        <v>19:49:07.938</v>
      </c>
      <c r="T4" t="str">
        <f>"19:49:07.538"</f>
        <v>19:49:07.538</v>
      </c>
      <c r="U4" t="str">
        <f t="shared" si="0"/>
        <v>A88BAF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1</v>
      </c>
      <c r="AI4" t="s">
        <v>116</v>
      </c>
      <c r="AJ4">
        <v>38.301923000000002</v>
      </c>
      <c r="AK4" t="s">
        <v>117</v>
      </c>
      <c r="AL4">
        <v>-122.057204</v>
      </c>
      <c r="AM4">
        <v>25</v>
      </c>
      <c r="AN4">
        <v>700</v>
      </c>
      <c r="AO4" t="s">
        <v>118</v>
      </c>
      <c r="AP4">
        <v>0</v>
      </c>
      <c r="AQ4">
        <v>1</v>
      </c>
      <c r="AR4">
        <v>256</v>
      </c>
      <c r="AZ4">
        <v>1200</v>
      </c>
      <c r="BA4">
        <v>0</v>
      </c>
      <c r="BB4" t="str">
        <f t="shared" ref="BB4:BB67" si="2">"N65PJ   "</f>
        <v xml:space="preserve">N65PJ   </v>
      </c>
      <c r="BC4">
        <v>7</v>
      </c>
      <c r="BE4">
        <v>0</v>
      </c>
      <c r="BF4">
        <v>0</v>
      </c>
      <c r="BG4">
        <v>0</v>
      </c>
      <c r="BH4">
        <v>675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"19:49:07.940"</f>
        <v>19:49:07.940</v>
      </c>
      <c r="CJ4">
        <v>0</v>
      </c>
      <c r="CK4">
        <v>2</v>
      </c>
      <c r="CL4">
        <v>0</v>
      </c>
      <c r="CM4">
        <v>2</v>
      </c>
      <c r="CN4">
        <v>0</v>
      </c>
      <c r="CO4">
        <v>4</v>
      </c>
      <c r="CP4" t="s">
        <v>119</v>
      </c>
      <c r="CQ4">
        <v>276</v>
      </c>
      <c r="CR4">
        <v>2</v>
      </c>
      <c r="CW4">
        <v>9791088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"06/02/2020 19:49:05.134"</f>
        <v>06/02/2020 19:49:05.134</v>
      </c>
      <c r="C5" t="str">
        <f t="shared" si="1"/>
        <v>FFDFD3C0</v>
      </c>
      <c r="D5" t="s">
        <v>113</v>
      </c>
      <c r="E5">
        <v>5</v>
      </c>
      <c r="H5">
        <v>172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"19:49:09.469"</f>
        <v>19:49:09.469</v>
      </c>
      <c r="T5" t="str">
        <f>"19:49:08.969"</f>
        <v>19:49:08.969</v>
      </c>
      <c r="U5" t="str">
        <f t="shared" si="0"/>
        <v>A88BAF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120</v>
      </c>
      <c r="AJ5">
        <v>38.301966</v>
      </c>
      <c r="AK5" t="s">
        <v>121</v>
      </c>
      <c r="AL5">
        <v>-122.05716099999999</v>
      </c>
      <c r="AM5">
        <v>25</v>
      </c>
      <c r="AN5">
        <v>725</v>
      </c>
      <c r="AO5" t="s">
        <v>118</v>
      </c>
      <c r="AP5">
        <v>0</v>
      </c>
      <c r="AQ5">
        <v>1</v>
      </c>
      <c r="AR5">
        <v>192</v>
      </c>
      <c r="AZ5">
        <v>1200</v>
      </c>
      <c r="BA5">
        <v>0</v>
      </c>
      <c r="BB5" t="str">
        <f t="shared" si="2"/>
        <v xml:space="preserve">N65PJ   </v>
      </c>
      <c r="BC5">
        <v>7</v>
      </c>
      <c r="BE5">
        <v>0</v>
      </c>
      <c r="BF5">
        <v>0</v>
      </c>
      <c r="BG5">
        <v>0</v>
      </c>
      <c r="BH5">
        <v>700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"19:49:09.473"</f>
        <v>19:49:09.473</v>
      </c>
      <c r="CJ5">
        <v>0</v>
      </c>
      <c r="CK5">
        <v>2</v>
      </c>
      <c r="CL5">
        <v>0</v>
      </c>
      <c r="CM5">
        <v>2</v>
      </c>
      <c r="CN5">
        <v>0</v>
      </c>
      <c r="CO5">
        <v>4</v>
      </c>
      <c r="CP5" t="s">
        <v>119</v>
      </c>
      <c r="CQ5">
        <v>276</v>
      </c>
      <c r="CR5">
        <v>2</v>
      </c>
      <c r="CW5">
        <v>9792318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"06/02/2020 19:49:06.096"</f>
        <v>06/02/2020 19:49:06.096</v>
      </c>
      <c r="C6" t="str">
        <f t="shared" si="1"/>
        <v>FFDFD3C0</v>
      </c>
      <c r="D6" t="s">
        <v>113</v>
      </c>
      <c r="E6">
        <v>5</v>
      </c>
      <c r="H6">
        <v>172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"19:49:10.453"</f>
        <v>19:49:10.453</v>
      </c>
      <c r="T6" t="str">
        <f>"19:49:10.053"</f>
        <v>19:49:10.053</v>
      </c>
      <c r="U6" t="str">
        <f t="shared" si="0"/>
        <v>A88BAF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120</v>
      </c>
      <c r="AJ6">
        <v>38.301966</v>
      </c>
      <c r="AK6" t="s">
        <v>121</v>
      </c>
      <c r="AL6">
        <v>-122.05716099999999</v>
      </c>
      <c r="AM6">
        <v>25</v>
      </c>
      <c r="AN6">
        <v>725</v>
      </c>
      <c r="AO6" t="s">
        <v>118</v>
      </c>
      <c r="AP6">
        <v>0</v>
      </c>
      <c r="AQ6">
        <v>0</v>
      </c>
      <c r="AR6">
        <v>128</v>
      </c>
      <c r="AZ6">
        <v>1200</v>
      </c>
      <c r="BA6">
        <v>0</v>
      </c>
      <c r="BB6" t="str">
        <f t="shared" si="2"/>
        <v xml:space="preserve">N65PJ   </v>
      </c>
      <c r="BC6">
        <v>7</v>
      </c>
      <c r="BE6">
        <v>0</v>
      </c>
      <c r="BF6">
        <v>0</v>
      </c>
      <c r="BG6">
        <v>0</v>
      </c>
      <c r="BH6">
        <v>700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"19:49:10.453"</f>
        <v>19:49:10.453</v>
      </c>
      <c r="CJ6">
        <v>0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276</v>
      </c>
      <c r="CR6">
        <v>2</v>
      </c>
      <c r="CW6">
        <v>9793120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"06/02/2020 19:49:07.007"</f>
        <v>06/02/2020 19:49:07.007</v>
      </c>
      <c r="C7" t="str">
        <f t="shared" si="1"/>
        <v>FFDFD3C0</v>
      </c>
      <c r="D7" t="s">
        <v>113</v>
      </c>
      <c r="E7">
        <v>5</v>
      </c>
      <c r="H7">
        <v>172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"19:49:11.359"</f>
        <v>19:49:11.359</v>
      </c>
      <c r="T7" t="str">
        <f>"19:49:10.959"</f>
        <v>19:49:10.959</v>
      </c>
      <c r="U7" t="str">
        <f t="shared" si="0"/>
        <v>A88BAF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120</v>
      </c>
      <c r="AJ7">
        <v>38.301966</v>
      </c>
      <c r="AK7" t="s">
        <v>117</v>
      </c>
      <c r="AL7">
        <v>-122.057204</v>
      </c>
      <c r="AM7">
        <v>25</v>
      </c>
      <c r="AN7">
        <v>725</v>
      </c>
      <c r="AO7" t="s">
        <v>118</v>
      </c>
      <c r="AP7">
        <v>0</v>
      </c>
      <c r="AQ7">
        <v>1</v>
      </c>
      <c r="AR7">
        <v>192</v>
      </c>
      <c r="AZ7">
        <v>1200</v>
      </c>
      <c r="BA7">
        <v>0</v>
      </c>
      <c r="BB7" t="str">
        <f t="shared" si="2"/>
        <v xml:space="preserve">N65PJ   </v>
      </c>
      <c r="BC7">
        <v>7</v>
      </c>
      <c r="BE7">
        <v>0</v>
      </c>
      <c r="BF7">
        <v>0</v>
      </c>
      <c r="BG7">
        <v>0</v>
      </c>
      <c r="BH7">
        <v>700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"19:49:11.366"</f>
        <v>19:49:11.366</v>
      </c>
      <c r="CJ7">
        <v>0</v>
      </c>
      <c r="CK7">
        <v>2</v>
      </c>
      <c r="CL7">
        <v>0</v>
      </c>
      <c r="CM7">
        <v>2</v>
      </c>
      <c r="CN7">
        <v>0</v>
      </c>
      <c r="CO7">
        <v>3</v>
      </c>
      <c r="CP7" t="s">
        <v>119</v>
      </c>
      <c r="CQ7">
        <v>276</v>
      </c>
      <c r="CR7">
        <v>2</v>
      </c>
      <c r="CW7">
        <v>9793826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</row>
    <row r="8" spans="1:113" x14ac:dyDescent="0.3">
      <c r="A8" t="str">
        <f>"06/02/2020 19:49:07.918"</f>
        <v>06/02/2020 19:49:07.918</v>
      </c>
      <c r="C8" t="str">
        <f t="shared" si="1"/>
        <v>FFDFD3C0</v>
      </c>
      <c r="D8" t="s">
        <v>113</v>
      </c>
      <c r="E8">
        <v>5</v>
      </c>
      <c r="H8">
        <v>172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"19:49:12.258"</f>
        <v>19:49:12.258</v>
      </c>
      <c r="T8" t="str">
        <f>"19:49:11.858"</f>
        <v>19:49:11.858</v>
      </c>
      <c r="U8" t="str">
        <f t="shared" si="0"/>
        <v>A88BAF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120</v>
      </c>
      <c r="AJ8">
        <v>38.301966</v>
      </c>
      <c r="AK8" t="s">
        <v>121</v>
      </c>
      <c r="AL8">
        <v>-122.05716099999999</v>
      </c>
      <c r="AM8">
        <v>25</v>
      </c>
      <c r="AN8">
        <v>725</v>
      </c>
      <c r="AO8" t="s">
        <v>118</v>
      </c>
      <c r="AP8">
        <v>0</v>
      </c>
      <c r="AQ8">
        <v>1</v>
      </c>
      <c r="AR8">
        <v>64</v>
      </c>
      <c r="AZ8">
        <v>1200</v>
      </c>
      <c r="BA8">
        <v>0</v>
      </c>
      <c r="BB8" t="str">
        <f t="shared" si="2"/>
        <v xml:space="preserve">N65PJ   </v>
      </c>
      <c r="BC8">
        <v>7</v>
      </c>
      <c r="BE8">
        <v>0</v>
      </c>
      <c r="BF8">
        <v>0</v>
      </c>
      <c r="BG8">
        <v>0</v>
      </c>
      <c r="BH8">
        <v>700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"19:49:12.264"</f>
        <v>19:49:12.264</v>
      </c>
      <c r="CJ8">
        <v>0</v>
      </c>
      <c r="CK8">
        <v>2</v>
      </c>
      <c r="CL8">
        <v>0</v>
      </c>
      <c r="CM8">
        <v>2</v>
      </c>
      <c r="CN8">
        <v>0</v>
      </c>
      <c r="CO8">
        <v>3</v>
      </c>
      <c r="CP8" t="s">
        <v>119</v>
      </c>
      <c r="CQ8">
        <v>276</v>
      </c>
      <c r="CR8">
        <v>2</v>
      </c>
      <c r="CW8">
        <v>9794513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1</v>
      </c>
    </row>
    <row r="9" spans="1:113" x14ac:dyDescent="0.3">
      <c r="A9" t="str">
        <f>"06/02/2020 19:49:08.526"</f>
        <v>06/02/2020 19:49:08.526</v>
      </c>
      <c r="C9" t="str">
        <f t="shared" si="1"/>
        <v>FFDFD3C0</v>
      </c>
      <c r="D9" t="s">
        <v>122</v>
      </c>
      <c r="E9">
        <v>6</v>
      </c>
      <c r="F9">
        <v>2006</v>
      </c>
      <c r="G9" t="s">
        <v>123</v>
      </c>
      <c r="J9" t="s">
        <v>124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"19:49:13.195"</f>
        <v>19:49:13.195</v>
      </c>
      <c r="T9" t="str">
        <f>"19:49:12.795"</f>
        <v>19:49:12.795</v>
      </c>
      <c r="U9" t="str">
        <f t="shared" si="0"/>
        <v>A88BAF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3</v>
      </c>
      <c r="AG9">
        <v>2</v>
      </c>
      <c r="AH9">
        <v>1</v>
      </c>
      <c r="AI9" t="s">
        <v>120</v>
      </c>
      <c r="AJ9">
        <v>38.301966</v>
      </c>
      <c r="AK9" t="s">
        <v>117</v>
      </c>
      <c r="AL9">
        <v>-122.057204</v>
      </c>
      <c r="AM9">
        <v>25</v>
      </c>
      <c r="AN9">
        <v>725</v>
      </c>
      <c r="AO9" t="s">
        <v>118</v>
      </c>
      <c r="AP9">
        <v>0</v>
      </c>
      <c r="AQ9">
        <v>2</v>
      </c>
      <c r="AR9">
        <v>192</v>
      </c>
      <c r="AZ9">
        <v>1200</v>
      </c>
      <c r="BA9">
        <v>1</v>
      </c>
      <c r="BB9" t="str">
        <f t="shared" si="2"/>
        <v xml:space="preserve">N65PJ   </v>
      </c>
      <c r="BC9">
        <v>7</v>
      </c>
      <c r="BE9">
        <v>0</v>
      </c>
      <c r="BF9">
        <v>0</v>
      </c>
      <c r="BG9">
        <v>0</v>
      </c>
      <c r="BH9">
        <v>700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"19:49:13.198"</f>
        <v>19:49:13.198</v>
      </c>
      <c r="CJ9">
        <v>0</v>
      </c>
      <c r="CK9">
        <v>2</v>
      </c>
      <c r="CL9">
        <v>0</v>
      </c>
      <c r="CM9">
        <v>2</v>
      </c>
      <c r="CN9">
        <v>0</v>
      </c>
      <c r="CO9">
        <v>3</v>
      </c>
      <c r="CP9" t="s">
        <v>119</v>
      </c>
      <c r="CQ9">
        <v>276</v>
      </c>
      <c r="CR9">
        <v>2</v>
      </c>
      <c r="CW9">
        <v>9795255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"06/02/2020 19:49:08.526"</f>
        <v>06/02/2020 19:49:08.526</v>
      </c>
      <c r="C10" t="str">
        <f t="shared" si="1"/>
        <v>FFDFD3C0</v>
      </c>
      <c r="D10" t="s">
        <v>125</v>
      </c>
      <c r="E10">
        <v>19</v>
      </c>
      <c r="F10">
        <v>1019</v>
      </c>
      <c r="G10" t="s">
        <v>114</v>
      </c>
      <c r="J10" t="s">
        <v>126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"19:49:13.195"</f>
        <v>19:49:13.195</v>
      </c>
      <c r="T10" t="str">
        <f>"19:49:12.795"</f>
        <v>19:49:12.795</v>
      </c>
      <c r="U10" t="str">
        <f t="shared" si="0"/>
        <v>A88BAF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3</v>
      </c>
      <c r="AG10">
        <v>2</v>
      </c>
      <c r="AH10">
        <v>1</v>
      </c>
      <c r="AI10" t="s">
        <v>120</v>
      </c>
      <c r="AJ10">
        <v>38.301966</v>
      </c>
      <c r="AK10" t="s">
        <v>117</v>
      </c>
      <c r="AL10">
        <v>-122.057204</v>
      </c>
      <c r="AM10">
        <v>25</v>
      </c>
      <c r="AN10">
        <v>725</v>
      </c>
      <c r="AO10" t="s">
        <v>118</v>
      </c>
      <c r="AP10">
        <v>0</v>
      </c>
      <c r="AQ10">
        <v>2</v>
      </c>
      <c r="AR10">
        <v>192</v>
      </c>
      <c r="AZ10">
        <v>1200</v>
      </c>
      <c r="BA10">
        <v>1</v>
      </c>
      <c r="BB10" t="str">
        <f t="shared" si="2"/>
        <v xml:space="preserve">N65PJ   </v>
      </c>
      <c r="BC10">
        <v>7</v>
      </c>
      <c r="BE10">
        <v>0</v>
      </c>
      <c r="BF10">
        <v>0</v>
      </c>
      <c r="BG10">
        <v>0</v>
      </c>
      <c r="BH10">
        <v>700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"19:49:13.198"</f>
        <v>19:49:13.198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3</v>
      </c>
      <c r="CP10" t="s">
        <v>119</v>
      </c>
      <c r="CQ10">
        <v>276</v>
      </c>
      <c r="CR10">
        <v>2</v>
      </c>
      <c r="CW10">
        <v>9795255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 t="shared" ref="A11:A16" si="3">"06/02/2020 19:49:09.597"</f>
        <v>06/02/2020 19:49:09.597</v>
      </c>
      <c r="C11" t="str">
        <f t="shared" si="1"/>
        <v>FFDFD3C0</v>
      </c>
      <c r="D11" t="s">
        <v>127</v>
      </c>
      <c r="E11">
        <v>5</v>
      </c>
      <c r="H11">
        <v>47</v>
      </c>
      <c r="I11" t="s">
        <v>128</v>
      </c>
      <c r="J11" t="s">
        <v>129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ref="S11:S16" si="4">"19:49:14.273"</f>
        <v>19:49:14.273</v>
      </c>
      <c r="T11" t="str">
        <f t="shared" ref="T11:T16" si="5">"19:49:13.873"</f>
        <v>19:49:13.873</v>
      </c>
      <c r="U11" t="str">
        <f t="shared" si="0"/>
        <v>A88BAF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3</v>
      </c>
      <c r="AG11">
        <v>2</v>
      </c>
      <c r="AH11">
        <v>1</v>
      </c>
      <c r="AI11" t="s">
        <v>120</v>
      </c>
      <c r="AJ11">
        <v>38.301966</v>
      </c>
      <c r="AK11" t="s">
        <v>130</v>
      </c>
      <c r="AL11">
        <v>-122.057226</v>
      </c>
      <c r="AM11">
        <v>25</v>
      </c>
      <c r="AN11">
        <v>725</v>
      </c>
      <c r="AO11" t="s">
        <v>118</v>
      </c>
      <c r="AP11">
        <v>0</v>
      </c>
      <c r="AQ11">
        <v>2</v>
      </c>
      <c r="AR11">
        <v>256</v>
      </c>
      <c r="AZ11">
        <v>1200</v>
      </c>
      <c r="BA11">
        <v>1</v>
      </c>
      <c r="BB11" t="str">
        <f t="shared" si="2"/>
        <v xml:space="preserve">N65PJ   </v>
      </c>
      <c r="BC11">
        <v>7</v>
      </c>
      <c r="BE11">
        <v>0</v>
      </c>
      <c r="BF11">
        <v>0</v>
      </c>
      <c r="BG11">
        <v>0</v>
      </c>
      <c r="BH11">
        <v>700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 t="shared" ref="BW11:BW16" si="6">"19:49:14.277"</f>
        <v>19:49:14.277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2</v>
      </c>
      <c r="CP11" t="s">
        <v>119</v>
      </c>
      <c r="CQ11">
        <v>276</v>
      </c>
      <c r="CR11">
        <v>2</v>
      </c>
      <c r="CW11">
        <v>9796104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 t="shared" si="3"/>
        <v>06/02/2020 19:49:09.597</v>
      </c>
      <c r="C12" t="str">
        <f t="shared" si="1"/>
        <v>FFDFD3C0</v>
      </c>
      <c r="D12" t="s">
        <v>131</v>
      </c>
      <c r="E12">
        <v>11</v>
      </c>
      <c r="H12">
        <v>228</v>
      </c>
      <c r="I12" t="s">
        <v>132</v>
      </c>
      <c r="J12" t="s">
        <v>129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4"/>
        <v>19:49:14.273</v>
      </c>
      <c r="T12" t="str">
        <f t="shared" si="5"/>
        <v>19:49:13.873</v>
      </c>
      <c r="U12" t="str">
        <f t="shared" si="0"/>
        <v>A88BAF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3</v>
      </c>
      <c r="AG12">
        <v>2</v>
      </c>
      <c r="AH12">
        <v>1</v>
      </c>
      <c r="AI12" t="s">
        <v>120</v>
      </c>
      <c r="AJ12">
        <v>38.301966</v>
      </c>
      <c r="AK12" t="s">
        <v>130</v>
      </c>
      <c r="AL12">
        <v>-122.057226</v>
      </c>
      <c r="AM12">
        <v>25</v>
      </c>
      <c r="AN12">
        <v>725</v>
      </c>
      <c r="AO12" t="s">
        <v>118</v>
      </c>
      <c r="AP12">
        <v>0</v>
      </c>
      <c r="AQ12">
        <v>2</v>
      </c>
      <c r="AR12">
        <v>256</v>
      </c>
      <c r="AZ12">
        <v>1200</v>
      </c>
      <c r="BA12">
        <v>1</v>
      </c>
      <c r="BB12" t="str">
        <f t="shared" si="2"/>
        <v xml:space="preserve">N65PJ   </v>
      </c>
      <c r="BC12">
        <v>7</v>
      </c>
      <c r="BE12">
        <v>0</v>
      </c>
      <c r="BF12">
        <v>0</v>
      </c>
      <c r="BG12">
        <v>0</v>
      </c>
      <c r="BH12">
        <v>700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 t="shared" si="6"/>
        <v>19:49:14.277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2</v>
      </c>
      <c r="CP12" t="s">
        <v>119</v>
      </c>
      <c r="CQ12">
        <v>276</v>
      </c>
      <c r="CR12">
        <v>2</v>
      </c>
      <c r="CW12">
        <v>9796104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 t="shared" si="3"/>
        <v>06/02/2020 19:49:09.597</v>
      </c>
      <c r="C13" t="str">
        <f t="shared" si="1"/>
        <v>FFDFD3C0</v>
      </c>
      <c r="D13" t="s">
        <v>122</v>
      </c>
      <c r="E13">
        <v>6</v>
      </c>
      <c r="F13">
        <v>2006</v>
      </c>
      <c r="G13" t="s">
        <v>123</v>
      </c>
      <c r="J13" t="s">
        <v>124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4"/>
        <v>19:49:14.273</v>
      </c>
      <c r="T13" t="str">
        <f t="shared" si="5"/>
        <v>19:49:13.873</v>
      </c>
      <c r="U13" t="str">
        <f t="shared" si="0"/>
        <v>A88BAF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3</v>
      </c>
      <c r="AG13">
        <v>2</v>
      </c>
      <c r="AH13">
        <v>1</v>
      </c>
      <c r="AI13" t="s">
        <v>120</v>
      </c>
      <c r="AJ13">
        <v>38.301966</v>
      </c>
      <c r="AK13" t="s">
        <v>130</v>
      </c>
      <c r="AL13">
        <v>-122.057226</v>
      </c>
      <c r="AM13">
        <v>25</v>
      </c>
      <c r="AN13">
        <v>725</v>
      </c>
      <c r="AO13" t="s">
        <v>118</v>
      </c>
      <c r="AP13">
        <v>0</v>
      </c>
      <c r="AQ13">
        <v>2</v>
      </c>
      <c r="AR13">
        <v>256</v>
      </c>
      <c r="AZ13">
        <v>1200</v>
      </c>
      <c r="BA13">
        <v>1</v>
      </c>
      <c r="BB13" t="str">
        <f t="shared" si="2"/>
        <v xml:space="preserve">N65PJ   </v>
      </c>
      <c r="BC13">
        <v>7</v>
      </c>
      <c r="BE13">
        <v>0</v>
      </c>
      <c r="BF13">
        <v>0</v>
      </c>
      <c r="BG13">
        <v>0</v>
      </c>
      <c r="BH13">
        <v>700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 t="shared" si="6"/>
        <v>19:49:14.277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276</v>
      </c>
      <c r="CR13">
        <v>2</v>
      </c>
      <c r="CW13">
        <v>9796104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 t="shared" si="3"/>
        <v>06/02/2020 19:49:09.597</v>
      </c>
      <c r="C14" t="str">
        <f t="shared" si="1"/>
        <v>FFDFD3C0</v>
      </c>
      <c r="D14" t="s">
        <v>113</v>
      </c>
      <c r="E14">
        <v>5</v>
      </c>
      <c r="H14">
        <v>172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si="4"/>
        <v>19:49:14.273</v>
      </c>
      <c r="T14" t="str">
        <f t="shared" si="5"/>
        <v>19:49:13.873</v>
      </c>
      <c r="U14" t="str">
        <f t="shared" si="0"/>
        <v>A88BAF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3</v>
      </c>
      <c r="AG14">
        <v>2</v>
      </c>
      <c r="AH14">
        <v>1</v>
      </c>
      <c r="AI14" t="s">
        <v>120</v>
      </c>
      <c r="AJ14">
        <v>38.301966</v>
      </c>
      <c r="AK14" t="s">
        <v>130</v>
      </c>
      <c r="AL14">
        <v>-122.057226</v>
      </c>
      <c r="AM14">
        <v>25</v>
      </c>
      <c r="AN14">
        <v>725</v>
      </c>
      <c r="AO14" t="s">
        <v>118</v>
      </c>
      <c r="AP14">
        <v>0</v>
      </c>
      <c r="AQ14">
        <v>2</v>
      </c>
      <c r="AR14">
        <v>256</v>
      </c>
      <c r="AZ14">
        <v>1200</v>
      </c>
      <c r="BA14">
        <v>1</v>
      </c>
      <c r="BB14" t="str">
        <f t="shared" si="2"/>
        <v xml:space="preserve">N65PJ   </v>
      </c>
      <c r="BC14">
        <v>7</v>
      </c>
      <c r="BE14">
        <v>0</v>
      </c>
      <c r="BF14">
        <v>0</v>
      </c>
      <c r="BG14">
        <v>0</v>
      </c>
      <c r="BH14">
        <v>700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 t="shared" si="6"/>
        <v>19:49:14.277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276</v>
      </c>
      <c r="CR14">
        <v>2</v>
      </c>
      <c r="CW14">
        <v>9796104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 t="shared" si="3"/>
        <v>06/02/2020 19:49:09.597</v>
      </c>
      <c r="C15" t="str">
        <f t="shared" si="1"/>
        <v>FFDFD3C0</v>
      </c>
      <c r="D15" t="s">
        <v>125</v>
      </c>
      <c r="E15">
        <v>19</v>
      </c>
      <c r="F15">
        <v>1019</v>
      </c>
      <c r="G15" t="s">
        <v>114</v>
      </c>
      <c r="J15" t="s">
        <v>126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4"/>
        <v>19:49:14.273</v>
      </c>
      <c r="T15" t="str">
        <f t="shared" si="5"/>
        <v>19:49:13.873</v>
      </c>
      <c r="U15" t="str">
        <f t="shared" si="0"/>
        <v>A88BAF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3</v>
      </c>
      <c r="AG15">
        <v>2</v>
      </c>
      <c r="AH15">
        <v>1</v>
      </c>
      <c r="AI15" t="s">
        <v>120</v>
      </c>
      <c r="AJ15">
        <v>38.301966</v>
      </c>
      <c r="AK15" t="s">
        <v>130</v>
      </c>
      <c r="AL15">
        <v>-122.057226</v>
      </c>
      <c r="AM15">
        <v>25</v>
      </c>
      <c r="AN15">
        <v>725</v>
      </c>
      <c r="AO15" t="s">
        <v>118</v>
      </c>
      <c r="AP15">
        <v>0</v>
      </c>
      <c r="AQ15">
        <v>2</v>
      </c>
      <c r="AR15">
        <v>256</v>
      </c>
      <c r="AZ15">
        <v>1200</v>
      </c>
      <c r="BA15">
        <v>1</v>
      </c>
      <c r="BB15" t="str">
        <f t="shared" si="2"/>
        <v xml:space="preserve">N65PJ   </v>
      </c>
      <c r="BC15">
        <v>7</v>
      </c>
      <c r="BE15">
        <v>0</v>
      </c>
      <c r="BF15">
        <v>0</v>
      </c>
      <c r="BG15">
        <v>0</v>
      </c>
      <c r="BH15">
        <v>700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 t="shared" si="6"/>
        <v>19:49:14.277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276</v>
      </c>
      <c r="CR15">
        <v>2</v>
      </c>
      <c r="CW15">
        <v>9796104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 t="shared" si="3"/>
        <v>06/02/2020 19:49:09.597</v>
      </c>
      <c r="C16" t="str">
        <f t="shared" si="1"/>
        <v>FFDFD3C0</v>
      </c>
      <c r="D16" t="s">
        <v>127</v>
      </c>
      <c r="E16">
        <v>9</v>
      </c>
      <c r="H16">
        <v>51</v>
      </c>
      <c r="I16" t="s">
        <v>133</v>
      </c>
      <c r="J16" t="s">
        <v>129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4"/>
        <v>19:49:14.273</v>
      </c>
      <c r="T16" t="str">
        <f t="shared" si="5"/>
        <v>19:49:13.873</v>
      </c>
      <c r="U16" t="str">
        <f t="shared" si="0"/>
        <v>A88BAF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3</v>
      </c>
      <c r="AG16">
        <v>2</v>
      </c>
      <c r="AH16">
        <v>1</v>
      </c>
      <c r="AI16" t="s">
        <v>120</v>
      </c>
      <c r="AJ16">
        <v>38.301966</v>
      </c>
      <c r="AK16" t="s">
        <v>130</v>
      </c>
      <c r="AL16">
        <v>-122.057226</v>
      </c>
      <c r="AM16">
        <v>25</v>
      </c>
      <c r="AN16">
        <v>725</v>
      </c>
      <c r="AO16" t="s">
        <v>118</v>
      </c>
      <c r="AP16">
        <v>0</v>
      </c>
      <c r="AQ16">
        <v>2</v>
      </c>
      <c r="AR16">
        <v>256</v>
      </c>
      <c r="AZ16">
        <v>1200</v>
      </c>
      <c r="BA16">
        <v>1</v>
      </c>
      <c r="BB16" t="str">
        <f t="shared" si="2"/>
        <v xml:space="preserve">N65PJ   </v>
      </c>
      <c r="BC16">
        <v>7</v>
      </c>
      <c r="BE16">
        <v>0</v>
      </c>
      <c r="BF16">
        <v>0</v>
      </c>
      <c r="BG16">
        <v>0</v>
      </c>
      <c r="BH16">
        <v>700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 t="shared" si="6"/>
        <v>19:49:14.277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276</v>
      </c>
      <c r="CR16">
        <v>2</v>
      </c>
      <c r="CW16">
        <v>9796104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 t="shared" ref="A17:A22" si="7">"06/02/2020 19:49:11.148"</f>
        <v>06/02/2020 19:49:11.148</v>
      </c>
      <c r="C17" t="str">
        <f t="shared" si="1"/>
        <v>FFDFD3C0</v>
      </c>
      <c r="D17" t="s">
        <v>125</v>
      </c>
      <c r="E17">
        <v>19</v>
      </c>
      <c r="F17">
        <v>1019</v>
      </c>
      <c r="G17" t="s">
        <v>114</v>
      </c>
      <c r="J17" t="s">
        <v>126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ref="S17:S22" si="8">"19:49:15.813"</f>
        <v>19:49:15.813</v>
      </c>
      <c r="T17" t="str">
        <f t="shared" ref="T17:T22" si="9">"19:49:14.813"</f>
        <v>19:49:14.813</v>
      </c>
      <c r="U17" t="str">
        <f t="shared" si="0"/>
        <v>A88BAF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3</v>
      </c>
      <c r="AG17">
        <v>2</v>
      </c>
      <c r="AH17">
        <v>1</v>
      </c>
      <c r="AI17" t="s">
        <v>134</v>
      </c>
      <c r="AJ17">
        <v>38.302008999999998</v>
      </c>
      <c r="AK17" t="s">
        <v>130</v>
      </c>
      <c r="AL17">
        <v>-122.057226</v>
      </c>
      <c r="AM17">
        <v>25</v>
      </c>
      <c r="AN17">
        <v>725</v>
      </c>
      <c r="AO17" t="s">
        <v>118</v>
      </c>
      <c r="AP17">
        <v>0</v>
      </c>
      <c r="AQ17">
        <v>4</v>
      </c>
      <c r="AR17">
        <v>384</v>
      </c>
      <c r="AZ17">
        <v>1200</v>
      </c>
      <c r="BA17">
        <v>1</v>
      </c>
      <c r="BB17" t="str">
        <f t="shared" si="2"/>
        <v xml:space="preserve">N65PJ   </v>
      </c>
      <c r="BC17">
        <v>7</v>
      </c>
      <c r="BE17">
        <v>0</v>
      </c>
      <c r="BF17">
        <v>0</v>
      </c>
      <c r="BG17">
        <v>0</v>
      </c>
      <c r="BH17">
        <v>700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 t="shared" ref="BW17:BW22" si="10">"19:49:15.814"</f>
        <v>19:49:15.814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3</v>
      </c>
      <c r="CP17" t="s">
        <v>119</v>
      </c>
      <c r="CQ17">
        <v>276</v>
      </c>
      <c r="CR17">
        <v>2</v>
      </c>
      <c r="CW17">
        <v>9797281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 t="shared" si="7"/>
        <v>06/02/2020 19:49:11.148</v>
      </c>
      <c r="C18" t="str">
        <f t="shared" si="1"/>
        <v>FFDFD3C0</v>
      </c>
      <c r="D18" t="s">
        <v>113</v>
      </c>
      <c r="E18">
        <v>5</v>
      </c>
      <c r="H18">
        <v>172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8"/>
        <v>19:49:15.813</v>
      </c>
      <c r="T18" t="str">
        <f t="shared" si="9"/>
        <v>19:49:14.813</v>
      </c>
      <c r="U18" t="str">
        <f t="shared" si="0"/>
        <v>A88BAF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3</v>
      </c>
      <c r="AG18">
        <v>2</v>
      </c>
      <c r="AH18">
        <v>1</v>
      </c>
      <c r="AI18" t="s">
        <v>134</v>
      </c>
      <c r="AJ18">
        <v>38.302008999999998</v>
      </c>
      <c r="AK18" t="s">
        <v>130</v>
      </c>
      <c r="AL18">
        <v>-122.057226</v>
      </c>
      <c r="AM18">
        <v>25</v>
      </c>
      <c r="AN18">
        <v>725</v>
      </c>
      <c r="AO18" t="s">
        <v>118</v>
      </c>
      <c r="AP18">
        <v>0</v>
      </c>
      <c r="AQ18">
        <v>4</v>
      </c>
      <c r="AR18">
        <v>384</v>
      </c>
      <c r="AZ18">
        <v>1200</v>
      </c>
      <c r="BA18">
        <v>1</v>
      </c>
      <c r="BB18" t="str">
        <f t="shared" si="2"/>
        <v xml:space="preserve">N65PJ   </v>
      </c>
      <c r="BC18">
        <v>7</v>
      </c>
      <c r="BE18">
        <v>0</v>
      </c>
      <c r="BF18">
        <v>0</v>
      </c>
      <c r="BG18">
        <v>0</v>
      </c>
      <c r="BH18">
        <v>700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 t="shared" si="10"/>
        <v>19:49:15.814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3</v>
      </c>
      <c r="CP18" t="s">
        <v>119</v>
      </c>
      <c r="CQ18">
        <v>276</v>
      </c>
      <c r="CR18">
        <v>2</v>
      </c>
      <c r="CW18">
        <v>9797281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 t="shared" si="7"/>
        <v>06/02/2020 19:49:11.148</v>
      </c>
      <c r="C19" t="str">
        <f t="shared" si="1"/>
        <v>FFDFD3C0</v>
      </c>
      <c r="D19" t="s">
        <v>127</v>
      </c>
      <c r="E19">
        <v>9</v>
      </c>
      <c r="H19">
        <v>51</v>
      </c>
      <c r="I19" t="s">
        <v>133</v>
      </c>
      <c r="J19" t="s">
        <v>129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8"/>
        <v>19:49:15.813</v>
      </c>
      <c r="T19" t="str">
        <f t="shared" si="9"/>
        <v>19:49:14.813</v>
      </c>
      <c r="U19" t="str">
        <f t="shared" si="0"/>
        <v>A88BAF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3</v>
      </c>
      <c r="AG19">
        <v>2</v>
      </c>
      <c r="AH19">
        <v>1</v>
      </c>
      <c r="AI19" t="s">
        <v>134</v>
      </c>
      <c r="AJ19">
        <v>38.302008999999998</v>
      </c>
      <c r="AK19" t="s">
        <v>130</v>
      </c>
      <c r="AL19">
        <v>-122.057226</v>
      </c>
      <c r="AM19">
        <v>25</v>
      </c>
      <c r="AN19">
        <v>725</v>
      </c>
      <c r="AO19" t="s">
        <v>118</v>
      </c>
      <c r="AP19">
        <v>0</v>
      </c>
      <c r="AQ19">
        <v>4</v>
      </c>
      <c r="AR19">
        <v>384</v>
      </c>
      <c r="AZ19">
        <v>1200</v>
      </c>
      <c r="BA19">
        <v>1</v>
      </c>
      <c r="BB19" t="str">
        <f t="shared" si="2"/>
        <v xml:space="preserve">N65PJ   </v>
      </c>
      <c r="BC19">
        <v>7</v>
      </c>
      <c r="BE19">
        <v>0</v>
      </c>
      <c r="BF19">
        <v>0</v>
      </c>
      <c r="BG19">
        <v>0</v>
      </c>
      <c r="BH19">
        <v>700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 t="shared" si="10"/>
        <v>19:49:15.814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3</v>
      </c>
      <c r="CP19" t="s">
        <v>119</v>
      </c>
      <c r="CQ19">
        <v>276</v>
      </c>
      <c r="CR19">
        <v>2</v>
      </c>
      <c r="CW19">
        <v>9797281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 t="shared" si="7"/>
        <v>06/02/2020 19:49:11.148</v>
      </c>
      <c r="C20" t="str">
        <f t="shared" si="1"/>
        <v>FFDFD3C0</v>
      </c>
      <c r="D20" t="s">
        <v>127</v>
      </c>
      <c r="E20">
        <v>5</v>
      </c>
      <c r="H20">
        <v>47</v>
      </c>
      <c r="I20" t="s">
        <v>128</v>
      </c>
      <c r="J20" t="s">
        <v>129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8"/>
        <v>19:49:15.813</v>
      </c>
      <c r="T20" t="str">
        <f t="shared" si="9"/>
        <v>19:49:14.813</v>
      </c>
      <c r="U20" t="str">
        <f t="shared" si="0"/>
        <v>A88BAF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3</v>
      </c>
      <c r="AG20">
        <v>2</v>
      </c>
      <c r="AH20">
        <v>1</v>
      </c>
      <c r="AI20" t="s">
        <v>134</v>
      </c>
      <c r="AJ20">
        <v>38.302008999999998</v>
      </c>
      <c r="AK20" t="s">
        <v>130</v>
      </c>
      <c r="AL20">
        <v>-122.057226</v>
      </c>
      <c r="AM20">
        <v>25</v>
      </c>
      <c r="AN20">
        <v>725</v>
      </c>
      <c r="AO20" t="s">
        <v>118</v>
      </c>
      <c r="AP20">
        <v>0</v>
      </c>
      <c r="AQ20">
        <v>4</v>
      </c>
      <c r="AR20">
        <v>384</v>
      </c>
      <c r="AZ20">
        <v>1200</v>
      </c>
      <c r="BA20">
        <v>1</v>
      </c>
      <c r="BB20" t="str">
        <f t="shared" si="2"/>
        <v xml:space="preserve">N65PJ   </v>
      </c>
      <c r="BC20">
        <v>7</v>
      </c>
      <c r="BE20">
        <v>0</v>
      </c>
      <c r="BF20">
        <v>0</v>
      </c>
      <c r="BG20">
        <v>0</v>
      </c>
      <c r="BH20">
        <v>700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 t="shared" si="10"/>
        <v>19:49:15.814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3</v>
      </c>
      <c r="CP20" t="s">
        <v>119</v>
      </c>
      <c r="CQ20">
        <v>276</v>
      </c>
      <c r="CR20">
        <v>2</v>
      </c>
      <c r="CW20">
        <v>9797281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 t="shared" si="7"/>
        <v>06/02/2020 19:49:11.148</v>
      </c>
      <c r="C21" t="str">
        <f t="shared" si="1"/>
        <v>FFDFD3C0</v>
      </c>
      <c r="D21" t="s">
        <v>131</v>
      </c>
      <c r="E21">
        <v>11</v>
      </c>
      <c r="H21">
        <v>228</v>
      </c>
      <c r="I21" t="s">
        <v>132</v>
      </c>
      <c r="J21" t="s">
        <v>129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8"/>
        <v>19:49:15.813</v>
      </c>
      <c r="T21" t="str">
        <f t="shared" si="9"/>
        <v>19:49:14.813</v>
      </c>
      <c r="U21" t="str">
        <f t="shared" si="0"/>
        <v>A88BAF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3</v>
      </c>
      <c r="AG21">
        <v>2</v>
      </c>
      <c r="AH21">
        <v>1</v>
      </c>
      <c r="AI21" t="s">
        <v>134</v>
      </c>
      <c r="AJ21">
        <v>38.302008999999998</v>
      </c>
      <c r="AK21" t="s">
        <v>130</v>
      </c>
      <c r="AL21">
        <v>-122.057226</v>
      </c>
      <c r="AM21">
        <v>25</v>
      </c>
      <c r="AN21">
        <v>725</v>
      </c>
      <c r="AO21" t="s">
        <v>118</v>
      </c>
      <c r="AP21">
        <v>0</v>
      </c>
      <c r="AQ21">
        <v>4</v>
      </c>
      <c r="AR21">
        <v>384</v>
      </c>
      <c r="AZ21">
        <v>1200</v>
      </c>
      <c r="BA21">
        <v>1</v>
      </c>
      <c r="BB21" t="str">
        <f t="shared" si="2"/>
        <v xml:space="preserve">N65PJ   </v>
      </c>
      <c r="BC21">
        <v>7</v>
      </c>
      <c r="BE21">
        <v>0</v>
      </c>
      <c r="BF21">
        <v>0</v>
      </c>
      <c r="BG21">
        <v>0</v>
      </c>
      <c r="BH21">
        <v>700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 t="shared" si="10"/>
        <v>19:49:15.814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3</v>
      </c>
      <c r="CP21" t="s">
        <v>119</v>
      </c>
      <c r="CQ21">
        <v>276</v>
      </c>
      <c r="CR21">
        <v>2</v>
      </c>
      <c r="CW21">
        <v>9797281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 t="shared" si="7"/>
        <v>06/02/2020 19:49:11.148</v>
      </c>
      <c r="C22" t="str">
        <f t="shared" si="1"/>
        <v>FFDFD3C0</v>
      </c>
      <c r="D22" t="s">
        <v>122</v>
      </c>
      <c r="E22">
        <v>6</v>
      </c>
      <c r="F22">
        <v>2006</v>
      </c>
      <c r="G22" t="s">
        <v>123</v>
      </c>
      <c r="J22" t="s">
        <v>124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8"/>
        <v>19:49:15.813</v>
      </c>
      <c r="T22" t="str">
        <f t="shared" si="9"/>
        <v>19:49:14.813</v>
      </c>
      <c r="U22" t="str">
        <f t="shared" si="0"/>
        <v>A88BAF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3</v>
      </c>
      <c r="AG22">
        <v>2</v>
      </c>
      <c r="AH22">
        <v>1</v>
      </c>
      <c r="AI22" t="s">
        <v>134</v>
      </c>
      <c r="AJ22">
        <v>38.302008999999998</v>
      </c>
      <c r="AK22" t="s">
        <v>130</v>
      </c>
      <c r="AL22">
        <v>-122.057226</v>
      </c>
      <c r="AM22">
        <v>25</v>
      </c>
      <c r="AN22">
        <v>725</v>
      </c>
      <c r="AO22" t="s">
        <v>118</v>
      </c>
      <c r="AP22">
        <v>0</v>
      </c>
      <c r="AQ22">
        <v>4</v>
      </c>
      <c r="AR22">
        <v>384</v>
      </c>
      <c r="AZ22">
        <v>1200</v>
      </c>
      <c r="BA22">
        <v>1</v>
      </c>
      <c r="BB22" t="str">
        <f t="shared" si="2"/>
        <v xml:space="preserve">N65PJ   </v>
      </c>
      <c r="BC22">
        <v>7</v>
      </c>
      <c r="BE22">
        <v>0</v>
      </c>
      <c r="BF22">
        <v>0</v>
      </c>
      <c r="BG22">
        <v>0</v>
      </c>
      <c r="BH22">
        <v>700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 t="shared" si="10"/>
        <v>19:49:15.814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3</v>
      </c>
      <c r="CP22" t="s">
        <v>119</v>
      </c>
      <c r="CQ22">
        <v>276</v>
      </c>
      <c r="CR22">
        <v>2</v>
      </c>
      <c r="CW22">
        <v>9797281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 t="shared" ref="A23:A28" si="11">"06/02/2020 19:49:12.176"</f>
        <v>06/02/2020 19:49:12.176</v>
      </c>
      <c r="C23" t="str">
        <f t="shared" si="1"/>
        <v>FFDFD3C0</v>
      </c>
      <c r="D23" t="s">
        <v>127</v>
      </c>
      <c r="E23">
        <v>9</v>
      </c>
      <c r="H23">
        <v>51</v>
      </c>
      <c r="I23" t="s">
        <v>133</v>
      </c>
      <c r="J23" t="s">
        <v>129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ref="S23:S28" si="12">"19:49:16.852"</f>
        <v>19:49:16.852</v>
      </c>
      <c r="T23" t="str">
        <f t="shared" ref="T23:T28" si="13">"19:49:16.452"</f>
        <v>19:49:16.452</v>
      </c>
      <c r="U23" t="str">
        <f t="shared" si="0"/>
        <v>A88BAF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3</v>
      </c>
      <c r="AG23">
        <v>2</v>
      </c>
      <c r="AH23">
        <v>1</v>
      </c>
      <c r="AI23" t="s">
        <v>135</v>
      </c>
      <c r="AJ23">
        <v>38.302052000000003</v>
      </c>
      <c r="AK23" t="s">
        <v>130</v>
      </c>
      <c r="AL23">
        <v>-122.057226</v>
      </c>
      <c r="AM23">
        <v>25</v>
      </c>
      <c r="AN23">
        <v>750</v>
      </c>
      <c r="AO23" t="s">
        <v>118</v>
      </c>
      <c r="AP23">
        <v>0</v>
      </c>
      <c r="AQ23">
        <v>9</v>
      </c>
      <c r="AR23">
        <v>448</v>
      </c>
      <c r="AZ23">
        <v>1200</v>
      </c>
      <c r="BA23">
        <v>1</v>
      </c>
      <c r="BB23" t="str">
        <f t="shared" si="2"/>
        <v xml:space="preserve">N65PJ   </v>
      </c>
      <c r="BC23">
        <v>7</v>
      </c>
      <c r="BE23">
        <v>0</v>
      </c>
      <c r="BF23">
        <v>0</v>
      </c>
      <c r="BG23">
        <v>0</v>
      </c>
      <c r="BH23">
        <v>700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 t="shared" ref="BW23:BW28" si="14">"19:49:16.853"</f>
        <v>19:49:16.853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4</v>
      </c>
      <c r="CP23" t="s">
        <v>119</v>
      </c>
      <c r="CQ23">
        <v>276</v>
      </c>
      <c r="CR23">
        <v>2</v>
      </c>
      <c r="CW23">
        <v>9798110</v>
      </c>
      <c r="CY23">
        <v>1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 t="shared" si="11"/>
        <v>06/02/2020 19:49:12.176</v>
      </c>
      <c r="C24" t="str">
        <f t="shared" si="1"/>
        <v>FFDFD3C0</v>
      </c>
      <c r="D24" t="s">
        <v>127</v>
      </c>
      <c r="E24">
        <v>5</v>
      </c>
      <c r="H24">
        <v>47</v>
      </c>
      <c r="I24" t="s">
        <v>128</v>
      </c>
      <c r="J24" t="s">
        <v>129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2"/>
        <v>19:49:16.852</v>
      </c>
      <c r="T24" t="str">
        <f t="shared" si="13"/>
        <v>19:49:16.452</v>
      </c>
      <c r="U24" t="str">
        <f t="shared" si="0"/>
        <v>A88BAF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3</v>
      </c>
      <c r="AG24">
        <v>2</v>
      </c>
      <c r="AH24">
        <v>1</v>
      </c>
      <c r="AI24" t="s">
        <v>135</v>
      </c>
      <c r="AJ24">
        <v>38.302052000000003</v>
      </c>
      <c r="AK24" t="s">
        <v>130</v>
      </c>
      <c r="AL24">
        <v>-122.057226</v>
      </c>
      <c r="AM24">
        <v>25</v>
      </c>
      <c r="AN24">
        <v>750</v>
      </c>
      <c r="AO24" t="s">
        <v>118</v>
      </c>
      <c r="AP24">
        <v>0</v>
      </c>
      <c r="AQ24">
        <v>9</v>
      </c>
      <c r="AR24">
        <v>448</v>
      </c>
      <c r="AZ24">
        <v>1200</v>
      </c>
      <c r="BA24">
        <v>1</v>
      </c>
      <c r="BB24" t="str">
        <f t="shared" si="2"/>
        <v xml:space="preserve">N65PJ   </v>
      </c>
      <c r="BC24">
        <v>7</v>
      </c>
      <c r="BE24">
        <v>0</v>
      </c>
      <c r="BF24">
        <v>0</v>
      </c>
      <c r="BG24">
        <v>0</v>
      </c>
      <c r="BH24">
        <v>700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 t="shared" si="14"/>
        <v>19:49:16.853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4</v>
      </c>
      <c r="CP24" t="s">
        <v>119</v>
      </c>
      <c r="CQ24">
        <v>276</v>
      </c>
      <c r="CR24">
        <v>2</v>
      </c>
      <c r="CW24">
        <v>9798110</v>
      </c>
      <c r="CY24">
        <v>1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 t="shared" si="11"/>
        <v>06/02/2020 19:49:12.176</v>
      </c>
      <c r="C25" t="str">
        <f t="shared" si="1"/>
        <v>FFDFD3C0</v>
      </c>
      <c r="D25" t="s">
        <v>131</v>
      </c>
      <c r="E25">
        <v>11</v>
      </c>
      <c r="H25">
        <v>228</v>
      </c>
      <c r="I25" t="s">
        <v>132</v>
      </c>
      <c r="J25" t="s">
        <v>129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2"/>
        <v>19:49:16.852</v>
      </c>
      <c r="T25" t="str">
        <f t="shared" si="13"/>
        <v>19:49:16.452</v>
      </c>
      <c r="U25" t="str">
        <f t="shared" si="0"/>
        <v>A88BAF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3</v>
      </c>
      <c r="AG25">
        <v>2</v>
      </c>
      <c r="AH25">
        <v>1</v>
      </c>
      <c r="AI25" t="s">
        <v>135</v>
      </c>
      <c r="AJ25">
        <v>38.302052000000003</v>
      </c>
      <c r="AK25" t="s">
        <v>130</v>
      </c>
      <c r="AL25">
        <v>-122.057226</v>
      </c>
      <c r="AM25">
        <v>25</v>
      </c>
      <c r="AN25">
        <v>750</v>
      </c>
      <c r="AO25" t="s">
        <v>118</v>
      </c>
      <c r="AP25">
        <v>0</v>
      </c>
      <c r="AQ25">
        <v>9</v>
      </c>
      <c r="AR25">
        <v>448</v>
      </c>
      <c r="AZ25">
        <v>1200</v>
      </c>
      <c r="BA25">
        <v>1</v>
      </c>
      <c r="BB25" t="str">
        <f t="shared" si="2"/>
        <v xml:space="preserve">N65PJ   </v>
      </c>
      <c r="BC25">
        <v>7</v>
      </c>
      <c r="BE25">
        <v>0</v>
      </c>
      <c r="BF25">
        <v>0</v>
      </c>
      <c r="BG25">
        <v>0</v>
      </c>
      <c r="BH25">
        <v>700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 t="shared" si="14"/>
        <v>19:49:16.853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4</v>
      </c>
      <c r="CP25" t="s">
        <v>119</v>
      </c>
      <c r="CQ25">
        <v>276</v>
      </c>
      <c r="CR25">
        <v>2</v>
      </c>
      <c r="CW25">
        <v>9798110</v>
      </c>
      <c r="CY25">
        <v>1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 t="shared" si="11"/>
        <v>06/02/2020 19:49:12.176</v>
      </c>
      <c r="C26" t="str">
        <f t="shared" si="1"/>
        <v>FFDFD3C0</v>
      </c>
      <c r="D26" t="s">
        <v>122</v>
      </c>
      <c r="E26">
        <v>6</v>
      </c>
      <c r="F26">
        <v>2006</v>
      </c>
      <c r="G26" t="s">
        <v>123</v>
      </c>
      <c r="J26" t="s">
        <v>124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2"/>
        <v>19:49:16.852</v>
      </c>
      <c r="T26" t="str">
        <f t="shared" si="13"/>
        <v>19:49:16.452</v>
      </c>
      <c r="U26" t="str">
        <f t="shared" si="0"/>
        <v>A88BAF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3</v>
      </c>
      <c r="AG26">
        <v>2</v>
      </c>
      <c r="AH26">
        <v>1</v>
      </c>
      <c r="AI26" t="s">
        <v>135</v>
      </c>
      <c r="AJ26">
        <v>38.302052000000003</v>
      </c>
      <c r="AK26" t="s">
        <v>130</v>
      </c>
      <c r="AL26">
        <v>-122.057226</v>
      </c>
      <c r="AM26">
        <v>25</v>
      </c>
      <c r="AN26">
        <v>750</v>
      </c>
      <c r="AO26" t="s">
        <v>118</v>
      </c>
      <c r="AP26">
        <v>0</v>
      </c>
      <c r="AQ26">
        <v>9</v>
      </c>
      <c r="AR26">
        <v>448</v>
      </c>
      <c r="AZ26">
        <v>1200</v>
      </c>
      <c r="BA26">
        <v>1</v>
      </c>
      <c r="BB26" t="str">
        <f t="shared" si="2"/>
        <v xml:space="preserve">N65PJ   </v>
      </c>
      <c r="BC26">
        <v>7</v>
      </c>
      <c r="BE26">
        <v>0</v>
      </c>
      <c r="BF26">
        <v>0</v>
      </c>
      <c r="BG26">
        <v>0</v>
      </c>
      <c r="BH26">
        <v>700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 t="shared" si="14"/>
        <v>19:49:16.853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4</v>
      </c>
      <c r="CP26" t="s">
        <v>119</v>
      </c>
      <c r="CQ26">
        <v>276</v>
      </c>
      <c r="CR26">
        <v>2</v>
      </c>
      <c r="CW26">
        <v>9798110</v>
      </c>
      <c r="CY26">
        <v>1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 t="shared" si="11"/>
        <v>06/02/2020 19:49:12.176</v>
      </c>
      <c r="C27" t="str">
        <f t="shared" si="1"/>
        <v>FFDFD3C0</v>
      </c>
      <c r="D27" t="s">
        <v>125</v>
      </c>
      <c r="E27">
        <v>19</v>
      </c>
      <c r="F27">
        <v>1019</v>
      </c>
      <c r="G27" t="s">
        <v>114</v>
      </c>
      <c r="J27" t="s">
        <v>126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2"/>
        <v>19:49:16.852</v>
      </c>
      <c r="T27" t="str">
        <f t="shared" si="13"/>
        <v>19:49:16.452</v>
      </c>
      <c r="U27" t="str">
        <f t="shared" si="0"/>
        <v>A88BAF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3</v>
      </c>
      <c r="AG27">
        <v>2</v>
      </c>
      <c r="AH27">
        <v>1</v>
      </c>
      <c r="AI27" t="s">
        <v>135</v>
      </c>
      <c r="AJ27">
        <v>38.302052000000003</v>
      </c>
      <c r="AK27" t="s">
        <v>130</v>
      </c>
      <c r="AL27">
        <v>-122.057226</v>
      </c>
      <c r="AM27">
        <v>25</v>
      </c>
      <c r="AN27">
        <v>750</v>
      </c>
      <c r="AO27" t="s">
        <v>118</v>
      </c>
      <c r="AP27">
        <v>0</v>
      </c>
      <c r="AQ27">
        <v>9</v>
      </c>
      <c r="AR27">
        <v>448</v>
      </c>
      <c r="AZ27">
        <v>1200</v>
      </c>
      <c r="BA27">
        <v>1</v>
      </c>
      <c r="BB27" t="str">
        <f t="shared" si="2"/>
        <v xml:space="preserve">N65PJ   </v>
      </c>
      <c r="BC27">
        <v>7</v>
      </c>
      <c r="BE27">
        <v>0</v>
      </c>
      <c r="BF27">
        <v>0</v>
      </c>
      <c r="BG27">
        <v>0</v>
      </c>
      <c r="BH27">
        <v>700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 t="shared" si="14"/>
        <v>19:49:16.853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4</v>
      </c>
      <c r="CP27" t="s">
        <v>119</v>
      </c>
      <c r="CQ27">
        <v>276</v>
      </c>
      <c r="CR27">
        <v>2</v>
      </c>
      <c r="CW27">
        <v>9798110</v>
      </c>
      <c r="CY27">
        <v>1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 t="shared" si="11"/>
        <v>06/02/2020 19:49:12.176</v>
      </c>
      <c r="C28" t="str">
        <f t="shared" si="1"/>
        <v>FFDFD3C0</v>
      </c>
      <c r="D28" t="s">
        <v>113</v>
      </c>
      <c r="E28">
        <v>5</v>
      </c>
      <c r="H28">
        <v>172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si="12"/>
        <v>19:49:16.852</v>
      </c>
      <c r="T28" t="str">
        <f t="shared" si="13"/>
        <v>19:49:16.452</v>
      </c>
      <c r="U28" t="str">
        <f t="shared" si="0"/>
        <v>A88BAF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3</v>
      </c>
      <c r="AG28">
        <v>2</v>
      </c>
      <c r="AH28">
        <v>1</v>
      </c>
      <c r="AI28" t="s">
        <v>135</v>
      </c>
      <c r="AJ28">
        <v>38.302052000000003</v>
      </c>
      <c r="AK28" t="s">
        <v>130</v>
      </c>
      <c r="AL28">
        <v>-122.057226</v>
      </c>
      <c r="AM28">
        <v>25</v>
      </c>
      <c r="AN28">
        <v>750</v>
      </c>
      <c r="AO28" t="s">
        <v>118</v>
      </c>
      <c r="AP28">
        <v>0</v>
      </c>
      <c r="AQ28">
        <v>9</v>
      </c>
      <c r="AR28">
        <v>448</v>
      </c>
      <c r="AZ28">
        <v>1200</v>
      </c>
      <c r="BA28">
        <v>1</v>
      </c>
      <c r="BB28" t="str">
        <f t="shared" si="2"/>
        <v xml:space="preserve">N65PJ   </v>
      </c>
      <c r="BC28">
        <v>7</v>
      </c>
      <c r="BE28">
        <v>0</v>
      </c>
      <c r="BF28">
        <v>0</v>
      </c>
      <c r="BG28">
        <v>0</v>
      </c>
      <c r="BH28">
        <v>700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 t="shared" si="14"/>
        <v>19:49:16.853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4</v>
      </c>
      <c r="CP28" t="s">
        <v>119</v>
      </c>
      <c r="CQ28">
        <v>276</v>
      </c>
      <c r="CR28">
        <v>2</v>
      </c>
      <c r="CW28">
        <v>9798110</v>
      </c>
      <c r="CY28">
        <v>1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 t="shared" ref="A29:A34" si="15">"06/02/2020 19:49:13.189"</f>
        <v>06/02/2020 19:49:13.189</v>
      </c>
      <c r="C29" t="str">
        <f t="shared" si="1"/>
        <v>FFDFD3C0</v>
      </c>
      <c r="D29" t="s">
        <v>127</v>
      </c>
      <c r="E29">
        <v>9</v>
      </c>
      <c r="H29">
        <v>51</v>
      </c>
      <c r="I29" t="s">
        <v>133</v>
      </c>
      <c r="J29" t="s">
        <v>129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ref="S29:S34" si="16">"19:49:17.844"</f>
        <v>19:49:17.844</v>
      </c>
      <c r="T29" t="str">
        <f t="shared" ref="T29:T34" si="17">"19:49:17.344"</f>
        <v>19:49:17.344</v>
      </c>
      <c r="U29" t="str">
        <f t="shared" si="0"/>
        <v>A88BAF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3</v>
      </c>
      <c r="AG29">
        <v>2</v>
      </c>
      <c r="AH29">
        <v>1</v>
      </c>
      <c r="AI29" t="s">
        <v>136</v>
      </c>
      <c r="AJ29">
        <v>38.302137999999999</v>
      </c>
      <c r="AK29" t="s">
        <v>121</v>
      </c>
      <c r="AL29">
        <v>-122.05716099999999</v>
      </c>
      <c r="AM29">
        <v>25</v>
      </c>
      <c r="AN29">
        <v>750</v>
      </c>
      <c r="AO29" t="s">
        <v>118</v>
      </c>
      <c r="AP29">
        <v>1</v>
      </c>
      <c r="AQ29">
        <v>13</v>
      </c>
      <c r="AR29">
        <v>448</v>
      </c>
      <c r="AZ29">
        <v>1200</v>
      </c>
      <c r="BA29">
        <v>1</v>
      </c>
      <c r="BB29" t="str">
        <f t="shared" si="2"/>
        <v xml:space="preserve">N65PJ   </v>
      </c>
      <c r="BC29">
        <v>7</v>
      </c>
      <c r="BE29">
        <v>0</v>
      </c>
      <c r="BF29">
        <v>0</v>
      </c>
      <c r="BG29">
        <v>0</v>
      </c>
      <c r="BH29">
        <v>725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 t="shared" ref="BW29:BW34" si="18">"19:49:17.847"</f>
        <v>19:49:17.847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5</v>
      </c>
      <c r="CP29" t="s">
        <v>119</v>
      </c>
      <c r="CQ29">
        <v>276</v>
      </c>
      <c r="CR29">
        <v>2</v>
      </c>
      <c r="CW29">
        <v>9798948</v>
      </c>
      <c r="CY29">
        <v>1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 t="shared" si="15"/>
        <v>06/02/2020 19:49:13.189</v>
      </c>
      <c r="C30" t="str">
        <f t="shared" si="1"/>
        <v>FFDFD3C0</v>
      </c>
      <c r="D30" t="s">
        <v>127</v>
      </c>
      <c r="E30">
        <v>5</v>
      </c>
      <c r="H30">
        <v>47</v>
      </c>
      <c r="I30" t="s">
        <v>128</v>
      </c>
      <c r="J30" t="s">
        <v>129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6"/>
        <v>19:49:17.844</v>
      </c>
      <c r="T30" t="str">
        <f t="shared" si="17"/>
        <v>19:49:17.344</v>
      </c>
      <c r="U30" t="str">
        <f t="shared" si="0"/>
        <v>A88BAF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3</v>
      </c>
      <c r="AG30">
        <v>2</v>
      </c>
      <c r="AH30">
        <v>1</v>
      </c>
      <c r="AI30" t="s">
        <v>136</v>
      </c>
      <c r="AJ30">
        <v>38.302137999999999</v>
      </c>
      <c r="AK30" t="s">
        <v>121</v>
      </c>
      <c r="AL30">
        <v>-122.05716099999999</v>
      </c>
      <c r="AM30">
        <v>25</v>
      </c>
      <c r="AN30">
        <v>750</v>
      </c>
      <c r="AO30" t="s">
        <v>118</v>
      </c>
      <c r="AP30">
        <v>1</v>
      </c>
      <c r="AQ30">
        <v>13</v>
      </c>
      <c r="AR30">
        <v>448</v>
      </c>
      <c r="AZ30">
        <v>1200</v>
      </c>
      <c r="BA30">
        <v>1</v>
      </c>
      <c r="BB30" t="str">
        <f t="shared" si="2"/>
        <v xml:space="preserve">N65PJ   </v>
      </c>
      <c r="BC30">
        <v>7</v>
      </c>
      <c r="BE30">
        <v>0</v>
      </c>
      <c r="BF30">
        <v>0</v>
      </c>
      <c r="BG30">
        <v>0</v>
      </c>
      <c r="BH30">
        <v>725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 t="shared" si="18"/>
        <v>19:49:17.847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276</v>
      </c>
      <c r="CR30">
        <v>2</v>
      </c>
      <c r="CW30">
        <v>9798948</v>
      </c>
      <c r="CY30">
        <v>1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 t="shared" si="15"/>
        <v>06/02/2020 19:49:13.189</v>
      </c>
      <c r="C31" t="str">
        <f t="shared" si="1"/>
        <v>FFDFD3C0</v>
      </c>
      <c r="D31" t="s">
        <v>122</v>
      </c>
      <c r="E31">
        <v>6</v>
      </c>
      <c r="F31">
        <v>2006</v>
      </c>
      <c r="G31" t="s">
        <v>123</v>
      </c>
      <c r="J31" t="s">
        <v>124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6"/>
        <v>19:49:17.844</v>
      </c>
      <c r="T31" t="str">
        <f t="shared" si="17"/>
        <v>19:49:17.344</v>
      </c>
      <c r="U31" t="str">
        <f t="shared" si="0"/>
        <v>A88BAF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3</v>
      </c>
      <c r="AG31">
        <v>2</v>
      </c>
      <c r="AH31">
        <v>1</v>
      </c>
      <c r="AI31" t="s">
        <v>136</v>
      </c>
      <c r="AJ31">
        <v>38.302137999999999</v>
      </c>
      <c r="AK31" t="s">
        <v>121</v>
      </c>
      <c r="AL31">
        <v>-122.05716099999999</v>
      </c>
      <c r="AM31">
        <v>25</v>
      </c>
      <c r="AN31">
        <v>750</v>
      </c>
      <c r="AO31" t="s">
        <v>118</v>
      </c>
      <c r="AP31">
        <v>1</v>
      </c>
      <c r="AQ31">
        <v>13</v>
      </c>
      <c r="AR31">
        <v>448</v>
      </c>
      <c r="AZ31">
        <v>1200</v>
      </c>
      <c r="BA31">
        <v>1</v>
      </c>
      <c r="BB31" t="str">
        <f t="shared" si="2"/>
        <v xml:space="preserve">N65PJ   </v>
      </c>
      <c r="BC31">
        <v>7</v>
      </c>
      <c r="BE31">
        <v>0</v>
      </c>
      <c r="BF31">
        <v>0</v>
      </c>
      <c r="BG31">
        <v>0</v>
      </c>
      <c r="BH31">
        <v>725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 t="shared" si="18"/>
        <v>19:49:17.847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276</v>
      </c>
      <c r="CR31">
        <v>2</v>
      </c>
      <c r="CW31">
        <v>9798948</v>
      </c>
      <c r="CY31">
        <v>1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 t="shared" si="15"/>
        <v>06/02/2020 19:49:13.189</v>
      </c>
      <c r="C32" t="str">
        <f t="shared" si="1"/>
        <v>FFDFD3C0</v>
      </c>
      <c r="D32" t="s">
        <v>131</v>
      </c>
      <c r="E32">
        <v>11</v>
      </c>
      <c r="H32">
        <v>228</v>
      </c>
      <c r="I32" t="s">
        <v>132</v>
      </c>
      <c r="J32" t="s">
        <v>129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16"/>
        <v>19:49:17.844</v>
      </c>
      <c r="T32" t="str">
        <f t="shared" si="17"/>
        <v>19:49:17.344</v>
      </c>
      <c r="U32" t="str">
        <f t="shared" si="0"/>
        <v>A88BAF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3</v>
      </c>
      <c r="AG32">
        <v>2</v>
      </c>
      <c r="AH32">
        <v>1</v>
      </c>
      <c r="AI32" t="s">
        <v>136</v>
      </c>
      <c r="AJ32">
        <v>38.302137999999999</v>
      </c>
      <c r="AK32" t="s">
        <v>121</v>
      </c>
      <c r="AL32">
        <v>-122.05716099999999</v>
      </c>
      <c r="AM32">
        <v>25</v>
      </c>
      <c r="AN32">
        <v>750</v>
      </c>
      <c r="AO32" t="s">
        <v>118</v>
      </c>
      <c r="AP32">
        <v>1</v>
      </c>
      <c r="AQ32">
        <v>13</v>
      </c>
      <c r="AR32">
        <v>448</v>
      </c>
      <c r="AZ32">
        <v>1200</v>
      </c>
      <c r="BA32">
        <v>1</v>
      </c>
      <c r="BB32" t="str">
        <f t="shared" si="2"/>
        <v xml:space="preserve">N65PJ   </v>
      </c>
      <c r="BC32">
        <v>7</v>
      </c>
      <c r="BE32">
        <v>0</v>
      </c>
      <c r="BF32">
        <v>0</v>
      </c>
      <c r="BG32">
        <v>0</v>
      </c>
      <c r="BH32">
        <v>725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 t="shared" si="18"/>
        <v>19:49:17.847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276</v>
      </c>
      <c r="CR32">
        <v>2</v>
      </c>
      <c r="CW32">
        <v>9798948</v>
      </c>
      <c r="CY32">
        <v>1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 t="shared" si="15"/>
        <v>06/02/2020 19:49:13.189</v>
      </c>
      <c r="C33" t="str">
        <f t="shared" si="1"/>
        <v>FFDFD3C0</v>
      </c>
      <c r="D33" t="s">
        <v>125</v>
      </c>
      <c r="E33">
        <v>19</v>
      </c>
      <c r="F33">
        <v>1019</v>
      </c>
      <c r="G33" t="s">
        <v>114</v>
      </c>
      <c r="J33" t="s">
        <v>126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6"/>
        <v>19:49:17.844</v>
      </c>
      <c r="T33" t="str">
        <f t="shared" si="17"/>
        <v>19:49:17.344</v>
      </c>
      <c r="U33" t="str">
        <f t="shared" si="0"/>
        <v>A88BAF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3</v>
      </c>
      <c r="AG33">
        <v>2</v>
      </c>
      <c r="AH33">
        <v>1</v>
      </c>
      <c r="AI33" t="s">
        <v>136</v>
      </c>
      <c r="AJ33">
        <v>38.302137999999999</v>
      </c>
      <c r="AK33" t="s">
        <v>121</v>
      </c>
      <c r="AL33">
        <v>-122.05716099999999</v>
      </c>
      <c r="AM33">
        <v>25</v>
      </c>
      <c r="AN33">
        <v>750</v>
      </c>
      <c r="AO33" t="s">
        <v>118</v>
      </c>
      <c r="AP33">
        <v>1</v>
      </c>
      <c r="AQ33">
        <v>13</v>
      </c>
      <c r="AR33">
        <v>448</v>
      </c>
      <c r="AZ33">
        <v>1200</v>
      </c>
      <c r="BA33">
        <v>1</v>
      </c>
      <c r="BB33" t="str">
        <f t="shared" si="2"/>
        <v xml:space="preserve">N65PJ   </v>
      </c>
      <c r="BC33">
        <v>7</v>
      </c>
      <c r="BE33">
        <v>0</v>
      </c>
      <c r="BF33">
        <v>0</v>
      </c>
      <c r="BG33">
        <v>0</v>
      </c>
      <c r="BH33">
        <v>725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 t="shared" si="18"/>
        <v>19:49:17.847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276</v>
      </c>
      <c r="CR33">
        <v>2</v>
      </c>
      <c r="CW33">
        <v>9798948</v>
      </c>
      <c r="CY33">
        <v>1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 t="shared" si="15"/>
        <v>06/02/2020 19:49:13.189</v>
      </c>
      <c r="C34" t="str">
        <f t="shared" si="1"/>
        <v>FFDFD3C0</v>
      </c>
      <c r="D34" t="s">
        <v>113</v>
      </c>
      <c r="E34">
        <v>5</v>
      </c>
      <c r="H34">
        <v>172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6"/>
        <v>19:49:17.844</v>
      </c>
      <c r="T34" t="str">
        <f t="shared" si="17"/>
        <v>19:49:17.344</v>
      </c>
      <c r="U34" t="str">
        <f t="shared" si="0"/>
        <v>A88BAF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3</v>
      </c>
      <c r="AG34">
        <v>2</v>
      </c>
      <c r="AH34">
        <v>1</v>
      </c>
      <c r="AI34" t="s">
        <v>136</v>
      </c>
      <c r="AJ34">
        <v>38.302137999999999</v>
      </c>
      <c r="AK34" t="s">
        <v>121</v>
      </c>
      <c r="AL34">
        <v>-122.05716099999999</v>
      </c>
      <c r="AM34">
        <v>25</v>
      </c>
      <c r="AN34">
        <v>750</v>
      </c>
      <c r="AO34" t="s">
        <v>118</v>
      </c>
      <c r="AP34">
        <v>1</v>
      </c>
      <c r="AQ34">
        <v>13</v>
      </c>
      <c r="AR34">
        <v>448</v>
      </c>
      <c r="AZ34">
        <v>1200</v>
      </c>
      <c r="BA34">
        <v>1</v>
      </c>
      <c r="BB34" t="str">
        <f t="shared" si="2"/>
        <v xml:space="preserve">N65PJ   </v>
      </c>
      <c r="BC34">
        <v>7</v>
      </c>
      <c r="BE34">
        <v>0</v>
      </c>
      <c r="BF34">
        <v>0</v>
      </c>
      <c r="BG34">
        <v>0</v>
      </c>
      <c r="BH34">
        <v>725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 t="shared" si="18"/>
        <v>19:49:17.847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276</v>
      </c>
      <c r="CR34">
        <v>2</v>
      </c>
      <c r="CW34">
        <v>9798948</v>
      </c>
      <c r="CY34">
        <v>1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 t="shared" ref="A35:A40" si="19">"06/02/2020 19:49:14.087"</f>
        <v>06/02/2020 19:49:14.087</v>
      </c>
      <c r="C35" t="str">
        <f t="shared" si="1"/>
        <v>FFDFD3C0</v>
      </c>
      <c r="D35" t="s">
        <v>113</v>
      </c>
      <c r="E35">
        <v>5</v>
      </c>
      <c r="H35">
        <v>172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ref="S35:S40" si="20">"19:49:18.758"</f>
        <v>19:49:18.758</v>
      </c>
      <c r="T35" t="str">
        <f t="shared" ref="T35:T40" si="21">"19:49:18.358"</f>
        <v>19:49:18.358</v>
      </c>
      <c r="U35" t="str">
        <f t="shared" si="0"/>
        <v>A88BAF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3</v>
      </c>
      <c r="AG35">
        <v>2</v>
      </c>
      <c r="AH35">
        <v>1</v>
      </c>
      <c r="AI35" t="s">
        <v>137</v>
      </c>
      <c r="AJ35">
        <v>38.302202000000001</v>
      </c>
      <c r="AK35" t="s">
        <v>138</v>
      </c>
      <c r="AL35">
        <v>-122.05714</v>
      </c>
      <c r="AM35">
        <v>25</v>
      </c>
      <c r="AN35">
        <v>750</v>
      </c>
      <c r="AO35" t="s">
        <v>118</v>
      </c>
      <c r="AP35">
        <v>3</v>
      </c>
      <c r="AQ35">
        <v>18</v>
      </c>
      <c r="AR35">
        <v>448</v>
      </c>
      <c r="AZ35">
        <v>1200</v>
      </c>
      <c r="BA35">
        <v>1</v>
      </c>
      <c r="BB35" t="str">
        <f t="shared" si="2"/>
        <v xml:space="preserve">N65PJ   </v>
      </c>
      <c r="BC35">
        <v>7</v>
      </c>
      <c r="BE35">
        <v>0</v>
      </c>
      <c r="BF35">
        <v>0</v>
      </c>
      <c r="BG35">
        <v>0</v>
      </c>
      <c r="BH35">
        <v>725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 t="shared" ref="BW35:BW40" si="22">"19:49:18.765"</f>
        <v>19:49:18.765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6</v>
      </c>
      <c r="CP35" t="s">
        <v>119</v>
      </c>
      <c r="CQ35">
        <v>276</v>
      </c>
      <c r="CR35">
        <v>2</v>
      </c>
      <c r="CW35">
        <v>9799652</v>
      </c>
      <c r="CY35">
        <v>1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 t="shared" si="19"/>
        <v>06/02/2020 19:49:14.087</v>
      </c>
      <c r="C36" t="str">
        <f t="shared" si="1"/>
        <v>FFDFD3C0</v>
      </c>
      <c r="D36" t="s">
        <v>127</v>
      </c>
      <c r="E36">
        <v>9</v>
      </c>
      <c r="H36">
        <v>51</v>
      </c>
      <c r="I36" t="s">
        <v>133</v>
      </c>
      <c r="J36" t="s">
        <v>129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20"/>
        <v>19:49:18.758</v>
      </c>
      <c r="T36" t="str">
        <f t="shared" si="21"/>
        <v>19:49:18.358</v>
      </c>
      <c r="U36" t="str">
        <f t="shared" si="0"/>
        <v>A88BAF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3</v>
      </c>
      <c r="AG36">
        <v>2</v>
      </c>
      <c r="AH36">
        <v>1</v>
      </c>
      <c r="AI36" t="s">
        <v>137</v>
      </c>
      <c r="AJ36">
        <v>38.302202000000001</v>
      </c>
      <c r="AK36" t="s">
        <v>138</v>
      </c>
      <c r="AL36">
        <v>-122.05714</v>
      </c>
      <c r="AM36">
        <v>25</v>
      </c>
      <c r="AN36">
        <v>750</v>
      </c>
      <c r="AO36" t="s">
        <v>118</v>
      </c>
      <c r="AP36">
        <v>3</v>
      </c>
      <c r="AQ36">
        <v>18</v>
      </c>
      <c r="AR36">
        <v>448</v>
      </c>
      <c r="AZ36">
        <v>1200</v>
      </c>
      <c r="BA36">
        <v>1</v>
      </c>
      <c r="BB36" t="str">
        <f t="shared" si="2"/>
        <v xml:space="preserve">N65PJ   </v>
      </c>
      <c r="BC36">
        <v>7</v>
      </c>
      <c r="BE36">
        <v>0</v>
      </c>
      <c r="BF36">
        <v>0</v>
      </c>
      <c r="BG36">
        <v>0</v>
      </c>
      <c r="BH36">
        <v>725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 t="shared" si="22"/>
        <v>19:49:18.765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276</v>
      </c>
      <c r="CR36">
        <v>2</v>
      </c>
      <c r="CW36">
        <v>9799652</v>
      </c>
      <c r="CY36">
        <v>1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 t="shared" si="19"/>
        <v>06/02/2020 19:49:14.087</v>
      </c>
      <c r="C37" t="str">
        <f t="shared" si="1"/>
        <v>FFDFD3C0</v>
      </c>
      <c r="D37" t="s">
        <v>122</v>
      </c>
      <c r="E37">
        <v>6</v>
      </c>
      <c r="F37">
        <v>2006</v>
      </c>
      <c r="G37" t="s">
        <v>123</v>
      </c>
      <c r="J37" t="s">
        <v>124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20"/>
        <v>19:49:18.758</v>
      </c>
      <c r="T37" t="str">
        <f t="shared" si="21"/>
        <v>19:49:18.358</v>
      </c>
      <c r="U37" t="str">
        <f t="shared" si="0"/>
        <v>A88BAF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3</v>
      </c>
      <c r="AG37">
        <v>2</v>
      </c>
      <c r="AH37">
        <v>1</v>
      </c>
      <c r="AI37" t="s">
        <v>137</v>
      </c>
      <c r="AJ37">
        <v>38.302202000000001</v>
      </c>
      <c r="AK37" t="s">
        <v>138</v>
      </c>
      <c r="AL37">
        <v>-122.05714</v>
      </c>
      <c r="AM37">
        <v>25</v>
      </c>
      <c r="AN37">
        <v>750</v>
      </c>
      <c r="AO37" t="s">
        <v>118</v>
      </c>
      <c r="AP37">
        <v>3</v>
      </c>
      <c r="AQ37">
        <v>18</v>
      </c>
      <c r="AR37">
        <v>448</v>
      </c>
      <c r="AZ37">
        <v>1200</v>
      </c>
      <c r="BA37">
        <v>1</v>
      </c>
      <c r="BB37" t="str">
        <f t="shared" si="2"/>
        <v xml:space="preserve">N65PJ   </v>
      </c>
      <c r="BC37">
        <v>7</v>
      </c>
      <c r="BE37">
        <v>0</v>
      </c>
      <c r="BF37">
        <v>0</v>
      </c>
      <c r="BG37">
        <v>0</v>
      </c>
      <c r="BH37">
        <v>725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 t="shared" si="22"/>
        <v>19:49:18.765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276</v>
      </c>
      <c r="CR37">
        <v>2</v>
      </c>
      <c r="CW37">
        <v>9799652</v>
      </c>
      <c r="CY37">
        <v>1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 t="shared" si="19"/>
        <v>06/02/2020 19:49:14.087</v>
      </c>
      <c r="C38" t="str">
        <f t="shared" si="1"/>
        <v>FFDFD3C0</v>
      </c>
      <c r="D38" t="s">
        <v>127</v>
      </c>
      <c r="E38">
        <v>5</v>
      </c>
      <c r="H38">
        <v>47</v>
      </c>
      <c r="I38" t="s">
        <v>128</v>
      </c>
      <c r="J38" t="s">
        <v>129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si="20"/>
        <v>19:49:18.758</v>
      </c>
      <c r="T38" t="str">
        <f t="shared" si="21"/>
        <v>19:49:18.358</v>
      </c>
      <c r="U38" t="str">
        <f t="shared" si="0"/>
        <v>A88BAF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3</v>
      </c>
      <c r="AG38">
        <v>2</v>
      </c>
      <c r="AH38">
        <v>1</v>
      </c>
      <c r="AI38" t="s">
        <v>137</v>
      </c>
      <c r="AJ38">
        <v>38.302202000000001</v>
      </c>
      <c r="AK38" t="s">
        <v>138</v>
      </c>
      <c r="AL38">
        <v>-122.05714</v>
      </c>
      <c r="AM38">
        <v>25</v>
      </c>
      <c r="AN38">
        <v>750</v>
      </c>
      <c r="AO38" t="s">
        <v>118</v>
      </c>
      <c r="AP38">
        <v>3</v>
      </c>
      <c r="AQ38">
        <v>18</v>
      </c>
      <c r="AR38">
        <v>448</v>
      </c>
      <c r="AZ38">
        <v>1200</v>
      </c>
      <c r="BA38">
        <v>1</v>
      </c>
      <c r="BB38" t="str">
        <f t="shared" si="2"/>
        <v xml:space="preserve">N65PJ   </v>
      </c>
      <c r="BC38">
        <v>7</v>
      </c>
      <c r="BE38">
        <v>0</v>
      </c>
      <c r="BF38">
        <v>0</v>
      </c>
      <c r="BG38">
        <v>0</v>
      </c>
      <c r="BH38">
        <v>725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 t="shared" si="22"/>
        <v>19:49:18.765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6</v>
      </c>
      <c r="CP38" t="s">
        <v>119</v>
      </c>
      <c r="CQ38">
        <v>276</v>
      </c>
      <c r="CR38">
        <v>2</v>
      </c>
      <c r="CW38">
        <v>9799652</v>
      </c>
      <c r="CY38">
        <v>1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 t="shared" si="19"/>
        <v>06/02/2020 19:49:14.087</v>
      </c>
      <c r="C39" t="str">
        <f t="shared" si="1"/>
        <v>FFDFD3C0</v>
      </c>
      <c r="D39" t="s">
        <v>131</v>
      </c>
      <c r="E39">
        <v>11</v>
      </c>
      <c r="H39">
        <v>228</v>
      </c>
      <c r="I39" t="s">
        <v>132</v>
      </c>
      <c r="J39" t="s">
        <v>129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0"/>
        <v>19:49:18.758</v>
      </c>
      <c r="T39" t="str">
        <f t="shared" si="21"/>
        <v>19:49:18.358</v>
      </c>
      <c r="U39" t="str">
        <f t="shared" si="0"/>
        <v>A88BAF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3</v>
      </c>
      <c r="AG39">
        <v>2</v>
      </c>
      <c r="AH39">
        <v>1</v>
      </c>
      <c r="AI39" t="s">
        <v>137</v>
      </c>
      <c r="AJ39">
        <v>38.302202000000001</v>
      </c>
      <c r="AK39" t="s">
        <v>138</v>
      </c>
      <c r="AL39">
        <v>-122.05714</v>
      </c>
      <c r="AM39">
        <v>25</v>
      </c>
      <c r="AN39">
        <v>750</v>
      </c>
      <c r="AO39" t="s">
        <v>118</v>
      </c>
      <c r="AP39">
        <v>3</v>
      </c>
      <c r="AQ39">
        <v>18</v>
      </c>
      <c r="AR39">
        <v>448</v>
      </c>
      <c r="AZ39">
        <v>1200</v>
      </c>
      <c r="BA39">
        <v>1</v>
      </c>
      <c r="BB39" t="str">
        <f t="shared" si="2"/>
        <v xml:space="preserve">N65PJ   </v>
      </c>
      <c r="BC39">
        <v>7</v>
      </c>
      <c r="BE39">
        <v>0</v>
      </c>
      <c r="BF39">
        <v>0</v>
      </c>
      <c r="BG39">
        <v>0</v>
      </c>
      <c r="BH39">
        <v>725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 t="shared" si="22"/>
        <v>19:49:18.765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6</v>
      </c>
      <c r="CP39" t="s">
        <v>119</v>
      </c>
      <c r="CQ39">
        <v>276</v>
      </c>
      <c r="CR39">
        <v>2</v>
      </c>
      <c r="CW39">
        <v>9799652</v>
      </c>
      <c r="CY39">
        <v>1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 t="shared" si="19"/>
        <v>06/02/2020 19:49:14.087</v>
      </c>
      <c r="C40" t="str">
        <f t="shared" si="1"/>
        <v>FFDFD3C0</v>
      </c>
      <c r="D40" t="s">
        <v>125</v>
      </c>
      <c r="E40">
        <v>19</v>
      </c>
      <c r="F40">
        <v>1019</v>
      </c>
      <c r="G40" t="s">
        <v>114</v>
      </c>
      <c r="J40" t="s">
        <v>126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0"/>
        <v>19:49:18.758</v>
      </c>
      <c r="T40" t="str">
        <f t="shared" si="21"/>
        <v>19:49:18.358</v>
      </c>
      <c r="U40" t="str">
        <f t="shared" si="0"/>
        <v>A88BAF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3</v>
      </c>
      <c r="AG40">
        <v>2</v>
      </c>
      <c r="AH40">
        <v>1</v>
      </c>
      <c r="AI40" t="s">
        <v>137</v>
      </c>
      <c r="AJ40">
        <v>38.302202000000001</v>
      </c>
      <c r="AK40" t="s">
        <v>138</v>
      </c>
      <c r="AL40">
        <v>-122.05714</v>
      </c>
      <c r="AM40">
        <v>25</v>
      </c>
      <c r="AN40">
        <v>750</v>
      </c>
      <c r="AO40" t="s">
        <v>118</v>
      </c>
      <c r="AP40">
        <v>3</v>
      </c>
      <c r="AQ40">
        <v>18</v>
      </c>
      <c r="AR40">
        <v>448</v>
      </c>
      <c r="AZ40">
        <v>1200</v>
      </c>
      <c r="BA40">
        <v>1</v>
      </c>
      <c r="BB40" t="str">
        <f t="shared" si="2"/>
        <v xml:space="preserve">N65PJ   </v>
      </c>
      <c r="BC40">
        <v>7</v>
      </c>
      <c r="BE40">
        <v>0</v>
      </c>
      <c r="BF40">
        <v>0</v>
      </c>
      <c r="BG40">
        <v>0</v>
      </c>
      <c r="BH40">
        <v>725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 t="shared" si="22"/>
        <v>19:49:18.765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6</v>
      </c>
      <c r="CP40" t="s">
        <v>119</v>
      </c>
      <c r="CQ40">
        <v>276</v>
      </c>
      <c r="CR40">
        <v>2</v>
      </c>
      <c r="CW40">
        <v>9799652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 t="shared" ref="A41:A46" si="23">"06/02/2020 19:49:15.228"</f>
        <v>06/02/2020 19:49:15.228</v>
      </c>
      <c r="C41" t="str">
        <f t="shared" si="1"/>
        <v>FFDFD3C0</v>
      </c>
      <c r="D41" t="s">
        <v>131</v>
      </c>
      <c r="E41">
        <v>11</v>
      </c>
      <c r="H41">
        <v>228</v>
      </c>
      <c r="I41" t="s">
        <v>132</v>
      </c>
      <c r="J41" t="s">
        <v>129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ref="S41:S46" si="24">"19:49:19.906"</f>
        <v>19:49:19.906</v>
      </c>
      <c r="T41" t="str">
        <f t="shared" ref="T41:T46" si="25">"19:49:19.406"</f>
        <v>19:49:19.406</v>
      </c>
      <c r="U41" t="str">
        <f t="shared" si="0"/>
        <v>A88BAF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3</v>
      </c>
      <c r="AG41">
        <v>2</v>
      </c>
      <c r="AH41">
        <v>1</v>
      </c>
      <c r="AI41" t="s">
        <v>139</v>
      </c>
      <c r="AJ41">
        <v>38.302351999999999</v>
      </c>
      <c r="AK41" t="s">
        <v>138</v>
      </c>
      <c r="AL41">
        <v>-122.05714</v>
      </c>
      <c r="AM41">
        <v>25</v>
      </c>
      <c r="AN41">
        <v>775</v>
      </c>
      <c r="AO41" t="s">
        <v>118</v>
      </c>
      <c r="AP41">
        <v>6</v>
      </c>
      <c r="AQ41">
        <v>23</v>
      </c>
      <c r="AR41">
        <v>384</v>
      </c>
      <c r="AZ41">
        <v>1200</v>
      </c>
      <c r="BA41">
        <v>1</v>
      </c>
      <c r="BB41" t="str">
        <f t="shared" si="2"/>
        <v xml:space="preserve">N65PJ   </v>
      </c>
      <c r="BC41">
        <v>7</v>
      </c>
      <c r="BE41">
        <v>0</v>
      </c>
      <c r="BF41">
        <v>0</v>
      </c>
      <c r="BG41">
        <v>0</v>
      </c>
      <c r="BH41">
        <v>725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 t="shared" ref="BW41:BW46" si="26">"19:49:19.909"</f>
        <v>19:49:19.909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2</v>
      </c>
      <c r="CP41" t="s">
        <v>119</v>
      </c>
      <c r="CQ41">
        <v>276</v>
      </c>
      <c r="CR41">
        <v>2</v>
      </c>
      <c r="CW41">
        <v>9800558</v>
      </c>
      <c r="CY41">
        <v>1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 t="shared" si="23"/>
        <v>06/02/2020 19:49:15.228</v>
      </c>
      <c r="C42" t="str">
        <f t="shared" si="1"/>
        <v>FFDFD3C0</v>
      </c>
      <c r="D42" t="s">
        <v>113</v>
      </c>
      <c r="E42">
        <v>5</v>
      </c>
      <c r="H42">
        <v>172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4"/>
        <v>19:49:19.906</v>
      </c>
      <c r="T42" t="str">
        <f t="shared" si="25"/>
        <v>19:49:19.406</v>
      </c>
      <c r="U42" t="str">
        <f t="shared" si="0"/>
        <v>A88BAF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3</v>
      </c>
      <c r="AG42">
        <v>2</v>
      </c>
      <c r="AH42">
        <v>1</v>
      </c>
      <c r="AI42" t="s">
        <v>139</v>
      </c>
      <c r="AJ42">
        <v>38.302351999999999</v>
      </c>
      <c r="AK42" t="s">
        <v>138</v>
      </c>
      <c r="AL42">
        <v>-122.05714</v>
      </c>
      <c r="AM42">
        <v>25</v>
      </c>
      <c r="AN42">
        <v>775</v>
      </c>
      <c r="AO42" t="s">
        <v>118</v>
      </c>
      <c r="AP42">
        <v>6</v>
      </c>
      <c r="AQ42">
        <v>23</v>
      </c>
      <c r="AR42">
        <v>384</v>
      </c>
      <c r="AZ42">
        <v>1200</v>
      </c>
      <c r="BA42">
        <v>1</v>
      </c>
      <c r="BB42" t="str">
        <f t="shared" si="2"/>
        <v xml:space="preserve">N65PJ   </v>
      </c>
      <c r="BC42">
        <v>7</v>
      </c>
      <c r="BE42">
        <v>0</v>
      </c>
      <c r="BF42">
        <v>0</v>
      </c>
      <c r="BG42">
        <v>0</v>
      </c>
      <c r="BH42">
        <v>725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 t="shared" si="26"/>
        <v>19:49:19.909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2</v>
      </c>
      <c r="CP42" t="s">
        <v>119</v>
      </c>
      <c r="CQ42">
        <v>276</v>
      </c>
      <c r="CR42">
        <v>2</v>
      </c>
      <c r="CW42">
        <v>9800558</v>
      </c>
      <c r="CY42">
        <v>1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 t="shared" si="23"/>
        <v>06/02/2020 19:49:15.228</v>
      </c>
      <c r="C43" t="str">
        <f t="shared" si="1"/>
        <v>FFDFD3C0</v>
      </c>
      <c r="D43" t="s">
        <v>122</v>
      </c>
      <c r="E43">
        <v>6</v>
      </c>
      <c r="F43">
        <v>2006</v>
      </c>
      <c r="G43" t="s">
        <v>123</v>
      </c>
      <c r="J43" t="s">
        <v>124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4"/>
        <v>19:49:19.906</v>
      </c>
      <c r="T43" t="str">
        <f t="shared" si="25"/>
        <v>19:49:19.406</v>
      </c>
      <c r="U43" t="str">
        <f t="shared" si="0"/>
        <v>A88BAF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3</v>
      </c>
      <c r="AG43">
        <v>2</v>
      </c>
      <c r="AH43">
        <v>1</v>
      </c>
      <c r="AI43" t="s">
        <v>139</v>
      </c>
      <c r="AJ43">
        <v>38.302351999999999</v>
      </c>
      <c r="AK43" t="s">
        <v>138</v>
      </c>
      <c r="AL43">
        <v>-122.05714</v>
      </c>
      <c r="AM43">
        <v>25</v>
      </c>
      <c r="AN43">
        <v>775</v>
      </c>
      <c r="AO43" t="s">
        <v>118</v>
      </c>
      <c r="AP43">
        <v>6</v>
      </c>
      <c r="AQ43">
        <v>23</v>
      </c>
      <c r="AR43">
        <v>384</v>
      </c>
      <c r="AZ43">
        <v>1200</v>
      </c>
      <c r="BA43">
        <v>1</v>
      </c>
      <c r="BB43" t="str">
        <f t="shared" si="2"/>
        <v xml:space="preserve">N65PJ   </v>
      </c>
      <c r="BC43">
        <v>7</v>
      </c>
      <c r="BE43">
        <v>0</v>
      </c>
      <c r="BF43">
        <v>0</v>
      </c>
      <c r="BG43">
        <v>0</v>
      </c>
      <c r="BH43">
        <v>725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 t="shared" si="26"/>
        <v>19:49:19.909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2</v>
      </c>
      <c r="CP43" t="s">
        <v>119</v>
      </c>
      <c r="CQ43">
        <v>276</v>
      </c>
      <c r="CR43">
        <v>2</v>
      </c>
      <c r="CW43">
        <v>9800558</v>
      </c>
      <c r="CY43">
        <v>1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 t="shared" si="23"/>
        <v>06/02/2020 19:49:15.228</v>
      </c>
      <c r="C44" t="str">
        <f t="shared" si="1"/>
        <v>FFDFD3C0</v>
      </c>
      <c r="D44" t="s">
        <v>127</v>
      </c>
      <c r="E44">
        <v>9</v>
      </c>
      <c r="H44">
        <v>51</v>
      </c>
      <c r="I44" t="s">
        <v>133</v>
      </c>
      <c r="J44" t="s">
        <v>129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24"/>
        <v>19:49:19.906</v>
      </c>
      <c r="T44" t="str">
        <f t="shared" si="25"/>
        <v>19:49:19.406</v>
      </c>
      <c r="U44" t="str">
        <f t="shared" si="0"/>
        <v>A88BAF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3</v>
      </c>
      <c r="AG44">
        <v>2</v>
      </c>
      <c r="AH44">
        <v>1</v>
      </c>
      <c r="AI44" t="s">
        <v>139</v>
      </c>
      <c r="AJ44">
        <v>38.302351999999999</v>
      </c>
      <c r="AK44" t="s">
        <v>138</v>
      </c>
      <c r="AL44">
        <v>-122.05714</v>
      </c>
      <c r="AM44">
        <v>25</v>
      </c>
      <c r="AN44">
        <v>775</v>
      </c>
      <c r="AO44" t="s">
        <v>118</v>
      </c>
      <c r="AP44">
        <v>6</v>
      </c>
      <c r="AQ44">
        <v>23</v>
      </c>
      <c r="AR44">
        <v>384</v>
      </c>
      <c r="AZ44">
        <v>1200</v>
      </c>
      <c r="BA44">
        <v>1</v>
      </c>
      <c r="BB44" t="str">
        <f t="shared" si="2"/>
        <v xml:space="preserve">N65PJ   </v>
      </c>
      <c r="BC44">
        <v>7</v>
      </c>
      <c r="BE44">
        <v>0</v>
      </c>
      <c r="BF44">
        <v>0</v>
      </c>
      <c r="BG44">
        <v>0</v>
      </c>
      <c r="BH44">
        <v>725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 t="shared" si="26"/>
        <v>19:49:19.909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2</v>
      </c>
      <c r="CP44" t="s">
        <v>119</v>
      </c>
      <c r="CQ44">
        <v>276</v>
      </c>
      <c r="CR44">
        <v>2</v>
      </c>
      <c r="CW44">
        <v>9800558</v>
      </c>
      <c r="CY44">
        <v>1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 t="shared" si="23"/>
        <v>06/02/2020 19:49:15.228</v>
      </c>
      <c r="C45" t="str">
        <f t="shared" si="1"/>
        <v>FFDFD3C0</v>
      </c>
      <c r="D45" t="s">
        <v>127</v>
      </c>
      <c r="E45">
        <v>5</v>
      </c>
      <c r="H45">
        <v>47</v>
      </c>
      <c r="I45" t="s">
        <v>128</v>
      </c>
      <c r="J45" t="s">
        <v>129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4"/>
        <v>19:49:19.906</v>
      </c>
      <c r="T45" t="str">
        <f t="shared" si="25"/>
        <v>19:49:19.406</v>
      </c>
      <c r="U45" t="str">
        <f t="shared" si="0"/>
        <v>A88BAF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3</v>
      </c>
      <c r="AG45">
        <v>2</v>
      </c>
      <c r="AH45">
        <v>1</v>
      </c>
      <c r="AI45" t="s">
        <v>139</v>
      </c>
      <c r="AJ45">
        <v>38.302351999999999</v>
      </c>
      <c r="AK45" t="s">
        <v>138</v>
      </c>
      <c r="AL45">
        <v>-122.05714</v>
      </c>
      <c r="AM45">
        <v>25</v>
      </c>
      <c r="AN45">
        <v>775</v>
      </c>
      <c r="AO45" t="s">
        <v>118</v>
      </c>
      <c r="AP45">
        <v>6</v>
      </c>
      <c r="AQ45">
        <v>23</v>
      </c>
      <c r="AR45">
        <v>384</v>
      </c>
      <c r="AZ45">
        <v>1200</v>
      </c>
      <c r="BA45">
        <v>1</v>
      </c>
      <c r="BB45" t="str">
        <f t="shared" si="2"/>
        <v xml:space="preserve">N65PJ   </v>
      </c>
      <c r="BC45">
        <v>7</v>
      </c>
      <c r="BE45">
        <v>0</v>
      </c>
      <c r="BF45">
        <v>0</v>
      </c>
      <c r="BG45">
        <v>0</v>
      </c>
      <c r="BH45">
        <v>725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 t="shared" si="26"/>
        <v>19:49:19.909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2</v>
      </c>
      <c r="CP45" t="s">
        <v>119</v>
      </c>
      <c r="CQ45">
        <v>276</v>
      </c>
      <c r="CR45">
        <v>2</v>
      </c>
      <c r="CW45">
        <v>9800558</v>
      </c>
      <c r="CY45">
        <v>1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 t="shared" si="23"/>
        <v>06/02/2020 19:49:15.228</v>
      </c>
      <c r="C46" t="str">
        <f t="shared" si="1"/>
        <v>FFDFD3C0</v>
      </c>
      <c r="D46" t="s">
        <v>125</v>
      </c>
      <c r="E46">
        <v>19</v>
      </c>
      <c r="F46">
        <v>1019</v>
      </c>
      <c r="G46" t="s">
        <v>114</v>
      </c>
      <c r="J46" t="s">
        <v>126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4"/>
        <v>19:49:19.906</v>
      </c>
      <c r="T46" t="str">
        <f t="shared" si="25"/>
        <v>19:49:19.406</v>
      </c>
      <c r="U46" t="str">
        <f t="shared" si="0"/>
        <v>A88BAF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3</v>
      </c>
      <c r="AG46">
        <v>2</v>
      </c>
      <c r="AH46">
        <v>1</v>
      </c>
      <c r="AI46" t="s">
        <v>139</v>
      </c>
      <c r="AJ46">
        <v>38.302351999999999</v>
      </c>
      <c r="AK46" t="s">
        <v>138</v>
      </c>
      <c r="AL46">
        <v>-122.05714</v>
      </c>
      <c r="AM46">
        <v>25</v>
      </c>
      <c r="AN46">
        <v>775</v>
      </c>
      <c r="AO46" t="s">
        <v>118</v>
      </c>
      <c r="AP46">
        <v>6</v>
      </c>
      <c r="AQ46">
        <v>23</v>
      </c>
      <c r="AR46">
        <v>384</v>
      </c>
      <c r="AZ46">
        <v>1200</v>
      </c>
      <c r="BA46">
        <v>1</v>
      </c>
      <c r="BB46" t="str">
        <f t="shared" si="2"/>
        <v xml:space="preserve">N65PJ   </v>
      </c>
      <c r="BC46">
        <v>7</v>
      </c>
      <c r="BE46">
        <v>0</v>
      </c>
      <c r="BF46">
        <v>0</v>
      </c>
      <c r="BG46">
        <v>0</v>
      </c>
      <c r="BH46">
        <v>725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 t="shared" si="26"/>
        <v>19:49:19.909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2</v>
      </c>
      <c r="CP46" t="s">
        <v>119</v>
      </c>
      <c r="CQ46">
        <v>276</v>
      </c>
      <c r="CR46">
        <v>2</v>
      </c>
      <c r="CW46">
        <v>9800558</v>
      </c>
      <c r="CY46">
        <v>1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 t="shared" ref="A47:A52" si="27">"06/02/2020 19:49:16.262"</f>
        <v>06/02/2020 19:49:16.262</v>
      </c>
      <c r="C47" t="str">
        <f t="shared" si="1"/>
        <v>FFDFD3C0</v>
      </c>
      <c r="D47" t="s">
        <v>113</v>
      </c>
      <c r="E47">
        <v>5</v>
      </c>
      <c r="H47">
        <v>172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ref="S47:S52" si="28">"19:49:20.938"</f>
        <v>19:49:20.938</v>
      </c>
      <c r="T47" t="str">
        <f t="shared" ref="T47:T52" si="29">"19:49:19.337"</f>
        <v>19:49:19.337</v>
      </c>
      <c r="U47" t="str">
        <f t="shared" si="0"/>
        <v>A88BAF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3</v>
      </c>
      <c r="AG47">
        <v>2</v>
      </c>
      <c r="AH47">
        <v>1</v>
      </c>
      <c r="AI47" t="s">
        <v>140</v>
      </c>
      <c r="AJ47">
        <v>38.302481</v>
      </c>
      <c r="AK47" t="s">
        <v>141</v>
      </c>
      <c r="AL47">
        <v>-122.057097</v>
      </c>
      <c r="AM47">
        <v>25</v>
      </c>
      <c r="AN47">
        <v>775</v>
      </c>
      <c r="AO47" t="s">
        <v>118</v>
      </c>
      <c r="AP47">
        <v>6</v>
      </c>
      <c r="AQ47">
        <v>23</v>
      </c>
      <c r="AR47">
        <v>384</v>
      </c>
      <c r="AZ47">
        <v>1200</v>
      </c>
      <c r="BA47">
        <v>1</v>
      </c>
      <c r="BB47" t="str">
        <f t="shared" si="2"/>
        <v xml:space="preserve">N65PJ   </v>
      </c>
      <c r="BC47">
        <v>7</v>
      </c>
      <c r="BE47">
        <v>0</v>
      </c>
      <c r="BF47">
        <v>0</v>
      </c>
      <c r="BG47">
        <v>0</v>
      </c>
      <c r="BH47">
        <v>725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 t="shared" ref="BW47:BW52" si="30">"19:49:20.941"</f>
        <v>19:49:20.941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3</v>
      </c>
      <c r="CP47" t="s">
        <v>119</v>
      </c>
      <c r="CQ47">
        <v>276</v>
      </c>
      <c r="CR47">
        <v>2</v>
      </c>
      <c r="CW47">
        <v>9801346</v>
      </c>
      <c r="CY47">
        <v>1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 t="shared" si="27"/>
        <v>06/02/2020 19:49:16.262</v>
      </c>
      <c r="C48" t="str">
        <f t="shared" si="1"/>
        <v>FFDFD3C0</v>
      </c>
      <c r="D48" t="s">
        <v>122</v>
      </c>
      <c r="E48">
        <v>6</v>
      </c>
      <c r="F48">
        <v>2006</v>
      </c>
      <c r="G48" t="s">
        <v>123</v>
      </c>
      <c r="J48" t="s">
        <v>124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8"/>
        <v>19:49:20.938</v>
      </c>
      <c r="T48" t="str">
        <f t="shared" si="29"/>
        <v>19:49:19.337</v>
      </c>
      <c r="U48" t="str">
        <f t="shared" si="0"/>
        <v>A88BAF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3</v>
      </c>
      <c r="AG48">
        <v>2</v>
      </c>
      <c r="AH48">
        <v>1</v>
      </c>
      <c r="AI48" t="s">
        <v>140</v>
      </c>
      <c r="AJ48">
        <v>38.302481</v>
      </c>
      <c r="AK48" t="s">
        <v>141</v>
      </c>
      <c r="AL48">
        <v>-122.057097</v>
      </c>
      <c r="AM48">
        <v>25</v>
      </c>
      <c r="AN48">
        <v>775</v>
      </c>
      <c r="AO48" t="s">
        <v>118</v>
      </c>
      <c r="AP48">
        <v>6</v>
      </c>
      <c r="AQ48">
        <v>23</v>
      </c>
      <c r="AR48">
        <v>384</v>
      </c>
      <c r="AZ48">
        <v>1200</v>
      </c>
      <c r="BA48">
        <v>1</v>
      </c>
      <c r="BB48" t="str">
        <f t="shared" si="2"/>
        <v xml:space="preserve">N65PJ   </v>
      </c>
      <c r="BC48">
        <v>7</v>
      </c>
      <c r="BE48">
        <v>0</v>
      </c>
      <c r="BF48">
        <v>0</v>
      </c>
      <c r="BG48">
        <v>0</v>
      </c>
      <c r="BH48">
        <v>725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 t="shared" si="30"/>
        <v>19:49:20.941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3</v>
      </c>
      <c r="CP48" t="s">
        <v>119</v>
      </c>
      <c r="CQ48">
        <v>276</v>
      </c>
      <c r="CR48">
        <v>2</v>
      </c>
      <c r="CW48">
        <v>9801346</v>
      </c>
      <c r="CY48">
        <v>1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 t="shared" si="27"/>
        <v>06/02/2020 19:49:16.262</v>
      </c>
      <c r="C49" t="str">
        <f t="shared" si="1"/>
        <v>FFDFD3C0</v>
      </c>
      <c r="D49" t="s">
        <v>125</v>
      </c>
      <c r="E49">
        <v>19</v>
      </c>
      <c r="F49">
        <v>1019</v>
      </c>
      <c r="G49" t="s">
        <v>114</v>
      </c>
      <c r="J49" t="s">
        <v>126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8"/>
        <v>19:49:20.938</v>
      </c>
      <c r="T49" t="str">
        <f t="shared" si="29"/>
        <v>19:49:19.337</v>
      </c>
      <c r="U49" t="str">
        <f t="shared" si="0"/>
        <v>A88BAF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3</v>
      </c>
      <c r="AG49">
        <v>2</v>
      </c>
      <c r="AH49">
        <v>1</v>
      </c>
      <c r="AI49" t="s">
        <v>140</v>
      </c>
      <c r="AJ49">
        <v>38.302481</v>
      </c>
      <c r="AK49" t="s">
        <v>141</v>
      </c>
      <c r="AL49">
        <v>-122.057097</v>
      </c>
      <c r="AM49">
        <v>25</v>
      </c>
      <c r="AN49">
        <v>775</v>
      </c>
      <c r="AO49" t="s">
        <v>118</v>
      </c>
      <c r="AP49">
        <v>6</v>
      </c>
      <c r="AQ49">
        <v>23</v>
      </c>
      <c r="AR49">
        <v>384</v>
      </c>
      <c r="AZ49">
        <v>1200</v>
      </c>
      <c r="BA49">
        <v>1</v>
      </c>
      <c r="BB49" t="str">
        <f t="shared" si="2"/>
        <v xml:space="preserve">N65PJ   </v>
      </c>
      <c r="BC49">
        <v>7</v>
      </c>
      <c r="BE49">
        <v>0</v>
      </c>
      <c r="BF49">
        <v>0</v>
      </c>
      <c r="BG49">
        <v>0</v>
      </c>
      <c r="BH49">
        <v>725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 t="shared" si="30"/>
        <v>19:49:20.941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3</v>
      </c>
      <c r="CP49" t="s">
        <v>119</v>
      </c>
      <c r="CQ49">
        <v>276</v>
      </c>
      <c r="CR49">
        <v>2</v>
      </c>
      <c r="CW49">
        <v>9801346</v>
      </c>
      <c r="CY49">
        <v>1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 t="shared" si="27"/>
        <v>06/02/2020 19:49:16.262</v>
      </c>
      <c r="C50" t="str">
        <f t="shared" si="1"/>
        <v>FFDFD3C0</v>
      </c>
      <c r="D50" t="s">
        <v>127</v>
      </c>
      <c r="E50">
        <v>9</v>
      </c>
      <c r="H50">
        <v>51</v>
      </c>
      <c r="I50" t="s">
        <v>133</v>
      </c>
      <c r="J50" t="s">
        <v>129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8"/>
        <v>19:49:20.938</v>
      </c>
      <c r="T50" t="str">
        <f t="shared" si="29"/>
        <v>19:49:19.337</v>
      </c>
      <c r="U50" t="str">
        <f t="shared" si="0"/>
        <v>A88BAF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3</v>
      </c>
      <c r="AG50">
        <v>2</v>
      </c>
      <c r="AH50">
        <v>1</v>
      </c>
      <c r="AI50" t="s">
        <v>140</v>
      </c>
      <c r="AJ50">
        <v>38.302481</v>
      </c>
      <c r="AK50" t="s">
        <v>141</v>
      </c>
      <c r="AL50">
        <v>-122.057097</v>
      </c>
      <c r="AM50">
        <v>25</v>
      </c>
      <c r="AN50">
        <v>775</v>
      </c>
      <c r="AO50" t="s">
        <v>118</v>
      </c>
      <c r="AP50">
        <v>6</v>
      </c>
      <c r="AQ50">
        <v>23</v>
      </c>
      <c r="AR50">
        <v>384</v>
      </c>
      <c r="AZ50">
        <v>1200</v>
      </c>
      <c r="BA50">
        <v>1</v>
      </c>
      <c r="BB50" t="str">
        <f t="shared" si="2"/>
        <v xml:space="preserve">N65PJ   </v>
      </c>
      <c r="BC50">
        <v>7</v>
      </c>
      <c r="BE50">
        <v>0</v>
      </c>
      <c r="BF50">
        <v>0</v>
      </c>
      <c r="BG50">
        <v>0</v>
      </c>
      <c r="BH50">
        <v>725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 t="shared" si="30"/>
        <v>19:49:20.941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3</v>
      </c>
      <c r="CP50" t="s">
        <v>119</v>
      </c>
      <c r="CQ50">
        <v>276</v>
      </c>
      <c r="CR50">
        <v>2</v>
      </c>
      <c r="CW50">
        <v>9801346</v>
      </c>
      <c r="CY50">
        <v>1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 t="shared" si="27"/>
        <v>06/02/2020 19:49:16.262</v>
      </c>
      <c r="C51" t="str">
        <f t="shared" si="1"/>
        <v>FFDFD3C0</v>
      </c>
      <c r="D51" t="s">
        <v>127</v>
      </c>
      <c r="E51">
        <v>5</v>
      </c>
      <c r="H51">
        <v>47</v>
      </c>
      <c r="I51" t="s">
        <v>128</v>
      </c>
      <c r="J51" t="s">
        <v>129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8"/>
        <v>19:49:20.938</v>
      </c>
      <c r="T51" t="str">
        <f t="shared" si="29"/>
        <v>19:49:19.337</v>
      </c>
      <c r="U51" t="str">
        <f t="shared" si="0"/>
        <v>A88BAF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3</v>
      </c>
      <c r="AG51">
        <v>2</v>
      </c>
      <c r="AH51">
        <v>1</v>
      </c>
      <c r="AI51" t="s">
        <v>140</v>
      </c>
      <c r="AJ51">
        <v>38.302481</v>
      </c>
      <c r="AK51" t="s">
        <v>141</v>
      </c>
      <c r="AL51">
        <v>-122.057097</v>
      </c>
      <c r="AM51">
        <v>25</v>
      </c>
      <c r="AN51">
        <v>775</v>
      </c>
      <c r="AO51" t="s">
        <v>118</v>
      </c>
      <c r="AP51">
        <v>6</v>
      </c>
      <c r="AQ51">
        <v>23</v>
      </c>
      <c r="AR51">
        <v>384</v>
      </c>
      <c r="AZ51">
        <v>1200</v>
      </c>
      <c r="BA51">
        <v>1</v>
      </c>
      <c r="BB51" t="str">
        <f t="shared" si="2"/>
        <v xml:space="preserve">N65PJ   </v>
      </c>
      <c r="BC51">
        <v>7</v>
      </c>
      <c r="BE51">
        <v>0</v>
      </c>
      <c r="BF51">
        <v>0</v>
      </c>
      <c r="BG51">
        <v>0</v>
      </c>
      <c r="BH51">
        <v>725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 t="shared" si="30"/>
        <v>19:49:20.941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3</v>
      </c>
      <c r="CP51" t="s">
        <v>119</v>
      </c>
      <c r="CQ51">
        <v>276</v>
      </c>
      <c r="CR51">
        <v>2</v>
      </c>
      <c r="CW51">
        <v>9801346</v>
      </c>
      <c r="CY51">
        <v>1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 t="shared" si="27"/>
        <v>06/02/2020 19:49:16.262</v>
      </c>
      <c r="C52" t="str">
        <f t="shared" si="1"/>
        <v>FFDFD3C0</v>
      </c>
      <c r="D52" t="s">
        <v>131</v>
      </c>
      <c r="E52">
        <v>11</v>
      </c>
      <c r="H52">
        <v>228</v>
      </c>
      <c r="I52" t="s">
        <v>132</v>
      </c>
      <c r="J52" t="s">
        <v>129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28"/>
        <v>19:49:20.938</v>
      </c>
      <c r="T52" t="str">
        <f t="shared" si="29"/>
        <v>19:49:19.337</v>
      </c>
      <c r="U52" t="str">
        <f t="shared" si="0"/>
        <v>A88BAF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3</v>
      </c>
      <c r="AG52">
        <v>2</v>
      </c>
      <c r="AH52">
        <v>1</v>
      </c>
      <c r="AI52" t="s">
        <v>140</v>
      </c>
      <c r="AJ52">
        <v>38.302481</v>
      </c>
      <c r="AK52" t="s">
        <v>141</v>
      </c>
      <c r="AL52">
        <v>-122.057097</v>
      </c>
      <c r="AM52">
        <v>25</v>
      </c>
      <c r="AN52">
        <v>775</v>
      </c>
      <c r="AO52" t="s">
        <v>118</v>
      </c>
      <c r="AP52">
        <v>6</v>
      </c>
      <c r="AQ52">
        <v>23</v>
      </c>
      <c r="AR52">
        <v>384</v>
      </c>
      <c r="AZ52">
        <v>1200</v>
      </c>
      <c r="BA52">
        <v>1</v>
      </c>
      <c r="BB52" t="str">
        <f t="shared" si="2"/>
        <v xml:space="preserve">N65PJ   </v>
      </c>
      <c r="BC52">
        <v>7</v>
      </c>
      <c r="BE52">
        <v>0</v>
      </c>
      <c r="BF52">
        <v>0</v>
      </c>
      <c r="BG52">
        <v>0</v>
      </c>
      <c r="BH52">
        <v>725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 t="shared" si="30"/>
        <v>19:49:20.941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3</v>
      </c>
      <c r="CP52" t="s">
        <v>119</v>
      </c>
      <c r="CQ52">
        <v>276</v>
      </c>
      <c r="CR52">
        <v>2</v>
      </c>
      <c r="CW52">
        <v>9801346</v>
      </c>
      <c r="CY52">
        <v>1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 t="shared" ref="A53:A58" si="31">"06/02/2020 19:49:17.272"</f>
        <v>06/02/2020 19:49:17.272</v>
      </c>
      <c r="C53" t="str">
        <f t="shared" si="1"/>
        <v>FFDFD3C0</v>
      </c>
      <c r="D53" t="s">
        <v>122</v>
      </c>
      <c r="E53">
        <v>6</v>
      </c>
      <c r="F53">
        <v>2006</v>
      </c>
      <c r="G53" t="s">
        <v>123</v>
      </c>
      <c r="J53" t="s">
        <v>124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ref="S53:S58" si="32">"19:49:21.906"</f>
        <v>19:49:21.906</v>
      </c>
      <c r="T53" t="str">
        <f t="shared" ref="T53:T58" si="33">"19:49:21.506"</f>
        <v>19:49:21.506</v>
      </c>
      <c r="U53" t="str">
        <f t="shared" si="0"/>
        <v>A88BAF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3</v>
      </c>
      <c r="AG53">
        <v>2</v>
      </c>
      <c r="AH53">
        <v>1</v>
      </c>
      <c r="AI53" t="s">
        <v>142</v>
      </c>
      <c r="AJ53">
        <v>38.302630999999998</v>
      </c>
      <c r="AK53" t="s">
        <v>143</v>
      </c>
      <c r="AL53">
        <v>-122.056968</v>
      </c>
      <c r="AM53">
        <v>25</v>
      </c>
      <c r="AN53">
        <v>775</v>
      </c>
      <c r="AO53" t="s">
        <v>118</v>
      </c>
      <c r="AP53">
        <v>13</v>
      </c>
      <c r="AQ53">
        <v>29</v>
      </c>
      <c r="AR53">
        <v>512</v>
      </c>
      <c r="AZ53">
        <v>1200</v>
      </c>
      <c r="BA53">
        <v>1</v>
      </c>
      <c r="BB53" t="str">
        <f t="shared" si="2"/>
        <v xml:space="preserve">N65PJ   </v>
      </c>
      <c r="BC53">
        <v>7</v>
      </c>
      <c r="BE53">
        <v>0</v>
      </c>
      <c r="BF53">
        <v>0</v>
      </c>
      <c r="BG53">
        <v>0</v>
      </c>
      <c r="BH53">
        <v>750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 t="shared" ref="BW53:BW58" si="34">"19:49:21.912"</f>
        <v>19:49:21.912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4</v>
      </c>
      <c r="CP53" t="s">
        <v>119</v>
      </c>
      <c r="CQ53">
        <v>276</v>
      </c>
      <c r="CR53">
        <v>2</v>
      </c>
      <c r="CW53">
        <v>9802151</v>
      </c>
      <c r="CY53">
        <v>1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 t="shared" si="31"/>
        <v>06/02/2020 19:49:17.272</v>
      </c>
      <c r="C54" t="str">
        <f t="shared" si="1"/>
        <v>FFDFD3C0</v>
      </c>
      <c r="D54" t="s">
        <v>113</v>
      </c>
      <c r="E54">
        <v>5</v>
      </c>
      <c r="H54">
        <v>172</v>
      </c>
      <c r="I54" t="s">
        <v>114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32"/>
        <v>19:49:21.906</v>
      </c>
      <c r="T54" t="str">
        <f t="shared" si="33"/>
        <v>19:49:21.506</v>
      </c>
      <c r="U54" t="str">
        <f t="shared" si="0"/>
        <v>A88BAF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3</v>
      </c>
      <c r="AG54">
        <v>2</v>
      </c>
      <c r="AH54">
        <v>1</v>
      </c>
      <c r="AI54" t="s">
        <v>142</v>
      </c>
      <c r="AJ54">
        <v>38.302630999999998</v>
      </c>
      <c r="AK54" t="s">
        <v>143</v>
      </c>
      <c r="AL54">
        <v>-122.056968</v>
      </c>
      <c r="AM54">
        <v>25</v>
      </c>
      <c r="AN54">
        <v>775</v>
      </c>
      <c r="AO54" t="s">
        <v>118</v>
      </c>
      <c r="AP54">
        <v>13</v>
      </c>
      <c r="AQ54">
        <v>29</v>
      </c>
      <c r="AR54">
        <v>512</v>
      </c>
      <c r="AZ54">
        <v>1200</v>
      </c>
      <c r="BA54">
        <v>1</v>
      </c>
      <c r="BB54" t="str">
        <f t="shared" si="2"/>
        <v xml:space="preserve">N65PJ   </v>
      </c>
      <c r="BC54">
        <v>7</v>
      </c>
      <c r="BE54">
        <v>0</v>
      </c>
      <c r="BF54">
        <v>0</v>
      </c>
      <c r="BG54">
        <v>0</v>
      </c>
      <c r="BH54">
        <v>750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 t="shared" si="34"/>
        <v>19:49:21.912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4</v>
      </c>
      <c r="CP54" t="s">
        <v>119</v>
      </c>
      <c r="CQ54">
        <v>276</v>
      </c>
      <c r="CR54">
        <v>2</v>
      </c>
      <c r="CW54">
        <v>9802151</v>
      </c>
      <c r="CY54">
        <v>1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 t="shared" si="31"/>
        <v>06/02/2020 19:49:17.272</v>
      </c>
      <c r="C55" t="str">
        <f t="shared" si="1"/>
        <v>FFDFD3C0</v>
      </c>
      <c r="D55" t="s">
        <v>125</v>
      </c>
      <c r="E55">
        <v>19</v>
      </c>
      <c r="F55">
        <v>1019</v>
      </c>
      <c r="G55" t="s">
        <v>114</v>
      </c>
      <c r="J55" t="s">
        <v>126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32"/>
        <v>19:49:21.906</v>
      </c>
      <c r="T55" t="str">
        <f t="shared" si="33"/>
        <v>19:49:21.506</v>
      </c>
      <c r="U55" t="str">
        <f t="shared" si="0"/>
        <v>A88BAF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3</v>
      </c>
      <c r="AG55">
        <v>2</v>
      </c>
      <c r="AH55">
        <v>1</v>
      </c>
      <c r="AI55" t="s">
        <v>142</v>
      </c>
      <c r="AJ55">
        <v>38.302630999999998</v>
      </c>
      <c r="AK55" t="s">
        <v>143</v>
      </c>
      <c r="AL55">
        <v>-122.056968</v>
      </c>
      <c r="AM55">
        <v>25</v>
      </c>
      <c r="AN55">
        <v>775</v>
      </c>
      <c r="AO55" t="s">
        <v>118</v>
      </c>
      <c r="AP55">
        <v>13</v>
      </c>
      <c r="AQ55">
        <v>29</v>
      </c>
      <c r="AR55">
        <v>512</v>
      </c>
      <c r="AZ55">
        <v>1200</v>
      </c>
      <c r="BA55">
        <v>1</v>
      </c>
      <c r="BB55" t="str">
        <f t="shared" si="2"/>
        <v xml:space="preserve">N65PJ   </v>
      </c>
      <c r="BC55">
        <v>7</v>
      </c>
      <c r="BE55">
        <v>0</v>
      </c>
      <c r="BF55">
        <v>0</v>
      </c>
      <c r="BG55">
        <v>0</v>
      </c>
      <c r="BH55">
        <v>750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 t="shared" si="34"/>
        <v>19:49:21.912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4</v>
      </c>
      <c r="CP55" t="s">
        <v>119</v>
      </c>
      <c r="CQ55">
        <v>276</v>
      </c>
      <c r="CR55">
        <v>2</v>
      </c>
      <c r="CW55">
        <v>9802151</v>
      </c>
      <c r="CY55">
        <v>1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 t="shared" si="31"/>
        <v>06/02/2020 19:49:17.272</v>
      </c>
      <c r="C56" t="str">
        <f t="shared" si="1"/>
        <v>FFDFD3C0</v>
      </c>
      <c r="D56" t="s">
        <v>127</v>
      </c>
      <c r="E56">
        <v>9</v>
      </c>
      <c r="H56">
        <v>51</v>
      </c>
      <c r="I56" t="s">
        <v>133</v>
      </c>
      <c r="J56" t="s">
        <v>129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32"/>
        <v>19:49:21.906</v>
      </c>
      <c r="T56" t="str">
        <f t="shared" si="33"/>
        <v>19:49:21.506</v>
      </c>
      <c r="U56" t="str">
        <f t="shared" si="0"/>
        <v>A88BAF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1</v>
      </c>
      <c r="AI56" t="s">
        <v>142</v>
      </c>
      <c r="AJ56">
        <v>38.302630999999998</v>
      </c>
      <c r="AK56" t="s">
        <v>143</v>
      </c>
      <c r="AL56">
        <v>-122.056968</v>
      </c>
      <c r="AM56">
        <v>25</v>
      </c>
      <c r="AN56">
        <v>775</v>
      </c>
      <c r="AO56" t="s">
        <v>118</v>
      </c>
      <c r="AP56">
        <v>13</v>
      </c>
      <c r="AQ56">
        <v>29</v>
      </c>
      <c r="AR56">
        <v>512</v>
      </c>
      <c r="AZ56">
        <v>1200</v>
      </c>
      <c r="BA56">
        <v>1</v>
      </c>
      <c r="BB56" t="str">
        <f t="shared" si="2"/>
        <v xml:space="preserve">N65PJ   </v>
      </c>
      <c r="BC56">
        <v>7</v>
      </c>
      <c r="BE56">
        <v>0</v>
      </c>
      <c r="BF56">
        <v>0</v>
      </c>
      <c r="BG56">
        <v>0</v>
      </c>
      <c r="BH56">
        <v>750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 t="shared" si="34"/>
        <v>19:49:21.912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4</v>
      </c>
      <c r="CP56" t="s">
        <v>119</v>
      </c>
      <c r="CQ56">
        <v>276</v>
      </c>
      <c r="CR56">
        <v>2</v>
      </c>
      <c r="CW56">
        <v>9802151</v>
      </c>
      <c r="CY56">
        <v>1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 t="shared" si="31"/>
        <v>06/02/2020 19:49:17.272</v>
      </c>
      <c r="C57" t="str">
        <f t="shared" si="1"/>
        <v>FFDFD3C0</v>
      </c>
      <c r="D57" t="s">
        <v>127</v>
      </c>
      <c r="E57">
        <v>5</v>
      </c>
      <c r="H57">
        <v>47</v>
      </c>
      <c r="I57" t="s">
        <v>128</v>
      </c>
      <c r="J57" t="s">
        <v>129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32"/>
        <v>19:49:21.906</v>
      </c>
      <c r="T57" t="str">
        <f t="shared" si="33"/>
        <v>19:49:21.506</v>
      </c>
      <c r="U57" t="str">
        <f t="shared" si="0"/>
        <v>A88BAF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1</v>
      </c>
      <c r="AI57" t="s">
        <v>142</v>
      </c>
      <c r="AJ57">
        <v>38.302630999999998</v>
      </c>
      <c r="AK57" t="s">
        <v>143</v>
      </c>
      <c r="AL57">
        <v>-122.056968</v>
      </c>
      <c r="AM57">
        <v>25</v>
      </c>
      <c r="AN57">
        <v>775</v>
      </c>
      <c r="AO57" t="s">
        <v>118</v>
      </c>
      <c r="AP57">
        <v>13</v>
      </c>
      <c r="AQ57">
        <v>29</v>
      </c>
      <c r="AR57">
        <v>512</v>
      </c>
      <c r="AZ57">
        <v>1200</v>
      </c>
      <c r="BA57">
        <v>1</v>
      </c>
      <c r="BB57" t="str">
        <f t="shared" si="2"/>
        <v xml:space="preserve">N65PJ   </v>
      </c>
      <c r="BC57">
        <v>7</v>
      </c>
      <c r="BE57">
        <v>0</v>
      </c>
      <c r="BF57">
        <v>0</v>
      </c>
      <c r="BG57">
        <v>0</v>
      </c>
      <c r="BH57">
        <v>750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 t="shared" si="34"/>
        <v>19:49:21.912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4</v>
      </c>
      <c r="CP57" t="s">
        <v>119</v>
      </c>
      <c r="CQ57">
        <v>276</v>
      </c>
      <c r="CR57">
        <v>2</v>
      </c>
      <c r="CW57">
        <v>9802151</v>
      </c>
      <c r="CY57">
        <v>1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 t="shared" si="31"/>
        <v>06/02/2020 19:49:17.272</v>
      </c>
      <c r="C58" t="str">
        <f t="shared" si="1"/>
        <v>FFDFD3C0</v>
      </c>
      <c r="D58" t="s">
        <v>131</v>
      </c>
      <c r="E58">
        <v>11</v>
      </c>
      <c r="H58">
        <v>228</v>
      </c>
      <c r="I58" t="s">
        <v>132</v>
      </c>
      <c r="J58" t="s">
        <v>129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32"/>
        <v>19:49:21.906</v>
      </c>
      <c r="T58" t="str">
        <f t="shared" si="33"/>
        <v>19:49:21.506</v>
      </c>
      <c r="U58" t="str">
        <f t="shared" si="0"/>
        <v>A88BAF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3</v>
      </c>
      <c r="AG58">
        <v>2</v>
      </c>
      <c r="AH58">
        <v>1</v>
      </c>
      <c r="AI58" t="s">
        <v>142</v>
      </c>
      <c r="AJ58">
        <v>38.302630999999998</v>
      </c>
      <c r="AK58" t="s">
        <v>143</v>
      </c>
      <c r="AL58">
        <v>-122.056968</v>
      </c>
      <c r="AM58">
        <v>25</v>
      </c>
      <c r="AN58">
        <v>775</v>
      </c>
      <c r="AO58" t="s">
        <v>118</v>
      </c>
      <c r="AP58">
        <v>13</v>
      </c>
      <c r="AQ58">
        <v>29</v>
      </c>
      <c r="AR58">
        <v>512</v>
      </c>
      <c r="AZ58">
        <v>1200</v>
      </c>
      <c r="BA58">
        <v>1</v>
      </c>
      <c r="BB58" t="str">
        <f t="shared" si="2"/>
        <v xml:space="preserve">N65PJ   </v>
      </c>
      <c r="BC58">
        <v>7</v>
      </c>
      <c r="BE58">
        <v>0</v>
      </c>
      <c r="BF58">
        <v>0</v>
      </c>
      <c r="BG58">
        <v>0</v>
      </c>
      <c r="BH58">
        <v>750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 t="shared" si="34"/>
        <v>19:49:21.912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4</v>
      </c>
      <c r="CP58" t="s">
        <v>119</v>
      </c>
      <c r="CQ58">
        <v>276</v>
      </c>
      <c r="CR58">
        <v>2</v>
      </c>
      <c r="CW58">
        <v>9802151</v>
      </c>
      <c r="CY58">
        <v>1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 t="shared" ref="A59:A64" si="35">"06/02/2020 19:49:18.126"</f>
        <v>06/02/2020 19:49:18.126</v>
      </c>
      <c r="C59" t="str">
        <f t="shared" si="1"/>
        <v>FFDFD3C0</v>
      </c>
      <c r="D59" t="s">
        <v>122</v>
      </c>
      <c r="E59">
        <v>6</v>
      </c>
      <c r="F59">
        <v>2006</v>
      </c>
      <c r="G59" t="s">
        <v>123</v>
      </c>
      <c r="J59" t="s">
        <v>124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ref="S59:S64" si="36">"19:49:22.781"</f>
        <v>19:49:22.781</v>
      </c>
      <c r="T59" t="str">
        <f t="shared" ref="T59:T64" si="37">"19:49:22.381"</f>
        <v>19:49:22.381</v>
      </c>
      <c r="U59" t="str">
        <f t="shared" si="0"/>
        <v>A88BAF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3</v>
      </c>
      <c r="AG59">
        <v>2</v>
      </c>
      <c r="AH59">
        <v>1</v>
      </c>
      <c r="AI59" t="s">
        <v>144</v>
      </c>
      <c r="AJ59">
        <v>38.302717000000001</v>
      </c>
      <c r="AK59" t="s">
        <v>145</v>
      </c>
      <c r="AL59">
        <v>-122.056904</v>
      </c>
      <c r="AM59">
        <v>25</v>
      </c>
      <c r="AN59">
        <v>775</v>
      </c>
      <c r="AO59" t="s">
        <v>118</v>
      </c>
      <c r="AP59">
        <v>17</v>
      </c>
      <c r="AQ59">
        <v>32</v>
      </c>
      <c r="AR59">
        <v>576</v>
      </c>
      <c r="AZ59">
        <v>1200</v>
      </c>
      <c r="BA59">
        <v>1</v>
      </c>
      <c r="BB59" t="str">
        <f t="shared" si="2"/>
        <v xml:space="preserve">N65PJ   </v>
      </c>
      <c r="BC59">
        <v>7</v>
      </c>
      <c r="BE59">
        <v>0</v>
      </c>
      <c r="BF59">
        <v>0</v>
      </c>
      <c r="BG59">
        <v>0</v>
      </c>
      <c r="BH59">
        <v>750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 t="shared" ref="BW59:BW64" si="38">"19:49:22.784"</f>
        <v>19:49:22.784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276</v>
      </c>
      <c r="CR59">
        <v>2</v>
      </c>
      <c r="CW59">
        <v>9802858</v>
      </c>
      <c r="CY59">
        <v>1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 t="shared" si="35"/>
        <v>06/02/2020 19:49:18.126</v>
      </c>
      <c r="C60" t="str">
        <f t="shared" si="1"/>
        <v>FFDFD3C0</v>
      </c>
      <c r="D60" t="s">
        <v>113</v>
      </c>
      <c r="E60">
        <v>5</v>
      </c>
      <c r="H60">
        <v>172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36"/>
        <v>19:49:22.781</v>
      </c>
      <c r="T60" t="str">
        <f t="shared" si="37"/>
        <v>19:49:22.381</v>
      </c>
      <c r="U60" t="str">
        <f t="shared" si="0"/>
        <v>A88BAF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1</v>
      </c>
      <c r="AI60" t="s">
        <v>144</v>
      </c>
      <c r="AJ60">
        <v>38.302717000000001</v>
      </c>
      <c r="AK60" t="s">
        <v>145</v>
      </c>
      <c r="AL60">
        <v>-122.056904</v>
      </c>
      <c r="AM60">
        <v>25</v>
      </c>
      <c r="AN60">
        <v>775</v>
      </c>
      <c r="AO60" t="s">
        <v>118</v>
      </c>
      <c r="AP60">
        <v>17</v>
      </c>
      <c r="AQ60">
        <v>32</v>
      </c>
      <c r="AR60">
        <v>576</v>
      </c>
      <c r="AZ60">
        <v>1200</v>
      </c>
      <c r="BA60">
        <v>1</v>
      </c>
      <c r="BB60" t="str">
        <f t="shared" si="2"/>
        <v xml:space="preserve">N65PJ   </v>
      </c>
      <c r="BC60">
        <v>7</v>
      </c>
      <c r="BE60">
        <v>0</v>
      </c>
      <c r="BF60">
        <v>0</v>
      </c>
      <c r="BG60">
        <v>0</v>
      </c>
      <c r="BH60">
        <v>750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 t="shared" si="38"/>
        <v>19:49:22.784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276</v>
      </c>
      <c r="CR60">
        <v>2</v>
      </c>
      <c r="CW60">
        <v>9802858</v>
      </c>
      <c r="CY60">
        <v>1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 t="shared" si="35"/>
        <v>06/02/2020 19:49:18.126</v>
      </c>
      <c r="C61" t="str">
        <f t="shared" si="1"/>
        <v>FFDFD3C0</v>
      </c>
      <c r="D61" t="s">
        <v>125</v>
      </c>
      <c r="E61">
        <v>19</v>
      </c>
      <c r="F61">
        <v>1019</v>
      </c>
      <c r="G61" t="s">
        <v>114</v>
      </c>
      <c r="J61" t="s">
        <v>126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36"/>
        <v>19:49:22.781</v>
      </c>
      <c r="T61" t="str">
        <f t="shared" si="37"/>
        <v>19:49:22.381</v>
      </c>
      <c r="U61" t="str">
        <f t="shared" si="0"/>
        <v>A88BAF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1</v>
      </c>
      <c r="AI61" t="s">
        <v>144</v>
      </c>
      <c r="AJ61">
        <v>38.302717000000001</v>
      </c>
      <c r="AK61" t="s">
        <v>145</v>
      </c>
      <c r="AL61">
        <v>-122.056904</v>
      </c>
      <c r="AM61">
        <v>25</v>
      </c>
      <c r="AN61">
        <v>775</v>
      </c>
      <c r="AO61" t="s">
        <v>118</v>
      </c>
      <c r="AP61">
        <v>17</v>
      </c>
      <c r="AQ61">
        <v>32</v>
      </c>
      <c r="AR61">
        <v>576</v>
      </c>
      <c r="AZ61">
        <v>1200</v>
      </c>
      <c r="BA61">
        <v>1</v>
      </c>
      <c r="BB61" t="str">
        <f t="shared" si="2"/>
        <v xml:space="preserve">N65PJ   </v>
      </c>
      <c r="BC61">
        <v>7</v>
      </c>
      <c r="BE61">
        <v>0</v>
      </c>
      <c r="BF61">
        <v>0</v>
      </c>
      <c r="BG61">
        <v>0</v>
      </c>
      <c r="BH61">
        <v>750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 t="shared" si="38"/>
        <v>19:49:22.784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276</v>
      </c>
      <c r="CR61">
        <v>2</v>
      </c>
      <c r="CW61">
        <v>9802858</v>
      </c>
      <c r="CY61">
        <v>1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 t="shared" si="35"/>
        <v>06/02/2020 19:49:18.126</v>
      </c>
      <c r="C62" t="str">
        <f t="shared" si="1"/>
        <v>FFDFD3C0</v>
      </c>
      <c r="D62" t="s">
        <v>127</v>
      </c>
      <c r="E62">
        <v>9</v>
      </c>
      <c r="H62">
        <v>51</v>
      </c>
      <c r="I62" t="s">
        <v>133</v>
      </c>
      <c r="J62" t="s">
        <v>129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36"/>
        <v>19:49:22.781</v>
      </c>
      <c r="T62" t="str">
        <f t="shared" si="37"/>
        <v>19:49:22.381</v>
      </c>
      <c r="U62" t="str">
        <f t="shared" si="0"/>
        <v>A88BAF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2</v>
      </c>
      <c r="AH62">
        <v>1</v>
      </c>
      <c r="AI62" t="s">
        <v>144</v>
      </c>
      <c r="AJ62">
        <v>38.302717000000001</v>
      </c>
      <c r="AK62" t="s">
        <v>145</v>
      </c>
      <c r="AL62">
        <v>-122.056904</v>
      </c>
      <c r="AM62">
        <v>25</v>
      </c>
      <c r="AN62">
        <v>775</v>
      </c>
      <c r="AO62" t="s">
        <v>118</v>
      </c>
      <c r="AP62">
        <v>17</v>
      </c>
      <c r="AQ62">
        <v>32</v>
      </c>
      <c r="AR62">
        <v>576</v>
      </c>
      <c r="AZ62">
        <v>1200</v>
      </c>
      <c r="BA62">
        <v>1</v>
      </c>
      <c r="BB62" t="str">
        <f t="shared" si="2"/>
        <v xml:space="preserve">N65PJ   </v>
      </c>
      <c r="BC62">
        <v>7</v>
      </c>
      <c r="BE62">
        <v>0</v>
      </c>
      <c r="BF62">
        <v>0</v>
      </c>
      <c r="BG62">
        <v>0</v>
      </c>
      <c r="BH62">
        <v>750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 t="shared" si="38"/>
        <v>19:49:22.784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276</v>
      </c>
      <c r="CR62">
        <v>2</v>
      </c>
      <c r="CW62">
        <v>9802858</v>
      </c>
      <c r="CY62">
        <v>1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 t="shared" si="35"/>
        <v>06/02/2020 19:49:18.126</v>
      </c>
      <c r="C63" t="str">
        <f t="shared" si="1"/>
        <v>FFDFD3C0</v>
      </c>
      <c r="D63" t="s">
        <v>127</v>
      </c>
      <c r="E63">
        <v>5</v>
      </c>
      <c r="H63">
        <v>47</v>
      </c>
      <c r="I63" t="s">
        <v>128</v>
      </c>
      <c r="J63" t="s">
        <v>129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6"/>
        <v>19:49:22.781</v>
      </c>
      <c r="T63" t="str">
        <f t="shared" si="37"/>
        <v>19:49:22.381</v>
      </c>
      <c r="U63" t="str">
        <f t="shared" si="0"/>
        <v>A88BAF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1</v>
      </c>
      <c r="AI63" t="s">
        <v>144</v>
      </c>
      <c r="AJ63">
        <v>38.302717000000001</v>
      </c>
      <c r="AK63" t="s">
        <v>145</v>
      </c>
      <c r="AL63">
        <v>-122.056904</v>
      </c>
      <c r="AM63">
        <v>25</v>
      </c>
      <c r="AN63">
        <v>775</v>
      </c>
      <c r="AO63" t="s">
        <v>118</v>
      </c>
      <c r="AP63">
        <v>17</v>
      </c>
      <c r="AQ63">
        <v>32</v>
      </c>
      <c r="AR63">
        <v>576</v>
      </c>
      <c r="AZ63">
        <v>1200</v>
      </c>
      <c r="BA63">
        <v>1</v>
      </c>
      <c r="BB63" t="str">
        <f t="shared" si="2"/>
        <v xml:space="preserve">N65PJ   </v>
      </c>
      <c r="BC63">
        <v>7</v>
      </c>
      <c r="BE63">
        <v>0</v>
      </c>
      <c r="BF63">
        <v>0</v>
      </c>
      <c r="BG63">
        <v>0</v>
      </c>
      <c r="BH63">
        <v>750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 t="shared" si="38"/>
        <v>19:49:22.784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276</v>
      </c>
      <c r="CR63">
        <v>2</v>
      </c>
      <c r="CW63">
        <v>9802858</v>
      </c>
      <c r="CY63">
        <v>1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 t="shared" si="35"/>
        <v>06/02/2020 19:49:18.126</v>
      </c>
      <c r="C64" t="str">
        <f t="shared" si="1"/>
        <v>FFDFD3C0</v>
      </c>
      <c r="D64" t="s">
        <v>131</v>
      </c>
      <c r="E64">
        <v>11</v>
      </c>
      <c r="H64">
        <v>228</v>
      </c>
      <c r="I64" t="s">
        <v>132</v>
      </c>
      <c r="J64" t="s">
        <v>129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6"/>
        <v>19:49:22.781</v>
      </c>
      <c r="T64" t="str">
        <f t="shared" si="37"/>
        <v>19:49:22.381</v>
      </c>
      <c r="U64" t="str">
        <f t="shared" si="0"/>
        <v>A88BAF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1</v>
      </c>
      <c r="AI64" t="s">
        <v>144</v>
      </c>
      <c r="AJ64">
        <v>38.302717000000001</v>
      </c>
      <c r="AK64" t="s">
        <v>145</v>
      </c>
      <c r="AL64">
        <v>-122.056904</v>
      </c>
      <c r="AM64">
        <v>25</v>
      </c>
      <c r="AN64">
        <v>775</v>
      </c>
      <c r="AO64" t="s">
        <v>118</v>
      </c>
      <c r="AP64">
        <v>17</v>
      </c>
      <c r="AQ64">
        <v>32</v>
      </c>
      <c r="AR64">
        <v>576</v>
      </c>
      <c r="AZ64">
        <v>1200</v>
      </c>
      <c r="BA64">
        <v>1</v>
      </c>
      <c r="BB64" t="str">
        <f t="shared" si="2"/>
        <v xml:space="preserve">N65PJ   </v>
      </c>
      <c r="BC64">
        <v>7</v>
      </c>
      <c r="BE64">
        <v>0</v>
      </c>
      <c r="BF64">
        <v>0</v>
      </c>
      <c r="BG64">
        <v>0</v>
      </c>
      <c r="BH64">
        <v>750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 t="shared" si="38"/>
        <v>19:49:22.784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276</v>
      </c>
      <c r="CR64">
        <v>2</v>
      </c>
      <c r="CW64">
        <v>9802858</v>
      </c>
      <c r="CY64">
        <v>1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 t="shared" ref="A65:A70" si="39">"06/02/2020 19:49:19.214"</f>
        <v>06/02/2020 19:49:19.214</v>
      </c>
      <c r="C65" t="str">
        <f t="shared" si="1"/>
        <v>FFDFD3C0</v>
      </c>
      <c r="D65" t="s">
        <v>127</v>
      </c>
      <c r="E65">
        <v>9</v>
      </c>
      <c r="H65">
        <v>51</v>
      </c>
      <c r="I65" t="s">
        <v>133</v>
      </c>
      <c r="J65" t="s">
        <v>129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ref="S65:S70" si="40">"19:49:23.883"</f>
        <v>19:49:23.883</v>
      </c>
      <c r="T65" t="str">
        <f t="shared" ref="T65:T70" si="41">"19:49:23.383"</f>
        <v>19:49:23.383</v>
      </c>
      <c r="U65" t="str">
        <f t="shared" si="0"/>
        <v>A88BAF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2</v>
      </c>
      <c r="AH65">
        <v>1</v>
      </c>
      <c r="AI65" t="s">
        <v>146</v>
      </c>
      <c r="AJ65">
        <v>38.302909999999997</v>
      </c>
      <c r="AK65" t="s">
        <v>147</v>
      </c>
      <c r="AL65">
        <v>-122.056754</v>
      </c>
      <c r="AM65">
        <v>25</v>
      </c>
      <c r="AN65">
        <v>800</v>
      </c>
      <c r="AO65" t="s">
        <v>118</v>
      </c>
      <c r="AP65">
        <v>21</v>
      </c>
      <c r="AQ65">
        <v>35</v>
      </c>
      <c r="AR65">
        <v>512</v>
      </c>
      <c r="AZ65">
        <v>1200</v>
      </c>
      <c r="BA65">
        <v>1</v>
      </c>
      <c r="BB65" t="str">
        <f t="shared" si="2"/>
        <v xml:space="preserve">N65PJ   </v>
      </c>
      <c r="BC65">
        <v>7</v>
      </c>
      <c r="BE65">
        <v>0</v>
      </c>
      <c r="BF65">
        <v>0</v>
      </c>
      <c r="BG65">
        <v>0</v>
      </c>
      <c r="BH65">
        <v>775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 t="shared" ref="BW65:BW70" si="42">"19:49:23.890"</f>
        <v>19:49:23.890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5</v>
      </c>
      <c r="CP65" t="s">
        <v>119</v>
      </c>
      <c r="CQ65">
        <v>276</v>
      </c>
      <c r="CR65">
        <v>2</v>
      </c>
      <c r="CW65">
        <v>9803717</v>
      </c>
      <c r="CY65">
        <v>1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 t="shared" si="39"/>
        <v>06/02/2020 19:49:19.214</v>
      </c>
      <c r="C66" t="str">
        <f t="shared" si="1"/>
        <v>FFDFD3C0</v>
      </c>
      <c r="D66" t="s">
        <v>127</v>
      </c>
      <c r="E66">
        <v>5</v>
      </c>
      <c r="H66">
        <v>47</v>
      </c>
      <c r="I66" t="s">
        <v>128</v>
      </c>
      <c r="J66" t="s">
        <v>129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40"/>
        <v>19:49:23.883</v>
      </c>
      <c r="T66" t="str">
        <f t="shared" si="41"/>
        <v>19:49:23.383</v>
      </c>
      <c r="U66" t="str">
        <f t="shared" ref="U66:U129" si="43">"A88BAF"</f>
        <v>A88BAF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1</v>
      </c>
      <c r="AI66" t="s">
        <v>146</v>
      </c>
      <c r="AJ66">
        <v>38.302909999999997</v>
      </c>
      <c r="AK66" t="s">
        <v>147</v>
      </c>
      <c r="AL66">
        <v>-122.056754</v>
      </c>
      <c r="AM66">
        <v>25</v>
      </c>
      <c r="AN66">
        <v>800</v>
      </c>
      <c r="AO66" t="s">
        <v>118</v>
      </c>
      <c r="AP66">
        <v>21</v>
      </c>
      <c r="AQ66">
        <v>35</v>
      </c>
      <c r="AR66">
        <v>512</v>
      </c>
      <c r="AZ66">
        <v>1200</v>
      </c>
      <c r="BA66">
        <v>1</v>
      </c>
      <c r="BB66" t="str">
        <f t="shared" si="2"/>
        <v xml:space="preserve">N65PJ   </v>
      </c>
      <c r="BC66">
        <v>7</v>
      </c>
      <c r="BE66">
        <v>0</v>
      </c>
      <c r="BF66">
        <v>0</v>
      </c>
      <c r="BG66">
        <v>0</v>
      </c>
      <c r="BH66">
        <v>775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 t="shared" si="42"/>
        <v>19:49:23.890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5</v>
      </c>
      <c r="CP66" t="s">
        <v>119</v>
      </c>
      <c r="CQ66">
        <v>276</v>
      </c>
      <c r="CR66">
        <v>2</v>
      </c>
      <c r="CW66">
        <v>9803717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 t="shared" si="39"/>
        <v>06/02/2020 19:49:19.214</v>
      </c>
      <c r="C67" t="str">
        <f t="shared" si="1"/>
        <v>FFDFD3C0</v>
      </c>
      <c r="D67" t="s">
        <v>131</v>
      </c>
      <c r="E67">
        <v>11</v>
      </c>
      <c r="H67">
        <v>228</v>
      </c>
      <c r="I67" t="s">
        <v>132</v>
      </c>
      <c r="J67" t="s">
        <v>129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40"/>
        <v>19:49:23.883</v>
      </c>
      <c r="T67" t="str">
        <f t="shared" si="41"/>
        <v>19:49:23.383</v>
      </c>
      <c r="U67" t="str">
        <f t="shared" si="43"/>
        <v>A88BAF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1</v>
      </c>
      <c r="AI67" t="s">
        <v>146</v>
      </c>
      <c r="AJ67">
        <v>38.302909999999997</v>
      </c>
      <c r="AK67" t="s">
        <v>147</v>
      </c>
      <c r="AL67">
        <v>-122.056754</v>
      </c>
      <c r="AM67">
        <v>25</v>
      </c>
      <c r="AN67">
        <v>800</v>
      </c>
      <c r="AO67" t="s">
        <v>118</v>
      </c>
      <c r="AP67">
        <v>21</v>
      </c>
      <c r="AQ67">
        <v>35</v>
      </c>
      <c r="AR67">
        <v>512</v>
      </c>
      <c r="AZ67">
        <v>1200</v>
      </c>
      <c r="BA67">
        <v>1</v>
      </c>
      <c r="BB67" t="str">
        <f t="shared" si="2"/>
        <v xml:space="preserve">N65PJ   </v>
      </c>
      <c r="BC67">
        <v>7</v>
      </c>
      <c r="BE67">
        <v>0</v>
      </c>
      <c r="BF67">
        <v>0</v>
      </c>
      <c r="BG67">
        <v>0</v>
      </c>
      <c r="BH67">
        <v>775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 t="shared" si="42"/>
        <v>19:49:23.890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5</v>
      </c>
      <c r="CP67" t="s">
        <v>119</v>
      </c>
      <c r="CQ67">
        <v>276</v>
      </c>
      <c r="CR67">
        <v>2</v>
      </c>
      <c r="CW67">
        <v>9803717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 t="shared" si="39"/>
        <v>06/02/2020 19:49:19.214</v>
      </c>
      <c r="C68" t="str">
        <f t="shared" ref="C68:C131" si="44">"FFDFD3C0"</f>
        <v>FFDFD3C0</v>
      </c>
      <c r="D68" t="s">
        <v>122</v>
      </c>
      <c r="E68">
        <v>6</v>
      </c>
      <c r="F68">
        <v>2006</v>
      </c>
      <c r="G68" t="s">
        <v>123</v>
      </c>
      <c r="J68" t="s">
        <v>124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40"/>
        <v>19:49:23.883</v>
      </c>
      <c r="T68" t="str">
        <f t="shared" si="41"/>
        <v>19:49:23.383</v>
      </c>
      <c r="U68" t="str">
        <f t="shared" si="43"/>
        <v>A88BAF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1</v>
      </c>
      <c r="AI68" t="s">
        <v>146</v>
      </c>
      <c r="AJ68">
        <v>38.302909999999997</v>
      </c>
      <c r="AK68" t="s">
        <v>147</v>
      </c>
      <c r="AL68">
        <v>-122.056754</v>
      </c>
      <c r="AM68">
        <v>25</v>
      </c>
      <c r="AN68">
        <v>800</v>
      </c>
      <c r="AO68" t="s">
        <v>118</v>
      </c>
      <c r="AP68">
        <v>21</v>
      </c>
      <c r="AQ68">
        <v>35</v>
      </c>
      <c r="AR68">
        <v>512</v>
      </c>
      <c r="AZ68">
        <v>1200</v>
      </c>
      <c r="BA68">
        <v>1</v>
      </c>
      <c r="BB68" t="str">
        <f t="shared" ref="BB68:BB131" si="45">"N65PJ   "</f>
        <v xml:space="preserve">N65PJ   </v>
      </c>
      <c r="BC68">
        <v>7</v>
      </c>
      <c r="BE68">
        <v>0</v>
      </c>
      <c r="BF68">
        <v>0</v>
      </c>
      <c r="BG68">
        <v>0</v>
      </c>
      <c r="BH68">
        <v>775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 t="shared" si="42"/>
        <v>19:49:23.890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276</v>
      </c>
      <c r="CR68">
        <v>2</v>
      </c>
      <c r="CW68">
        <v>9803717</v>
      </c>
      <c r="CY68">
        <v>1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 t="shared" si="39"/>
        <v>06/02/2020 19:49:19.214</v>
      </c>
      <c r="C69" t="str">
        <f t="shared" si="44"/>
        <v>FFDFD3C0</v>
      </c>
      <c r="D69" t="s">
        <v>125</v>
      </c>
      <c r="E69">
        <v>19</v>
      </c>
      <c r="F69">
        <v>1019</v>
      </c>
      <c r="G69" t="s">
        <v>114</v>
      </c>
      <c r="J69" t="s">
        <v>126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40"/>
        <v>19:49:23.883</v>
      </c>
      <c r="T69" t="str">
        <f t="shared" si="41"/>
        <v>19:49:23.383</v>
      </c>
      <c r="U69" t="str">
        <f t="shared" si="43"/>
        <v>A88BAF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2</v>
      </c>
      <c r="AH69">
        <v>1</v>
      </c>
      <c r="AI69" t="s">
        <v>146</v>
      </c>
      <c r="AJ69">
        <v>38.302909999999997</v>
      </c>
      <c r="AK69" t="s">
        <v>147</v>
      </c>
      <c r="AL69">
        <v>-122.056754</v>
      </c>
      <c r="AM69">
        <v>25</v>
      </c>
      <c r="AN69">
        <v>800</v>
      </c>
      <c r="AO69" t="s">
        <v>118</v>
      </c>
      <c r="AP69">
        <v>21</v>
      </c>
      <c r="AQ69">
        <v>35</v>
      </c>
      <c r="AR69">
        <v>512</v>
      </c>
      <c r="AZ69">
        <v>1200</v>
      </c>
      <c r="BA69">
        <v>1</v>
      </c>
      <c r="BB69" t="str">
        <f t="shared" si="45"/>
        <v xml:space="preserve">N65PJ   </v>
      </c>
      <c r="BC69">
        <v>7</v>
      </c>
      <c r="BE69">
        <v>0</v>
      </c>
      <c r="BF69">
        <v>0</v>
      </c>
      <c r="BG69">
        <v>0</v>
      </c>
      <c r="BH69">
        <v>775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 t="shared" si="42"/>
        <v>19:49:23.890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276</v>
      </c>
      <c r="CR69">
        <v>2</v>
      </c>
      <c r="CW69">
        <v>9803717</v>
      </c>
      <c r="CY69">
        <v>1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 t="shared" si="39"/>
        <v>06/02/2020 19:49:19.214</v>
      </c>
      <c r="C70" t="str">
        <f t="shared" si="44"/>
        <v>FFDFD3C0</v>
      </c>
      <c r="D70" t="s">
        <v>113</v>
      </c>
      <c r="E70">
        <v>5</v>
      </c>
      <c r="H70">
        <v>172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40"/>
        <v>19:49:23.883</v>
      </c>
      <c r="T70" t="str">
        <f t="shared" si="41"/>
        <v>19:49:23.383</v>
      </c>
      <c r="U70" t="str">
        <f t="shared" si="43"/>
        <v>A88BAF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1</v>
      </c>
      <c r="AI70" t="s">
        <v>146</v>
      </c>
      <c r="AJ70">
        <v>38.302909999999997</v>
      </c>
      <c r="AK70" t="s">
        <v>147</v>
      </c>
      <c r="AL70">
        <v>-122.056754</v>
      </c>
      <c r="AM70">
        <v>25</v>
      </c>
      <c r="AN70">
        <v>800</v>
      </c>
      <c r="AO70" t="s">
        <v>118</v>
      </c>
      <c r="AP70">
        <v>21</v>
      </c>
      <c r="AQ70">
        <v>35</v>
      </c>
      <c r="AR70">
        <v>512</v>
      </c>
      <c r="AZ70">
        <v>1200</v>
      </c>
      <c r="BA70">
        <v>1</v>
      </c>
      <c r="BB70" t="str">
        <f t="shared" si="45"/>
        <v xml:space="preserve">N65PJ   </v>
      </c>
      <c r="BC70">
        <v>7</v>
      </c>
      <c r="BE70">
        <v>0</v>
      </c>
      <c r="BF70">
        <v>0</v>
      </c>
      <c r="BG70">
        <v>0</v>
      </c>
      <c r="BH70">
        <v>775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 t="shared" si="42"/>
        <v>19:49:23.890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5</v>
      </c>
      <c r="CP70" t="s">
        <v>119</v>
      </c>
      <c r="CQ70">
        <v>276</v>
      </c>
      <c r="CR70">
        <v>2</v>
      </c>
      <c r="CW70">
        <v>9803717</v>
      </c>
      <c r="CY70">
        <v>1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 t="shared" ref="A71:A76" si="46">"06/02/2020 19:49:20.160"</f>
        <v>06/02/2020 19:49:20.160</v>
      </c>
      <c r="C71" t="str">
        <f t="shared" si="44"/>
        <v>FFDFD3C0</v>
      </c>
      <c r="D71" t="s">
        <v>113</v>
      </c>
      <c r="E71">
        <v>5</v>
      </c>
      <c r="H71">
        <v>172</v>
      </c>
      <c r="I71" t="s">
        <v>114</v>
      </c>
      <c r="J71" t="s">
        <v>115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ref="S71:S76" si="47">"19:49:24.828"</f>
        <v>19:49:24.828</v>
      </c>
      <c r="T71" t="str">
        <f t="shared" ref="T71:T76" si="48">"19:49:24.428"</f>
        <v>19:49:24.428</v>
      </c>
      <c r="U71" t="str">
        <f t="shared" si="43"/>
        <v>A88BAF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1</v>
      </c>
      <c r="AI71" t="s">
        <v>148</v>
      </c>
      <c r="AJ71">
        <v>38.303103</v>
      </c>
      <c r="AK71" t="s">
        <v>149</v>
      </c>
      <c r="AL71">
        <v>-122.056646</v>
      </c>
      <c r="AM71">
        <v>25</v>
      </c>
      <c r="AN71">
        <v>800</v>
      </c>
      <c r="AO71" t="s">
        <v>118</v>
      </c>
      <c r="AP71">
        <v>25</v>
      </c>
      <c r="AQ71">
        <v>38</v>
      </c>
      <c r="AR71">
        <v>384</v>
      </c>
      <c r="AZ71">
        <v>1200</v>
      </c>
      <c r="BA71">
        <v>1</v>
      </c>
      <c r="BB71" t="str">
        <f t="shared" si="45"/>
        <v xml:space="preserve">N65PJ   </v>
      </c>
      <c r="BC71">
        <v>7</v>
      </c>
      <c r="BE71">
        <v>0</v>
      </c>
      <c r="BF71">
        <v>0</v>
      </c>
      <c r="BG71">
        <v>0</v>
      </c>
      <c r="BH71">
        <v>775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 t="shared" ref="BW71:BW76" si="49">"19:49:24.830"</f>
        <v>19:49:24.830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276</v>
      </c>
      <c r="CR71">
        <v>2</v>
      </c>
      <c r="CW71">
        <v>9804468</v>
      </c>
      <c r="CY71">
        <v>1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 t="shared" si="46"/>
        <v>06/02/2020 19:49:20.160</v>
      </c>
      <c r="C72" t="str">
        <f t="shared" si="44"/>
        <v>FFDFD3C0</v>
      </c>
      <c r="D72" t="s">
        <v>127</v>
      </c>
      <c r="E72">
        <v>9</v>
      </c>
      <c r="H72">
        <v>51</v>
      </c>
      <c r="I72" t="s">
        <v>133</v>
      </c>
      <c r="J72" t="s">
        <v>129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47"/>
        <v>19:49:24.828</v>
      </c>
      <c r="T72" t="str">
        <f t="shared" si="48"/>
        <v>19:49:24.428</v>
      </c>
      <c r="U72" t="str">
        <f t="shared" si="43"/>
        <v>A88BAF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2</v>
      </c>
      <c r="AH72">
        <v>1</v>
      </c>
      <c r="AI72" t="s">
        <v>148</v>
      </c>
      <c r="AJ72">
        <v>38.303103</v>
      </c>
      <c r="AK72" t="s">
        <v>149</v>
      </c>
      <c r="AL72">
        <v>-122.056646</v>
      </c>
      <c r="AM72">
        <v>25</v>
      </c>
      <c r="AN72">
        <v>800</v>
      </c>
      <c r="AO72" t="s">
        <v>118</v>
      </c>
      <c r="AP72">
        <v>25</v>
      </c>
      <c r="AQ72">
        <v>38</v>
      </c>
      <c r="AR72">
        <v>384</v>
      </c>
      <c r="AZ72">
        <v>1200</v>
      </c>
      <c r="BA72">
        <v>1</v>
      </c>
      <c r="BB72" t="str">
        <f t="shared" si="45"/>
        <v xml:space="preserve">N65PJ   </v>
      </c>
      <c r="BC72">
        <v>7</v>
      </c>
      <c r="BE72">
        <v>0</v>
      </c>
      <c r="BF72">
        <v>0</v>
      </c>
      <c r="BG72">
        <v>0</v>
      </c>
      <c r="BH72">
        <v>775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 t="shared" si="49"/>
        <v>19:49:24.830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5</v>
      </c>
      <c r="CP72" t="s">
        <v>119</v>
      </c>
      <c r="CQ72">
        <v>276</v>
      </c>
      <c r="CR72">
        <v>2</v>
      </c>
      <c r="CW72">
        <v>9804468</v>
      </c>
      <c r="CY72">
        <v>1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 t="shared" si="46"/>
        <v>06/02/2020 19:49:20.160</v>
      </c>
      <c r="C73" t="str">
        <f t="shared" si="44"/>
        <v>FFDFD3C0</v>
      </c>
      <c r="D73" t="s">
        <v>127</v>
      </c>
      <c r="E73">
        <v>5</v>
      </c>
      <c r="H73">
        <v>47</v>
      </c>
      <c r="I73" t="s">
        <v>128</v>
      </c>
      <c r="J73" t="s">
        <v>129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47"/>
        <v>19:49:24.828</v>
      </c>
      <c r="T73" t="str">
        <f t="shared" si="48"/>
        <v>19:49:24.428</v>
      </c>
      <c r="U73" t="str">
        <f t="shared" si="43"/>
        <v>A88BAF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1</v>
      </c>
      <c r="AI73" t="s">
        <v>148</v>
      </c>
      <c r="AJ73">
        <v>38.303103</v>
      </c>
      <c r="AK73" t="s">
        <v>149</v>
      </c>
      <c r="AL73">
        <v>-122.056646</v>
      </c>
      <c r="AM73">
        <v>25</v>
      </c>
      <c r="AN73">
        <v>800</v>
      </c>
      <c r="AO73" t="s">
        <v>118</v>
      </c>
      <c r="AP73">
        <v>25</v>
      </c>
      <c r="AQ73">
        <v>38</v>
      </c>
      <c r="AR73">
        <v>384</v>
      </c>
      <c r="AZ73">
        <v>1200</v>
      </c>
      <c r="BA73">
        <v>1</v>
      </c>
      <c r="BB73" t="str">
        <f t="shared" si="45"/>
        <v xml:space="preserve">N65PJ   </v>
      </c>
      <c r="BC73">
        <v>7</v>
      </c>
      <c r="BE73">
        <v>0</v>
      </c>
      <c r="BF73">
        <v>0</v>
      </c>
      <c r="BG73">
        <v>0</v>
      </c>
      <c r="BH73">
        <v>775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 t="shared" si="49"/>
        <v>19:49:24.830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5</v>
      </c>
      <c r="CP73" t="s">
        <v>119</v>
      </c>
      <c r="CQ73">
        <v>276</v>
      </c>
      <c r="CR73">
        <v>2</v>
      </c>
      <c r="CW73">
        <v>9804468</v>
      </c>
      <c r="CY73">
        <v>1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 t="shared" si="46"/>
        <v>06/02/2020 19:49:20.160</v>
      </c>
      <c r="C74" t="str">
        <f t="shared" si="44"/>
        <v>FFDFD3C0</v>
      </c>
      <c r="D74" t="s">
        <v>122</v>
      </c>
      <c r="E74">
        <v>6</v>
      </c>
      <c r="F74">
        <v>2006</v>
      </c>
      <c r="G74" t="s">
        <v>123</v>
      </c>
      <c r="J74" t="s">
        <v>124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47"/>
        <v>19:49:24.828</v>
      </c>
      <c r="T74" t="str">
        <f t="shared" si="48"/>
        <v>19:49:24.428</v>
      </c>
      <c r="U74" t="str">
        <f t="shared" si="43"/>
        <v>A88BAF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1</v>
      </c>
      <c r="AI74" t="s">
        <v>148</v>
      </c>
      <c r="AJ74">
        <v>38.303103</v>
      </c>
      <c r="AK74" t="s">
        <v>149</v>
      </c>
      <c r="AL74">
        <v>-122.056646</v>
      </c>
      <c r="AM74">
        <v>25</v>
      </c>
      <c r="AN74">
        <v>800</v>
      </c>
      <c r="AO74" t="s">
        <v>118</v>
      </c>
      <c r="AP74">
        <v>25</v>
      </c>
      <c r="AQ74">
        <v>38</v>
      </c>
      <c r="AR74">
        <v>384</v>
      </c>
      <c r="AZ74">
        <v>1200</v>
      </c>
      <c r="BA74">
        <v>1</v>
      </c>
      <c r="BB74" t="str">
        <f t="shared" si="45"/>
        <v xml:space="preserve">N65PJ   </v>
      </c>
      <c r="BC74">
        <v>7</v>
      </c>
      <c r="BE74">
        <v>0</v>
      </c>
      <c r="BF74">
        <v>0</v>
      </c>
      <c r="BG74">
        <v>0</v>
      </c>
      <c r="BH74">
        <v>775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 t="shared" si="49"/>
        <v>19:49:24.830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5</v>
      </c>
      <c r="CP74" t="s">
        <v>119</v>
      </c>
      <c r="CQ74">
        <v>276</v>
      </c>
      <c r="CR74">
        <v>2</v>
      </c>
      <c r="CW74">
        <v>9804468</v>
      </c>
      <c r="CY74">
        <v>1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 t="shared" si="46"/>
        <v>06/02/2020 19:49:20.160</v>
      </c>
      <c r="C75" t="str">
        <f t="shared" si="44"/>
        <v>FFDFD3C0</v>
      </c>
      <c r="D75" t="s">
        <v>131</v>
      </c>
      <c r="E75">
        <v>11</v>
      </c>
      <c r="H75">
        <v>228</v>
      </c>
      <c r="I75" t="s">
        <v>132</v>
      </c>
      <c r="J75" t="s">
        <v>129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47"/>
        <v>19:49:24.828</v>
      </c>
      <c r="T75" t="str">
        <f t="shared" si="48"/>
        <v>19:49:24.428</v>
      </c>
      <c r="U75" t="str">
        <f t="shared" si="43"/>
        <v>A88BAF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1</v>
      </c>
      <c r="AI75" t="s">
        <v>148</v>
      </c>
      <c r="AJ75">
        <v>38.303103</v>
      </c>
      <c r="AK75" t="s">
        <v>149</v>
      </c>
      <c r="AL75">
        <v>-122.056646</v>
      </c>
      <c r="AM75">
        <v>25</v>
      </c>
      <c r="AN75">
        <v>800</v>
      </c>
      <c r="AO75" t="s">
        <v>118</v>
      </c>
      <c r="AP75">
        <v>25</v>
      </c>
      <c r="AQ75">
        <v>38</v>
      </c>
      <c r="AR75">
        <v>384</v>
      </c>
      <c r="AZ75">
        <v>1200</v>
      </c>
      <c r="BA75">
        <v>1</v>
      </c>
      <c r="BB75" t="str">
        <f t="shared" si="45"/>
        <v xml:space="preserve">N65PJ   </v>
      </c>
      <c r="BC75">
        <v>7</v>
      </c>
      <c r="BE75">
        <v>0</v>
      </c>
      <c r="BF75">
        <v>0</v>
      </c>
      <c r="BG75">
        <v>0</v>
      </c>
      <c r="BH75">
        <v>775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 t="shared" si="49"/>
        <v>19:49:24.830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5</v>
      </c>
      <c r="CP75" t="s">
        <v>119</v>
      </c>
      <c r="CQ75">
        <v>276</v>
      </c>
      <c r="CR75">
        <v>2</v>
      </c>
      <c r="CW75">
        <v>9804468</v>
      </c>
      <c r="CY75">
        <v>1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 t="shared" si="46"/>
        <v>06/02/2020 19:49:20.160</v>
      </c>
      <c r="C76" t="str">
        <f t="shared" si="44"/>
        <v>FFDFD3C0</v>
      </c>
      <c r="D76" t="s">
        <v>125</v>
      </c>
      <c r="E76">
        <v>19</v>
      </c>
      <c r="F76">
        <v>1019</v>
      </c>
      <c r="G76" t="s">
        <v>114</v>
      </c>
      <c r="J76" t="s">
        <v>126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7"/>
        <v>19:49:24.828</v>
      </c>
      <c r="T76" t="str">
        <f t="shared" si="48"/>
        <v>19:49:24.428</v>
      </c>
      <c r="U76" t="str">
        <f t="shared" si="43"/>
        <v>A88BAF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2</v>
      </c>
      <c r="AH76">
        <v>1</v>
      </c>
      <c r="AI76" t="s">
        <v>148</v>
      </c>
      <c r="AJ76">
        <v>38.303103</v>
      </c>
      <c r="AK76" t="s">
        <v>149</v>
      </c>
      <c r="AL76">
        <v>-122.056646</v>
      </c>
      <c r="AM76">
        <v>25</v>
      </c>
      <c r="AN76">
        <v>800</v>
      </c>
      <c r="AO76" t="s">
        <v>118</v>
      </c>
      <c r="AP76">
        <v>25</v>
      </c>
      <c r="AQ76">
        <v>38</v>
      </c>
      <c r="AR76">
        <v>384</v>
      </c>
      <c r="AZ76">
        <v>1200</v>
      </c>
      <c r="BA76">
        <v>1</v>
      </c>
      <c r="BB76" t="str">
        <f t="shared" si="45"/>
        <v xml:space="preserve">N65PJ   </v>
      </c>
      <c r="BC76">
        <v>7</v>
      </c>
      <c r="BE76">
        <v>0</v>
      </c>
      <c r="BF76">
        <v>0</v>
      </c>
      <c r="BG76">
        <v>0</v>
      </c>
      <c r="BH76">
        <v>775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 t="shared" si="49"/>
        <v>19:49:24.830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5</v>
      </c>
      <c r="CP76" t="s">
        <v>119</v>
      </c>
      <c r="CQ76">
        <v>276</v>
      </c>
      <c r="CR76">
        <v>2</v>
      </c>
      <c r="CW76">
        <v>9804468</v>
      </c>
      <c r="CY76">
        <v>1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 t="shared" ref="A77:A82" si="50">"06/02/2020 19:49:21.152"</f>
        <v>06/02/2020 19:49:21.152</v>
      </c>
      <c r="C77" t="str">
        <f t="shared" si="44"/>
        <v>FFDFD3C0</v>
      </c>
      <c r="D77" t="s">
        <v>131</v>
      </c>
      <c r="E77">
        <v>11</v>
      </c>
      <c r="H77">
        <v>228</v>
      </c>
      <c r="I77" t="s">
        <v>132</v>
      </c>
      <c r="J77" t="s">
        <v>129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ref="S77:S82" si="51">"19:49:25.844"</f>
        <v>19:49:25.844</v>
      </c>
      <c r="T77" t="str">
        <f t="shared" ref="T77:T82" si="52">"19:49:25.444"</f>
        <v>19:49:25.444</v>
      </c>
      <c r="U77" t="str">
        <f t="shared" si="43"/>
        <v>A88BAF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1</v>
      </c>
      <c r="AI77" t="s">
        <v>150</v>
      </c>
      <c r="AJ77">
        <v>38.303274999999999</v>
      </c>
      <c r="AK77" t="s">
        <v>151</v>
      </c>
      <c r="AL77">
        <v>-122.05647500000001</v>
      </c>
      <c r="AM77">
        <v>25</v>
      </c>
      <c r="AN77">
        <v>800</v>
      </c>
      <c r="AO77" t="s">
        <v>118</v>
      </c>
      <c r="AP77">
        <v>27</v>
      </c>
      <c r="AQ77">
        <v>42</v>
      </c>
      <c r="AR77">
        <v>128</v>
      </c>
      <c r="AZ77">
        <v>1200</v>
      </c>
      <c r="BA77">
        <v>1</v>
      </c>
      <c r="BB77" t="str">
        <f t="shared" si="45"/>
        <v xml:space="preserve">N65PJ   </v>
      </c>
      <c r="BC77">
        <v>7</v>
      </c>
      <c r="BE77">
        <v>0</v>
      </c>
      <c r="BF77">
        <v>0</v>
      </c>
      <c r="BG77">
        <v>0</v>
      </c>
      <c r="BH77">
        <v>775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 t="shared" ref="BW77:BW82" si="53">"19:49:25.845"</f>
        <v>19:49:25.845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5</v>
      </c>
      <c r="CP77" t="s">
        <v>119</v>
      </c>
      <c r="CQ77">
        <v>276</v>
      </c>
      <c r="CR77">
        <v>2</v>
      </c>
      <c r="CW77">
        <v>9805251</v>
      </c>
      <c r="CY77">
        <v>1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 t="shared" si="50"/>
        <v>06/02/2020 19:49:21.152</v>
      </c>
      <c r="C78" t="str">
        <f t="shared" si="44"/>
        <v>FFDFD3C0</v>
      </c>
      <c r="D78" t="s">
        <v>125</v>
      </c>
      <c r="E78">
        <v>19</v>
      </c>
      <c r="F78">
        <v>1019</v>
      </c>
      <c r="G78" t="s">
        <v>114</v>
      </c>
      <c r="J78" t="s">
        <v>126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51"/>
        <v>19:49:25.844</v>
      </c>
      <c r="T78" t="str">
        <f t="shared" si="52"/>
        <v>19:49:25.444</v>
      </c>
      <c r="U78" t="str">
        <f t="shared" si="43"/>
        <v>A88BAF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1</v>
      </c>
      <c r="AI78" t="s">
        <v>150</v>
      </c>
      <c r="AJ78">
        <v>38.303274999999999</v>
      </c>
      <c r="AK78" t="s">
        <v>151</v>
      </c>
      <c r="AL78">
        <v>-122.05647500000001</v>
      </c>
      <c r="AM78">
        <v>25</v>
      </c>
      <c r="AN78">
        <v>800</v>
      </c>
      <c r="AO78" t="s">
        <v>118</v>
      </c>
      <c r="AP78">
        <v>27</v>
      </c>
      <c r="AQ78">
        <v>42</v>
      </c>
      <c r="AR78">
        <v>128</v>
      </c>
      <c r="AZ78">
        <v>1200</v>
      </c>
      <c r="BA78">
        <v>1</v>
      </c>
      <c r="BB78" t="str">
        <f t="shared" si="45"/>
        <v xml:space="preserve">N65PJ   </v>
      </c>
      <c r="BC78">
        <v>7</v>
      </c>
      <c r="BE78">
        <v>0</v>
      </c>
      <c r="BF78">
        <v>0</v>
      </c>
      <c r="BG78">
        <v>0</v>
      </c>
      <c r="BH78">
        <v>775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 t="shared" si="53"/>
        <v>19:49:25.845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5</v>
      </c>
      <c r="CP78" t="s">
        <v>119</v>
      </c>
      <c r="CQ78">
        <v>276</v>
      </c>
      <c r="CR78">
        <v>2</v>
      </c>
      <c r="CW78">
        <v>9805251</v>
      </c>
      <c r="CY78">
        <v>1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 t="shared" si="50"/>
        <v>06/02/2020 19:49:21.152</v>
      </c>
      <c r="C79" t="str">
        <f t="shared" si="44"/>
        <v>FFDFD3C0</v>
      </c>
      <c r="D79" t="s">
        <v>113</v>
      </c>
      <c r="E79">
        <v>5</v>
      </c>
      <c r="H79">
        <v>172</v>
      </c>
      <c r="I79" t="s">
        <v>114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51"/>
        <v>19:49:25.844</v>
      </c>
      <c r="T79" t="str">
        <f t="shared" si="52"/>
        <v>19:49:25.444</v>
      </c>
      <c r="U79" t="str">
        <f t="shared" si="43"/>
        <v>A88BAF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1</v>
      </c>
      <c r="AI79" t="s">
        <v>150</v>
      </c>
      <c r="AJ79">
        <v>38.303274999999999</v>
      </c>
      <c r="AK79" t="s">
        <v>151</v>
      </c>
      <c r="AL79">
        <v>-122.05647500000001</v>
      </c>
      <c r="AM79">
        <v>25</v>
      </c>
      <c r="AN79">
        <v>800</v>
      </c>
      <c r="AO79" t="s">
        <v>118</v>
      </c>
      <c r="AP79">
        <v>27</v>
      </c>
      <c r="AQ79">
        <v>42</v>
      </c>
      <c r="AR79">
        <v>128</v>
      </c>
      <c r="AZ79">
        <v>1200</v>
      </c>
      <c r="BA79">
        <v>1</v>
      </c>
      <c r="BB79" t="str">
        <f t="shared" si="45"/>
        <v xml:space="preserve">N65PJ   </v>
      </c>
      <c r="BC79">
        <v>7</v>
      </c>
      <c r="BE79">
        <v>0</v>
      </c>
      <c r="BF79">
        <v>0</v>
      </c>
      <c r="BG79">
        <v>0</v>
      </c>
      <c r="BH79">
        <v>775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 t="shared" si="53"/>
        <v>19:49:25.845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5</v>
      </c>
      <c r="CP79" t="s">
        <v>119</v>
      </c>
      <c r="CQ79">
        <v>276</v>
      </c>
      <c r="CR79">
        <v>2</v>
      </c>
      <c r="CW79">
        <v>9805251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 t="shared" si="50"/>
        <v>06/02/2020 19:49:21.152</v>
      </c>
      <c r="C80" t="str">
        <f t="shared" si="44"/>
        <v>FFDFD3C0</v>
      </c>
      <c r="D80" t="s">
        <v>127</v>
      </c>
      <c r="E80">
        <v>9</v>
      </c>
      <c r="H80">
        <v>51</v>
      </c>
      <c r="I80" t="s">
        <v>133</v>
      </c>
      <c r="J80" t="s">
        <v>129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51"/>
        <v>19:49:25.844</v>
      </c>
      <c r="T80" t="str">
        <f t="shared" si="52"/>
        <v>19:49:25.444</v>
      </c>
      <c r="U80" t="str">
        <f t="shared" si="43"/>
        <v>A88BAF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1</v>
      </c>
      <c r="AI80" t="s">
        <v>150</v>
      </c>
      <c r="AJ80">
        <v>38.303274999999999</v>
      </c>
      <c r="AK80" t="s">
        <v>151</v>
      </c>
      <c r="AL80">
        <v>-122.05647500000001</v>
      </c>
      <c r="AM80">
        <v>25</v>
      </c>
      <c r="AN80">
        <v>800</v>
      </c>
      <c r="AO80" t="s">
        <v>118</v>
      </c>
      <c r="AP80">
        <v>27</v>
      </c>
      <c r="AQ80">
        <v>42</v>
      </c>
      <c r="AR80">
        <v>128</v>
      </c>
      <c r="AZ80">
        <v>1200</v>
      </c>
      <c r="BA80">
        <v>1</v>
      </c>
      <c r="BB80" t="str">
        <f t="shared" si="45"/>
        <v xml:space="preserve">N65PJ   </v>
      </c>
      <c r="BC80">
        <v>7</v>
      </c>
      <c r="BE80">
        <v>0</v>
      </c>
      <c r="BF80">
        <v>0</v>
      </c>
      <c r="BG80">
        <v>0</v>
      </c>
      <c r="BH80">
        <v>775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 t="shared" si="53"/>
        <v>19:49:25.845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5</v>
      </c>
      <c r="CP80" t="s">
        <v>119</v>
      </c>
      <c r="CQ80">
        <v>276</v>
      </c>
      <c r="CR80">
        <v>2</v>
      </c>
      <c r="CW80">
        <v>9805251</v>
      </c>
      <c r="CY80">
        <v>1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 t="shared" si="50"/>
        <v>06/02/2020 19:49:21.152</v>
      </c>
      <c r="C81" t="str">
        <f t="shared" si="44"/>
        <v>FFDFD3C0</v>
      </c>
      <c r="D81" t="s">
        <v>127</v>
      </c>
      <c r="E81">
        <v>5</v>
      </c>
      <c r="H81">
        <v>47</v>
      </c>
      <c r="I81" t="s">
        <v>128</v>
      </c>
      <c r="J81" t="s">
        <v>129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51"/>
        <v>19:49:25.844</v>
      </c>
      <c r="T81" t="str">
        <f t="shared" si="52"/>
        <v>19:49:25.444</v>
      </c>
      <c r="U81" t="str">
        <f t="shared" si="43"/>
        <v>A88BAF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2</v>
      </c>
      <c r="AH81">
        <v>1</v>
      </c>
      <c r="AI81" t="s">
        <v>150</v>
      </c>
      <c r="AJ81">
        <v>38.303274999999999</v>
      </c>
      <c r="AK81" t="s">
        <v>151</v>
      </c>
      <c r="AL81">
        <v>-122.05647500000001</v>
      </c>
      <c r="AM81">
        <v>25</v>
      </c>
      <c r="AN81">
        <v>800</v>
      </c>
      <c r="AO81" t="s">
        <v>118</v>
      </c>
      <c r="AP81">
        <v>27</v>
      </c>
      <c r="AQ81">
        <v>42</v>
      </c>
      <c r="AR81">
        <v>128</v>
      </c>
      <c r="AZ81">
        <v>1200</v>
      </c>
      <c r="BA81">
        <v>1</v>
      </c>
      <c r="BB81" t="str">
        <f t="shared" si="45"/>
        <v xml:space="preserve">N65PJ   </v>
      </c>
      <c r="BC81">
        <v>7</v>
      </c>
      <c r="BE81">
        <v>0</v>
      </c>
      <c r="BF81">
        <v>0</v>
      </c>
      <c r="BG81">
        <v>0</v>
      </c>
      <c r="BH81">
        <v>775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 t="shared" si="53"/>
        <v>19:49:25.845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276</v>
      </c>
      <c r="CR81">
        <v>2</v>
      </c>
      <c r="CW81">
        <v>9805251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 t="shared" si="50"/>
        <v>06/02/2020 19:49:21.152</v>
      </c>
      <c r="C82" t="str">
        <f t="shared" si="44"/>
        <v>FFDFD3C0</v>
      </c>
      <c r="D82" t="s">
        <v>122</v>
      </c>
      <c r="E82">
        <v>6</v>
      </c>
      <c r="F82">
        <v>2006</v>
      </c>
      <c r="G82" t="s">
        <v>123</v>
      </c>
      <c r="J82" t="s">
        <v>124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51"/>
        <v>19:49:25.844</v>
      </c>
      <c r="T82" t="str">
        <f t="shared" si="52"/>
        <v>19:49:25.444</v>
      </c>
      <c r="U82" t="str">
        <f t="shared" si="43"/>
        <v>A88BAF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1</v>
      </c>
      <c r="AI82" t="s">
        <v>150</v>
      </c>
      <c r="AJ82">
        <v>38.303274999999999</v>
      </c>
      <c r="AK82" t="s">
        <v>151</v>
      </c>
      <c r="AL82">
        <v>-122.05647500000001</v>
      </c>
      <c r="AM82">
        <v>25</v>
      </c>
      <c r="AN82">
        <v>800</v>
      </c>
      <c r="AO82" t="s">
        <v>118</v>
      </c>
      <c r="AP82">
        <v>27</v>
      </c>
      <c r="AQ82">
        <v>42</v>
      </c>
      <c r="AR82">
        <v>128</v>
      </c>
      <c r="AZ82">
        <v>1200</v>
      </c>
      <c r="BA82">
        <v>1</v>
      </c>
      <c r="BB82" t="str">
        <f t="shared" si="45"/>
        <v xml:space="preserve">N65PJ   </v>
      </c>
      <c r="BC82">
        <v>7</v>
      </c>
      <c r="BE82">
        <v>0</v>
      </c>
      <c r="BF82">
        <v>0</v>
      </c>
      <c r="BG82">
        <v>0</v>
      </c>
      <c r="BH82">
        <v>775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 t="shared" si="53"/>
        <v>19:49:25.845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5</v>
      </c>
      <c r="CP82" t="s">
        <v>119</v>
      </c>
      <c r="CQ82">
        <v>276</v>
      </c>
      <c r="CR82">
        <v>2</v>
      </c>
      <c r="CW82">
        <v>9805251</v>
      </c>
      <c r="CY82">
        <v>1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 t="shared" ref="A83:A88" si="54">"06/02/2020 19:49:22.111"</f>
        <v>06/02/2020 19:49:22.111</v>
      </c>
      <c r="C83" t="str">
        <f t="shared" si="44"/>
        <v>FFDFD3C0</v>
      </c>
      <c r="D83" t="s">
        <v>125</v>
      </c>
      <c r="E83">
        <v>19</v>
      </c>
      <c r="F83">
        <v>1019</v>
      </c>
      <c r="G83" t="s">
        <v>114</v>
      </c>
      <c r="J83" t="s">
        <v>126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ref="S83:S88" si="55">"19:49:26.789"</f>
        <v>19:49:26.789</v>
      </c>
      <c r="T83" t="str">
        <f t="shared" ref="T83:T88" si="56">"19:49:26.389"</f>
        <v>19:49:26.389</v>
      </c>
      <c r="U83" t="str">
        <f t="shared" si="43"/>
        <v>A88BAF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1</v>
      </c>
      <c r="AI83" t="s">
        <v>152</v>
      </c>
      <c r="AJ83">
        <v>38.303511</v>
      </c>
      <c r="AK83" t="s">
        <v>153</v>
      </c>
      <c r="AL83">
        <v>-122.056324</v>
      </c>
      <c r="AM83">
        <v>25</v>
      </c>
      <c r="AN83">
        <v>775</v>
      </c>
      <c r="AO83" t="s">
        <v>118</v>
      </c>
      <c r="AP83">
        <v>29</v>
      </c>
      <c r="AQ83">
        <v>45</v>
      </c>
      <c r="AR83">
        <v>64</v>
      </c>
      <c r="AZ83">
        <v>1200</v>
      </c>
      <c r="BA83">
        <v>1</v>
      </c>
      <c r="BB83" t="str">
        <f t="shared" si="45"/>
        <v xml:space="preserve">N65PJ   </v>
      </c>
      <c r="BC83">
        <v>7</v>
      </c>
      <c r="BE83">
        <v>0</v>
      </c>
      <c r="BF83">
        <v>0</v>
      </c>
      <c r="BG83">
        <v>0</v>
      </c>
      <c r="BH83">
        <v>775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 t="shared" ref="BW83:BW88" si="57">"19:49:26.790"</f>
        <v>19:49:26.790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5</v>
      </c>
      <c r="CP83" t="s">
        <v>119</v>
      </c>
      <c r="CQ83">
        <v>276</v>
      </c>
      <c r="CR83">
        <v>2</v>
      </c>
      <c r="CW83">
        <v>9806021</v>
      </c>
      <c r="CY83">
        <v>1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 t="shared" si="54"/>
        <v>06/02/2020 19:49:22.111</v>
      </c>
      <c r="C84" t="str">
        <f t="shared" si="44"/>
        <v>FFDFD3C0</v>
      </c>
      <c r="D84" t="s">
        <v>131</v>
      </c>
      <c r="E84">
        <v>11</v>
      </c>
      <c r="H84">
        <v>228</v>
      </c>
      <c r="I84" t="s">
        <v>132</v>
      </c>
      <c r="J84" t="s">
        <v>129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55"/>
        <v>19:49:26.789</v>
      </c>
      <c r="T84" t="str">
        <f t="shared" si="56"/>
        <v>19:49:26.389</v>
      </c>
      <c r="U84" t="str">
        <f t="shared" si="43"/>
        <v>A88BAF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2</v>
      </c>
      <c r="AH84">
        <v>1</v>
      </c>
      <c r="AI84" t="s">
        <v>152</v>
      </c>
      <c r="AJ84">
        <v>38.303511</v>
      </c>
      <c r="AK84" t="s">
        <v>153</v>
      </c>
      <c r="AL84">
        <v>-122.056324</v>
      </c>
      <c r="AM84">
        <v>25</v>
      </c>
      <c r="AN84">
        <v>775</v>
      </c>
      <c r="AO84" t="s">
        <v>118</v>
      </c>
      <c r="AP84">
        <v>29</v>
      </c>
      <c r="AQ84">
        <v>45</v>
      </c>
      <c r="AR84">
        <v>64</v>
      </c>
      <c r="AZ84">
        <v>1200</v>
      </c>
      <c r="BA84">
        <v>1</v>
      </c>
      <c r="BB84" t="str">
        <f t="shared" si="45"/>
        <v xml:space="preserve">N65PJ   </v>
      </c>
      <c r="BC84">
        <v>7</v>
      </c>
      <c r="BE84">
        <v>0</v>
      </c>
      <c r="BF84">
        <v>0</v>
      </c>
      <c r="BG84">
        <v>0</v>
      </c>
      <c r="BH84">
        <v>775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 t="shared" si="57"/>
        <v>19:49:26.790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5</v>
      </c>
      <c r="CP84" t="s">
        <v>119</v>
      </c>
      <c r="CQ84">
        <v>276</v>
      </c>
      <c r="CR84">
        <v>2</v>
      </c>
      <c r="CW84">
        <v>9806021</v>
      </c>
      <c r="CY84">
        <v>1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 t="shared" si="54"/>
        <v>06/02/2020 19:49:22.111</v>
      </c>
      <c r="C85" t="str">
        <f t="shared" si="44"/>
        <v>FFDFD3C0</v>
      </c>
      <c r="D85" t="s">
        <v>113</v>
      </c>
      <c r="E85">
        <v>5</v>
      </c>
      <c r="H85">
        <v>172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55"/>
        <v>19:49:26.789</v>
      </c>
      <c r="T85" t="str">
        <f t="shared" si="56"/>
        <v>19:49:26.389</v>
      </c>
      <c r="U85" t="str">
        <f t="shared" si="43"/>
        <v>A88BAF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1</v>
      </c>
      <c r="AI85" t="s">
        <v>152</v>
      </c>
      <c r="AJ85">
        <v>38.303511</v>
      </c>
      <c r="AK85" t="s">
        <v>153</v>
      </c>
      <c r="AL85">
        <v>-122.056324</v>
      </c>
      <c r="AM85">
        <v>25</v>
      </c>
      <c r="AN85">
        <v>775</v>
      </c>
      <c r="AO85" t="s">
        <v>118</v>
      </c>
      <c r="AP85">
        <v>29</v>
      </c>
      <c r="AQ85">
        <v>45</v>
      </c>
      <c r="AR85">
        <v>64</v>
      </c>
      <c r="AZ85">
        <v>1200</v>
      </c>
      <c r="BA85">
        <v>1</v>
      </c>
      <c r="BB85" t="str">
        <f t="shared" si="45"/>
        <v xml:space="preserve">N65PJ   </v>
      </c>
      <c r="BC85">
        <v>7</v>
      </c>
      <c r="BE85">
        <v>0</v>
      </c>
      <c r="BF85">
        <v>0</v>
      </c>
      <c r="BG85">
        <v>0</v>
      </c>
      <c r="BH85">
        <v>775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 t="shared" si="57"/>
        <v>19:49:26.790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5</v>
      </c>
      <c r="CP85" t="s">
        <v>119</v>
      </c>
      <c r="CQ85">
        <v>276</v>
      </c>
      <c r="CR85">
        <v>2</v>
      </c>
      <c r="CW85">
        <v>9806021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 t="shared" si="54"/>
        <v>06/02/2020 19:49:22.111</v>
      </c>
      <c r="C86" t="str">
        <f t="shared" si="44"/>
        <v>FFDFD3C0</v>
      </c>
      <c r="D86" t="s">
        <v>122</v>
      </c>
      <c r="E86">
        <v>6</v>
      </c>
      <c r="F86">
        <v>2006</v>
      </c>
      <c r="G86" t="s">
        <v>123</v>
      </c>
      <c r="J86" t="s">
        <v>124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55"/>
        <v>19:49:26.789</v>
      </c>
      <c r="T86" t="str">
        <f t="shared" si="56"/>
        <v>19:49:26.389</v>
      </c>
      <c r="U86" t="str">
        <f t="shared" si="43"/>
        <v>A88BAF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1</v>
      </c>
      <c r="AI86" t="s">
        <v>152</v>
      </c>
      <c r="AJ86">
        <v>38.303511</v>
      </c>
      <c r="AK86" t="s">
        <v>153</v>
      </c>
      <c r="AL86">
        <v>-122.056324</v>
      </c>
      <c r="AM86">
        <v>25</v>
      </c>
      <c r="AN86">
        <v>775</v>
      </c>
      <c r="AO86" t="s">
        <v>118</v>
      </c>
      <c r="AP86">
        <v>29</v>
      </c>
      <c r="AQ86">
        <v>45</v>
      </c>
      <c r="AR86">
        <v>64</v>
      </c>
      <c r="AZ86">
        <v>1200</v>
      </c>
      <c r="BA86">
        <v>1</v>
      </c>
      <c r="BB86" t="str">
        <f t="shared" si="45"/>
        <v xml:space="preserve">N65PJ   </v>
      </c>
      <c r="BC86">
        <v>7</v>
      </c>
      <c r="BE86">
        <v>0</v>
      </c>
      <c r="BF86">
        <v>0</v>
      </c>
      <c r="BG86">
        <v>0</v>
      </c>
      <c r="BH86">
        <v>775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 t="shared" si="57"/>
        <v>19:49:26.790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5</v>
      </c>
      <c r="CP86" t="s">
        <v>119</v>
      </c>
      <c r="CQ86">
        <v>276</v>
      </c>
      <c r="CR86">
        <v>2</v>
      </c>
      <c r="CW86">
        <v>9806021</v>
      </c>
      <c r="CY86">
        <v>1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 t="shared" si="54"/>
        <v>06/02/2020 19:49:22.111</v>
      </c>
      <c r="C87" t="str">
        <f t="shared" si="44"/>
        <v>FFDFD3C0</v>
      </c>
      <c r="D87" t="s">
        <v>127</v>
      </c>
      <c r="E87">
        <v>9</v>
      </c>
      <c r="H87">
        <v>51</v>
      </c>
      <c r="I87" t="s">
        <v>133</v>
      </c>
      <c r="J87" t="s">
        <v>129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55"/>
        <v>19:49:26.789</v>
      </c>
      <c r="T87" t="str">
        <f t="shared" si="56"/>
        <v>19:49:26.389</v>
      </c>
      <c r="U87" t="str">
        <f t="shared" si="43"/>
        <v>A88BAF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1</v>
      </c>
      <c r="AI87" t="s">
        <v>152</v>
      </c>
      <c r="AJ87">
        <v>38.303511</v>
      </c>
      <c r="AK87" t="s">
        <v>153</v>
      </c>
      <c r="AL87">
        <v>-122.056324</v>
      </c>
      <c r="AM87">
        <v>25</v>
      </c>
      <c r="AN87">
        <v>775</v>
      </c>
      <c r="AO87" t="s">
        <v>118</v>
      </c>
      <c r="AP87">
        <v>29</v>
      </c>
      <c r="AQ87">
        <v>45</v>
      </c>
      <c r="AR87">
        <v>64</v>
      </c>
      <c r="AZ87">
        <v>1200</v>
      </c>
      <c r="BA87">
        <v>1</v>
      </c>
      <c r="BB87" t="str">
        <f t="shared" si="45"/>
        <v xml:space="preserve">N65PJ   </v>
      </c>
      <c r="BC87">
        <v>7</v>
      </c>
      <c r="BE87">
        <v>0</v>
      </c>
      <c r="BF87">
        <v>0</v>
      </c>
      <c r="BG87">
        <v>0</v>
      </c>
      <c r="BH87">
        <v>775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 t="shared" si="57"/>
        <v>19:49:26.790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5</v>
      </c>
      <c r="CP87" t="s">
        <v>119</v>
      </c>
      <c r="CQ87">
        <v>276</v>
      </c>
      <c r="CR87">
        <v>2</v>
      </c>
      <c r="CW87">
        <v>9806021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 t="shared" si="54"/>
        <v>06/02/2020 19:49:22.111</v>
      </c>
      <c r="C88" t="str">
        <f t="shared" si="44"/>
        <v>FFDFD3C0</v>
      </c>
      <c r="D88" t="s">
        <v>127</v>
      </c>
      <c r="E88">
        <v>5</v>
      </c>
      <c r="H88">
        <v>47</v>
      </c>
      <c r="I88" t="s">
        <v>128</v>
      </c>
      <c r="J88" t="s">
        <v>129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55"/>
        <v>19:49:26.789</v>
      </c>
      <c r="T88" t="str">
        <f t="shared" si="56"/>
        <v>19:49:26.389</v>
      </c>
      <c r="U88" t="str">
        <f t="shared" si="43"/>
        <v>A88BAF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2</v>
      </c>
      <c r="AH88">
        <v>1</v>
      </c>
      <c r="AI88" t="s">
        <v>152</v>
      </c>
      <c r="AJ88">
        <v>38.303511</v>
      </c>
      <c r="AK88" t="s">
        <v>153</v>
      </c>
      <c r="AL88">
        <v>-122.056324</v>
      </c>
      <c r="AM88">
        <v>25</v>
      </c>
      <c r="AN88">
        <v>775</v>
      </c>
      <c r="AO88" t="s">
        <v>118</v>
      </c>
      <c r="AP88">
        <v>29</v>
      </c>
      <c r="AQ88">
        <v>45</v>
      </c>
      <c r="AR88">
        <v>64</v>
      </c>
      <c r="AZ88">
        <v>1200</v>
      </c>
      <c r="BA88">
        <v>1</v>
      </c>
      <c r="BB88" t="str">
        <f t="shared" si="45"/>
        <v xml:space="preserve">N65PJ   </v>
      </c>
      <c r="BC88">
        <v>7</v>
      </c>
      <c r="BE88">
        <v>0</v>
      </c>
      <c r="BF88">
        <v>0</v>
      </c>
      <c r="BG88">
        <v>0</v>
      </c>
      <c r="BH88">
        <v>775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 t="shared" si="57"/>
        <v>19:49:26.790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5</v>
      </c>
      <c r="CP88" t="s">
        <v>119</v>
      </c>
      <c r="CQ88">
        <v>276</v>
      </c>
      <c r="CR88">
        <v>2</v>
      </c>
      <c r="CW88">
        <v>9806021</v>
      </c>
      <c r="CY88">
        <v>1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 t="shared" ref="A89:A94" si="58">"06/02/2020 19:49:22.971"</f>
        <v>06/02/2020 19:49:22.971</v>
      </c>
      <c r="C89" t="str">
        <f t="shared" si="44"/>
        <v>FFDFD3C0</v>
      </c>
      <c r="D89" t="s">
        <v>131</v>
      </c>
      <c r="E89">
        <v>11</v>
      </c>
      <c r="H89">
        <v>228</v>
      </c>
      <c r="I89" t="s">
        <v>132</v>
      </c>
      <c r="J89" t="s">
        <v>129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ref="S89:S94" si="59">"19:49:27.648"</f>
        <v>19:49:27.648</v>
      </c>
      <c r="T89" t="str">
        <f t="shared" ref="T89:T94" si="60">"19:49:27.248"</f>
        <v>19:49:27.248</v>
      </c>
      <c r="U89" t="str">
        <f t="shared" si="43"/>
        <v>A88BAF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1</v>
      </c>
      <c r="AI89" t="s">
        <v>154</v>
      </c>
      <c r="AJ89">
        <v>38.303704000000003</v>
      </c>
      <c r="AK89" t="s">
        <v>155</v>
      </c>
      <c r="AL89">
        <v>-122.05611</v>
      </c>
      <c r="AM89">
        <v>25</v>
      </c>
      <c r="AN89">
        <v>775</v>
      </c>
      <c r="AO89" t="s">
        <v>118</v>
      </c>
      <c r="AP89">
        <v>31</v>
      </c>
      <c r="AQ89">
        <v>48</v>
      </c>
      <c r="AR89">
        <v>192</v>
      </c>
      <c r="AZ89">
        <v>1200</v>
      </c>
      <c r="BA89">
        <v>1</v>
      </c>
      <c r="BB89" t="str">
        <f t="shared" si="45"/>
        <v xml:space="preserve">N65PJ   </v>
      </c>
      <c r="BC89">
        <v>7</v>
      </c>
      <c r="BE89">
        <v>0</v>
      </c>
      <c r="BF89">
        <v>0</v>
      </c>
      <c r="BG89">
        <v>0</v>
      </c>
      <c r="BH89">
        <v>775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 t="shared" ref="BW89:BW94" si="61">"19:49:27.648"</f>
        <v>19:49:27.648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5</v>
      </c>
      <c r="CP89" t="s">
        <v>119</v>
      </c>
      <c r="CQ89">
        <v>276</v>
      </c>
      <c r="CR89">
        <v>2</v>
      </c>
      <c r="CW89">
        <v>9806668</v>
      </c>
      <c r="CY89">
        <v>1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 t="shared" si="58"/>
        <v>06/02/2020 19:49:22.971</v>
      </c>
      <c r="C90" t="str">
        <f t="shared" si="44"/>
        <v>FFDFD3C0</v>
      </c>
      <c r="D90" t="s">
        <v>113</v>
      </c>
      <c r="E90">
        <v>5</v>
      </c>
      <c r="H90">
        <v>172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59"/>
        <v>19:49:27.648</v>
      </c>
      <c r="T90" t="str">
        <f t="shared" si="60"/>
        <v>19:49:27.248</v>
      </c>
      <c r="U90" t="str">
        <f t="shared" si="43"/>
        <v>A88BAF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1</v>
      </c>
      <c r="AI90" t="s">
        <v>154</v>
      </c>
      <c r="AJ90">
        <v>38.303704000000003</v>
      </c>
      <c r="AK90" t="s">
        <v>155</v>
      </c>
      <c r="AL90">
        <v>-122.05611</v>
      </c>
      <c r="AM90">
        <v>25</v>
      </c>
      <c r="AN90">
        <v>775</v>
      </c>
      <c r="AO90" t="s">
        <v>118</v>
      </c>
      <c r="AP90">
        <v>31</v>
      </c>
      <c r="AQ90">
        <v>48</v>
      </c>
      <c r="AR90">
        <v>192</v>
      </c>
      <c r="AZ90">
        <v>1200</v>
      </c>
      <c r="BA90">
        <v>1</v>
      </c>
      <c r="BB90" t="str">
        <f t="shared" si="45"/>
        <v xml:space="preserve">N65PJ   </v>
      </c>
      <c r="BC90">
        <v>7</v>
      </c>
      <c r="BE90">
        <v>0</v>
      </c>
      <c r="BF90">
        <v>0</v>
      </c>
      <c r="BG90">
        <v>0</v>
      </c>
      <c r="BH90">
        <v>775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 t="shared" si="61"/>
        <v>19:49:27.648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5</v>
      </c>
      <c r="CP90" t="s">
        <v>119</v>
      </c>
      <c r="CQ90">
        <v>276</v>
      </c>
      <c r="CR90">
        <v>2</v>
      </c>
      <c r="CW90">
        <v>9806668</v>
      </c>
      <c r="CY90">
        <v>1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 t="shared" si="58"/>
        <v>06/02/2020 19:49:22.971</v>
      </c>
      <c r="C91" t="str">
        <f t="shared" si="44"/>
        <v>FFDFD3C0</v>
      </c>
      <c r="D91" t="s">
        <v>122</v>
      </c>
      <c r="E91">
        <v>6</v>
      </c>
      <c r="F91">
        <v>2006</v>
      </c>
      <c r="G91" t="s">
        <v>123</v>
      </c>
      <c r="J91" t="s">
        <v>124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59"/>
        <v>19:49:27.648</v>
      </c>
      <c r="T91" t="str">
        <f t="shared" si="60"/>
        <v>19:49:27.248</v>
      </c>
      <c r="U91" t="str">
        <f t="shared" si="43"/>
        <v>A88BAF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1</v>
      </c>
      <c r="AI91" t="s">
        <v>154</v>
      </c>
      <c r="AJ91">
        <v>38.303704000000003</v>
      </c>
      <c r="AK91" t="s">
        <v>155</v>
      </c>
      <c r="AL91">
        <v>-122.05611</v>
      </c>
      <c r="AM91">
        <v>25</v>
      </c>
      <c r="AN91">
        <v>775</v>
      </c>
      <c r="AO91" t="s">
        <v>118</v>
      </c>
      <c r="AP91">
        <v>31</v>
      </c>
      <c r="AQ91">
        <v>48</v>
      </c>
      <c r="AR91">
        <v>192</v>
      </c>
      <c r="AZ91">
        <v>1200</v>
      </c>
      <c r="BA91">
        <v>1</v>
      </c>
      <c r="BB91" t="str">
        <f t="shared" si="45"/>
        <v xml:space="preserve">N65PJ   </v>
      </c>
      <c r="BC91">
        <v>7</v>
      </c>
      <c r="BE91">
        <v>0</v>
      </c>
      <c r="BF91">
        <v>0</v>
      </c>
      <c r="BG91">
        <v>0</v>
      </c>
      <c r="BH91">
        <v>775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 t="shared" si="61"/>
        <v>19:49:27.648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5</v>
      </c>
      <c r="CP91" t="s">
        <v>119</v>
      </c>
      <c r="CQ91">
        <v>276</v>
      </c>
      <c r="CR91">
        <v>2</v>
      </c>
      <c r="CW91">
        <v>9806668</v>
      </c>
      <c r="CY91">
        <v>1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 t="shared" si="58"/>
        <v>06/02/2020 19:49:22.971</v>
      </c>
      <c r="C92" t="str">
        <f t="shared" si="44"/>
        <v>FFDFD3C0</v>
      </c>
      <c r="D92" t="s">
        <v>127</v>
      </c>
      <c r="E92">
        <v>9</v>
      </c>
      <c r="H92">
        <v>51</v>
      </c>
      <c r="I92" t="s">
        <v>133</v>
      </c>
      <c r="J92" t="s">
        <v>129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59"/>
        <v>19:49:27.648</v>
      </c>
      <c r="T92" t="str">
        <f t="shared" si="60"/>
        <v>19:49:27.248</v>
      </c>
      <c r="U92" t="str">
        <f t="shared" si="43"/>
        <v>A88BAF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1</v>
      </c>
      <c r="AI92" t="s">
        <v>154</v>
      </c>
      <c r="AJ92">
        <v>38.303704000000003</v>
      </c>
      <c r="AK92" t="s">
        <v>155</v>
      </c>
      <c r="AL92">
        <v>-122.05611</v>
      </c>
      <c r="AM92">
        <v>25</v>
      </c>
      <c r="AN92">
        <v>775</v>
      </c>
      <c r="AO92" t="s">
        <v>118</v>
      </c>
      <c r="AP92">
        <v>31</v>
      </c>
      <c r="AQ92">
        <v>48</v>
      </c>
      <c r="AR92">
        <v>192</v>
      </c>
      <c r="AZ92">
        <v>1200</v>
      </c>
      <c r="BA92">
        <v>1</v>
      </c>
      <c r="BB92" t="str">
        <f t="shared" si="45"/>
        <v xml:space="preserve">N65PJ   </v>
      </c>
      <c r="BC92">
        <v>7</v>
      </c>
      <c r="BE92">
        <v>0</v>
      </c>
      <c r="BF92">
        <v>0</v>
      </c>
      <c r="BG92">
        <v>0</v>
      </c>
      <c r="BH92">
        <v>775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 t="shared" si="61"/>
        <v>19:49:27.648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5</v>
      </c>
      <c r="CP92" t="s">
        <v>119</v>
      </c>
      <c r="CQ92">
        <v>276</v>
      </c>
      <c r="CR92">
        <v>2</v>
      </c>
      <c r="CW92">
        <v>9806668</v>
      </c>
      <c r="CY92">
        <v>1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 t="shared" si="58"/>
        <v>06/02/2020 19:49:22.971</v>
      </c>
      <c r="C93" t="str">
        <f t="shared" si="44"/>
        <v>FFDFD3C0</v>
      </c>
      <c r="D93" t="s">
        <v>127</v>
      </c>
      <c r="E93">
        <v>5</v>
      </c>
      <c r="H93">
        <v>47</v>
      </c>
      <c r="I93" t="s">
        <v>128</v>
      </c>
      <c r="J93" t="s">
        <v>129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59"/>
        <v>19:49:27.648</v>
      </c>
      <c r="T93" t="str">
        <f t="shared" si="60"/>
        <v>19:49:27.248</v>
      </c>
      <c r="U93" t="str">
        <f t="shared" si="43"/>
        <v>A88BAF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1</v>
      </c>
      <c r="AI93" t="s">
        <v>154</v>
      </c>
      <c r="AJ93">
        <v>38.303704000000003</v>
      </c>
      <c r="AK93" t="s">
        <v>155</v>
      </c>
      <c r="AL93">
        <v>-122.05611</v>
      </c>
      <c r="AM93">
        <v>25</v>
      </c>
      <c r="AN93">
        <v>775</v>
      </c>
      <c r="AO93" t="s">
        <v>118</v>
      </c>
      <c r="AP93">
        <v>31</v>
      </c>
      <c r="AQ93">
        <v>48</v>
      </c>
      <c r="AR93">
        <v>192</v>
      </c>
      <c r="AZ93">
        <v>1200</v>
      </c>
      <c r="BA93">
        <v>1</v>
      </c>
      <c r="BB93" t="str">
        <f t="shared" si="45"/>
        <v xml:space="preserve">N65PJ   </v>
      </c>
      <c r="BC93">
        <v>7</v>
      </c>
      <c r="BE93">
        <v>0</v>
      </c>
      <c r="BF93">
        <v>0</v>
      </c>
      <c r="BG93">
        <v>0</v>
      </c>
      <c r="BH93">
        <v>775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 t="shared" si="61"/>
        <v>19:49:27.648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5</v>
      </c>
      <c r="CP93" t="s">
        <v>119</v>
      </c>
      <c r="CQ93">
        <v>276</v>
      </c>
      <c r="CR93">
        <v>2</v>
      </c>
      <c r="CW93">
        <v>9806668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 t="shared" si="58"/>
        <v>06/02/2020 19:49:22.971</v>
      </c>
      <c r="C94" t="str">
        <f t="shared" si="44"/>
        <v>FFDFD3C0</v>
      </c>
      <c r="D94" t="s">
        <v>125</v>
      </c>
      <c r="E94">
        <v>19</v>
      </c>
      <c r="F94">
        <v>1019</v>
      </c>
      <c r="G94" t="s">
        <v>114</v>
      </c>
      <c r="J94" t="s">
        <v>126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59"/>
        <v>19:49:27.648</v>
      </c>
      <c r="T94" t="str">
        <f t="shared" si="60"/>
        <v>19:49:27.248</v>
      </c>
      <c r="U94" t="str">
        <f t="shared" si="43"/>
        <v>A88BAF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2</v>
      </c>
      <c r="AH94">
        <v>1</v>
      </c>
      <c r="AI94" t="s">
        <v>154</v>
      </c>
      <c r="AJ94">
        <v>38.303704000000003</v>
      </c>
      <c r="AK94" t="s">
        <v>155</v>
      </c>
      <c r="AL94">
        <v>-122.05611</v>
      </c>
      <c r="AM94">
        <v>25</v>
      </c>
      <c r="AN94">
        <v>775</v>
      </c>
      <c r="AO94" t="s">
        <v>118</v>
      </c>
      <c r="AP94">
        <v>31</v>
      </c>
      <c r="AQ94">
        <v>48</v>
      </c>
      <c r="AR94">
        <v>192</v>
      </c>
      <c r="AZ94">
        <v>1200</v>
      </c>
      <c r="BA94">
        <v>1</v>
      </c>
      <c r="BB94" t="str">
        <f t="shared" si="45"/>
        <v xml:space="preserve">N65PJ   </v>
      </c>
      <c r="BC94">
        <v>7</v>
      </c>
      <c r="BE94">
        <v>0</v>
      </c>
      <c r="BF94">
        <v>0</v>
      </c>
      <c r="BG94">
        <v>0</v>
      </c>
      <c r="BH94">
        <v>775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 t="shared" si="61"/>
        <v>19:49:27.648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5</v>
      </c>
      <c r="CP94" t="s">
        <v>119</v>
      </c>
      <c r="CQ94">
        <v>276</v>
      </c>
      <c r="CR94">
        <v>2</v>
      </c>
      <c r="CW94">
        <v>9806668</v>
      </c>
      <c r="CY94">
        <v>1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 t="shared" ref="A95:A100" si="62">"06/02/2020 19:49:23.855"</f>
        <v>06/02/2020 19:49:23.855</v>
      </c>
      <c r="C95" t="str">
        <f t="shared" si="44"/>
        <v>FFDFD3C0</v>
      </c>
      <c r="D95" t="s">
        <v>113</v>
      </c>
      <c r="E95">
        <v>5</v>
      </c>
      <c r="H95">
        <v>172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ref="S95:S100" si="63">"19:49:28.531"</f>
        <v>19:49:28.531</v>
      </c>
      <c r="T95" t="str">
        <f t="shared" ref="T95:T100" si="64">"19:49:28.131"</f>
        <v>19:49:28.131</v>
      </c>
      <c r="U95" t="str">
        <f t="shared" si="43"/>
        <v>A88BAF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1</v>
      </c>
      <c r="AI95" t="s">
        <v>156</v>
      </c>
      <c r="AJ95">
        <v>38.303876000000002</v>
      </c>
      <c r="AK95" t="s">
        <v>157</v>
      </c>
      <c r="AL95">
        <v>-122.05596</v>
      </c>
      <c r="AM95">
        <v>25</v>
      </c>
      <c r="AN95">
        <v>775</v>
      </c>
      <c r="AO95" t="s">
        <v>118</v>
      </c>
      <c r="AP95">
        <v>33</v>
      </c>
      <c r="AQ95">
        <v>49</v>
      </c>
      <c r="AR95">
        <v>320</v>
      </c>
      <c r="AZ95">
        <v>1200</v>
      </c>
      <c r="BA95">
        <v>1</v>
      </c>
      <c r="BB95" t="str">
        <f t="shared" si="45"/>
        <v xml:space="preserve">N65PJ   </v>
      </c>
      <c r="BC95">
        <v>7</v>
      </c>
      <c r="BE95">
        <v>0</v>
      </c>
      <c r="BF95">
        <v>0</v>
      </c>
      <c r="BG95">
        <v>0</v>
      </c>
      <c r="BH95">
        <v>800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 t="shared" ref="BW95:BW100" si="65">"19:49:28.533"</f>
        <v>19:49:28.533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5</v>
      </c>
      <c r="CP95" t="s">
        <v>119</v>
      </c>
      <c r="CQ95">
        <v>276</v>
      </c>
      <c r="CR95">
        <v>2</v>
      </c>
      <c r="CW95">
        <v>9807396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 t="shared" si="62"/>
        <v>06/02/2020 19:49:23.855</v>
      </c>
      <c r="C96" t="str">
        <f t="shared" si="44"/>
        <v>FFDFD3C0</v>
      </c>
      <c r="D96" t="s">
        <v>122</v>
      </c>
      <c r="E96">
        <v>6</v>
      </c>
      <c r="F96">
        <v>2006</v>
      </c>
      <c r="G96" t="s">
        <v>123</v>
      </c>
      <c r="J96" t="s">
        <v>124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63"/>
        <v>19:49:28.531</v>
      </c>
      <c r="T96" t="str">
        <f t="shared" si="64"/>
        <v>19:49:28.131</v>
      </c>
      <c r="U96" t="str">
        <f t="shared" si="43"/>
        <v>A88BAF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1</v>
      </c>
      <c r="AI96" t="s">
        <v>156</v>
      </c>
      <c r="AJ96">
        <v>38.303876000000002</v>
      </c>
      <c r="AK96" t="s">
        <v>157</v>
      </c>
      <c r="AL96">
        <v>-122.05596</v>
      </c>
      <c r="AM96">
        <v>25</v>
      </c>
      <c r="AN96">
        <v>775</v>
      </c>
      <c r="AO96" t="s">
        <v>118</v>
      </c>
      <c r="AP96">
        <v>33</v>
      </c>
      <c r="AQ96">
        <v>49</v>
      </c>
      <c r="AR96">
        <v>320</v>
      </c>
      <c r="AZ96">
        <v>1200</v>
      </c>
      <c r="BA96">
        <v>1</v>
      </c>
      <c r="BB96" t="str">
        <f t="shared" si="45"/>
        <v xml:space="preserve">N65PJ   </v>
      </c>
      <c r="BC96">
        <v>7</v>
      </c>
      <c r="BE96">
        <v>0</v>
      </c>
      <c r="BF96">
        <v>0</v>
      </c>
      <c r="BG96">
        <v>0</v>
      </c>
      <c r="BH96">
        <v>800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 t="shared" si="65"/>
        <v>19:49:28.533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5</v>
      </c>
      <c r="CP96" t="s">
        <v>119</v>
      </c>
      <c r="CQ96">
        <v>276</v>
      </c>
      <c r="CR96">
        <v>2</v>
      </c>
      <c r="CW96">
        <v>9807396</v>
      </c>
      <c r="CY96">
        <v>1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 t="shared" si="62"/>
        <v>06/02/2020 19:49:23.855</v>
      </c>
      <c r="C97" t="str">
        <f t="shared" si="44"/>
        <v>FFDFD3C0</v>
      </c>
      <c r="D97" t="s">
        <v>127</v>
      </c>
      <c r="E97">
        <v>9</v>
      </c>
      <c r="H97">
        <v>51</v>
      </c>
      <c r="I97" t="s">
        <v>133</v>
      </c>
      <c r="J97" t="s">
        <v>129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63"/>
        <v>19:49:28.531</v>
      </c>
      <c r="T97" t="str">
        <f t="shared" si="64"/>
        <v>19:49:28.131</v>
      </c>
      <c r="U97" t="str">
        <f t="shared" si="43"/>
        <v>A88BAF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2</v>
      </c>
      <c r="AH97">
        <v>1</v>
      </c>
      <c r="AI97" t="s">
        <v>156</v>
      </c>
      <c r="AJ97">
        <v>38.303876000000002</v>
      </c>
      <c r="AK97" t="s">
        <v>157</v>
      </c>
      <c r="AL97">
        <v>-122.05596</v>
      </c>
      <c r="AM97">
        <v>25</v>
      </c>
      <c r="AN97">
        <v>775</v>
      </c>
      <c r="AO97" t="s">
        <v>118</v>
      </c>
      <c r="AP97">
        <v>33</v>
      </c>
      <c r="AQ97">
        <v>49</v>
      </c>
      <c r="AR97">
        <v>320</v>
      </c>
      <c r="AZ97">
        <v>1200</v>
      </c>
      <c r="BA97">
        <v>1</v>
      </c>
      <c r="BB97" t="str">
        <f t="shared" si="45"/>
        <v xml:space="preserve">N65PJ   </v>
      </c>
      <c r="BC97">
        <v>7</v>
      </c>
      <c r="BE97">
        <v>0</v>
      </c>
      <c r="BF97">
        <v>0</v>
      </c>
      <c r="BG97">
        <v>0</v>
      </c>
      <c r="BH97">
        <v>800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 t="shared" si="65"/>
        <v>19:49:28.533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5</v>
      </c>
      <c r="CP97" t="s">
        <v>119</v>
      </c>
      <c r="CQ97">
        <v>276</v>
      </c>
      <c r="CR97">
        <v>2</v>
      </c>
      <c r="CW97">
        <v>9807396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 t="shared" si="62"/>
        <v>06/02/2020 19:49:23.855</v>
      </c>
      <c r="C98" t="str">
        <f t="shared" si="44"/>
        <v>FFDFD3C0</v>
      </c>
      <c r="D98" t="s">
        <v>125</v>
      </c>
      <c r="E98">
        <v>19</v>
      </c>
      <c r="F98">
        <v>1019</v>
      </c>
      <c r="G98" t="s">
        <v>114</v>
      </c>
      <c r="J98" t="s">
        <v>126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63"/>
        <v>19:49:28.531</v>
      </c>
      <c r="T98" t="str">
        <f t="shared" si="64"/>
        <v>19:49:28.131</v>
      </c>
      <c r="U98" t="str">
        <f t="shared" si="43"/>
        <v>A88BAF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1</v>
      </c>
      <c r="AI98" t="s">
        <v>156</v>
      </c>
      <c r="AJ98">
        <v>38.303876000000002</v>
      </c>
      <c r="AK98" t="s">
        <v>157</v>
      </c>
      <c r="AL98">
        <v>-122.05596</v>
      </c>
      <c r="AM98">
        <v>25</v>
      </c>
      <c r="AN98">
        <v>775</v>
      </c>
      <c r="AO98" t="s">
        <v>118</v>
      </c>
      <c r="AP98">
        <v>33</v>
      </c>
      <c r="AQ98">
        <v>49</v>
      </c>
      <c r="AR98">
        <v>320</v>
      </c>
      <c r="AZ98">
        <v>1200</v>
      </c>
      <c r="BA98">
        <v>1</v>
      </c>
      <c r="BB98" t="str">
        <f t="shared" si="45"/>
        <v xml:space="preserve">N65PJ   </v>
      </c>
      <c r="BC98">
        <v>7</v>
      </c>
      <c r="BE98">
        <v>0</v>
      </c>
      <c r="BF98">
        <v>0</v>
      </c>
      <c r="BG98">
        <v>0</v>
      </c>
      <c r="BH98">
        <v>800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 t="shared" si="65"/>
        <v>19:49:28.533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5</v>
      </c>
      <c r="CP98" t="s">
        <v>119</v>
      </c>
      <c r="CQ98">
        <v>276</v>
      </c>
      <c r="CR98">
        <v>2</v>
      </c>
      <c r="CW98">
        <v>9807396</v>
      </c>
      <c r="CY98">
        <v>1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 t="shared" si="62"/>
        <v>06/02/2020 19:49:23.855</v>
      </c>
      <c r="C99" t="str">
        <f t="shared" si="44"/>
        <v>FFDFD3C0</v>
      </c>
      <c r="D99" t="s">
        <v>127</v>
      </c>
      <c r="E99">
        <v>5</v>
      </c>
      <c r="H99">
        <v>47</v>
      </c>
      <c r="I99" t="s">
        <v>128</v>
      </c>
      <c r="J99" t="s">
        <v>129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63"/>
        <v>19:49:28.531</v>
      </c>
      <c r="T99" t="str">
        <f t="shared" si="64"/>
        <v>19:49:28.131</v>
      </c>
      <c r="U99" t="str">
        <f t="shared" si="43"/>
        <v>A88BAF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1</v>
      </c>
      <c r="AI99" t="s">
        <v>156</v>
      </c>
      <c r="AJ99">
        <v>38.303876000000002</v>
      </c>
      <c r="AK99" t="s">
        <v>157</v>
      </c>
      <c r="AL99">
        <v>-122.05596</v>
      </c>
      <c r="AM99">
        <v>25</v>
      </c>
      <c r="AN99">
        <v>775</v>
      </c>
      <c r="AO99" t="s">
        <v>118</v>
      </c>
      <c r="AP99">
        <v>33</v>
      </c>
      <c r="AQ99">
        <v>49</v>
      </c>
      <c r="AR99">
        <v>320</v>
      </c>
      <c r="AZ99">
        <v>1200</v>
      </c>
      <c r="BA99">
        <v>1</v>
      </c>
      <c r="BB99" t="str">
        <f t="shared" si="45"/>
        <v xml:space="preserve">N65PJ   </v>
      </c>
      <c r="BC99">
        <v>7</v>
      </c>
      <c r="BE99">
        <v>0</v>
      </c>
      <c r="BF99">
        <v>0</v>
      </c>
      <c r="BG99">
        <v>0</v>
      </c>
      <c r="BH99">
        <v>800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 t="shared" si="65"/>
        <v>19:49:28.533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5</v>
      </c>
      <c r="CP99" t="s">
        <v>119</v>
      </c>
      <c r="CQ99">
        <v>276</v>
      </c>
      <c r="CR99">
        <v>2</v>
      </c>
      <c r="CW99">
        <v>9807396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 t="shared" si="62"/>
        <v>06/02/2020 19:49:23.855</v>
      </c>
      <c r="C100" t="str">
        <f t="shared" si="44"/>
        <v>FFDFD3C0</v>
      </c>
      <c r="D100" t="s">
        <v>131</v>
      </c>
      <c r="E100">
        <v>11</v>
      </c>
      <c r="H100">
        <v>228</v>
      </c>
      <c r="I100" t="s">
        <v>132</v>
      </c>
      <c r="J100" t="s">
        <v>129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63"/>
        <v>19:49:28.531</v>
      </c>
      <c r="T100" t="str">
        <f t="shared" si="64"/>
        <v>19:49:28.131</v>
      </c>
      <c r="U100" t="str">
        <f t="shared" si="43"/>
        <v>A88BAF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2</v>
      </c>
      <c r="AH100">
        <v>1</v>
      </c>
      <c r="AI100" t="s">
        <v>156</v>
      </c>
      <c r="AJ100">
        <v>38.303876000000002</v>
      </c>
      <c r="AK100" t="s">
        <v>157</v>
      </c>
      <c r="AL100">
        <v>-122.05596</v>
      </c>
      <c r="AM100">
        <v>25</v>
      </c>
      <c r="AN100">
        <v>775</v>
      </c>
      <c r="AO100" t="s">
        <v>118</v>
      </c>
      <c r="AP100">
        <v>33</v>
      </c>
      <c r="AQ100">
        <v>49</v>
      </c>
      <c r="AR100">
        <v>320</v>
      </c>
      <c r="AZ100">
        <v>1200</v>
      </c>
      <c r="BA100">
        <v>1</v>
      </c>
      <c r="BB100" t="str">
        <f t="shared" si="45"/>
        <v xml:space="preserve">N65PJ   </v>
      </c>
      <c r="BC100">
        <v>7</v>
      </c>
      <c r="BE100">
        <v>0</v>
      </c>
      <c r="BF100">
        <v>0</v>
      </c>
      <c r="BG100">
        <v>0</v>
      </c>
      <c r="BH100">
        <v>800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 t="shared" si="65"/>
        <v>19:49:28.533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5</v>
      </c>
      <c r="CP100" t="s">
        <v>119</v>
      </c>
      <c r="CQ100">
        <v>276</v>
      </c>
      <c r="CR100">
        <v>2</v>
      </c>
      <c r="CW100">
        <v>9807396</v>
      </c>
      <c r="CY100">
        <v>1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 t="shared" ref="A101:A106" si="66">"06/02/2020 19:49:24.791"</f>
        <v>06/02/2020 19:49:24.791</v>
      </c>
      <c r="C101" t="str">
        <f t="shared" si="44"/>
        <v>FFDFD3C0</v>
      </c>
      <c r="D101" t="s">
        <v>131</v>
      </c>
      <c r="E101">
        <v>11</v>
      </c>
      <c r="H101">
        <v>228</v>
      </c>
      <c r="I101" t="s">
        <v>132</v>
      </c>
      <c r="J101" t="s">
        <v>129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ref="S101:S106" si="67">"19:49:29.422"</f>
        <v>19:49:29.422</v>
      </c>
      <c r="T101" t="str">
        <f t="shared" ref="T101:T106" si="68">"19:49:29.022"</f>
        <v>19:49:29.022</v>
      </c>
      <c r="U101" t="str">
        <f t="shared" si="43"/>
        <v>A88BAF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1</v>
      </c>
      <c r="AI101" t="s">
        <v>158</v>
      </c>
      <c r="AJ101">
        <v>38.304112000000003</v>
      </c>
      <c r="AK101" t="s">
        <v>159</v>
      </c>
      <c r="AL101">
        <v>-122.055767</v>
      </c>
      <c r="AM101">
        <v>25</v>
      </c>
      <c r="AN101">
        <v>800</v>
      </c>
      <c r="AO101" t="s">
        <v>118</v>
      </c>
      <c r="AP101">
        <v>35</v>
      </c>
      <c r="AQ101">
        <v>51</v>
      </c>
      <c r="AR101">
        <v>384</v>
      </c>
      <c r="AZ101">
        <v>1200</v>
      </c>
      <c r="BA101">
        <v>1</v>
      </c>
      <c r="BB101" t="str">
        <f t="shared" si="45"/>
        <v xml:space="preserve">N65PJ   </v>
      </c>
      <c r="BC101">
        <v>7</v>
      </c>
      <c r="BE101">
        <v>0</v>
      </c>
      <c r="BF101">
        <v>0</v>
      </c>
      <c r="BG101">
        <v>0</v>
      </c>
      <c r="BH101">
        <v>800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 t="shared" ref="BW101:BW106" si="69">"19:49:29.428"</f>
        <v>19:49:29.428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5</v>
      </c>
      <c r="CP101" t="s">
        <v>119</v>
      </c>
      <c r="CQ101">
        <v>276</v>
      </c>
      <c r="CR101">
        <v>2</v>
      </c>
      <c r="CW101">
        <v>9808115</v>
      </c>
      <c r="CY101">
        <v>1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 t="shared" si="66"/>
        <v>06/02/2020 19:49:24.791</v>
      </c>
      <c r="C102" t="str">
        <f t="shared" si="44"/>
        <v>FFDFD3C0</v>
      </c>
      <c r="D102" t="s">
        <v>122</v>
      </c>
      <c r="E102">
        <v>6</v>
      </c>
      <c r="F102">
        <v>2006</v>
      </c>
      <c r="G102" t="s">
        <v>123</v>
      </c>
      <c r="J102" t="s">
        <v>124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67"/>
        <v>19:49:29.422</v>
      </c>
      <c r="T102" t="str">
        <f t="shared" si="68"/>
        <v>19:49:29.022</v>
      </c>
      <c r="U102" t="str">
        <f t="shared" si="43"/>
        <v>A88BAF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1</v>
      </c>
      <c r="AI102" t="s">
        <v>158</v>
      </c>
      <c r="AJ102">
        <v>38.304112000000003</v>
      </c>
      <c r="AK102" t="s">
        <v>159</v>
      </c>
      <c r="AL102">
        <v>-122.055767</v>
      </c>
      <c r="AM102">
        <v>25</v>
      </c>
      <c r="AN102">
        <v>800</v>
      </c>
      <c r="AO102" t="s">
        <v>118</v>
      </c>
      <c r="AP102">
        <v>35</v>
      </c>
      <c r="AQ102">
        <v>51</v>
      </c>
      <c r="AR102">
        <v>384</v>
      </c>
      <c r="AZ102">
        <v>1200</v>
      </c>
      <c r="BA102">
        <v>1</v>
      </c>
      <c r="BB102" t="str">
        <f t="shared" si="45"/>
        <v xml:space="preserve">N65PJ   </v>
      </c>
      <c r="BC102">
        <v>7</v>
      </c>
      <c r="BE102">
        <v>0</v>
      </c>
      <c r="BF102">
        <v>0</v>
      </c>
      <c r="BG102">
        <v>0</v>
      </c>
      <c r="BH102">
        <v>800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 t="shared" si="69"/>
        <v>19:49:29.428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5</v>
      </c>
      <c r="CP102" t="s">
        <v>119</v>
      </c>
      <c r="CQ102">
        <v>276</v>
      </c>
      <c r="CR102">
        <v>2</v>
      </c>
      <c r="CW102">
        <v>9808115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 t="shared" si="66"/>
        <v>06/02/2020 19:49:24.791</v>
      </c>
      <c r="C103" t="str">
        <f t="shared" si="44"/>
        <v>FFDFD3C0</v>
      </c>
      <c r="D103" t="s">
        <v>113</v>
      </c>
      <c r="E103">
        <v>5</v>
      </c>
      <c r="H103">
        <v>172</v>
      </c>
      <c r="I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67"/>
        <v>19:49:29.422</v>
      </c>
      <c r="T103" t="str">
        <f t="shared" si="68"/>
        <v>19:49:29.022</v>
      </c>
      <c r="U103" t="str">
        <f t="shared" si="43"/>
        <v>A88BAF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1</v>
      </c>
      <c r="AI103" t="s">
        <v>158</v>
      </c>
      <c r="AJ103">
        <v>38.304112000000003</v>
      </c>
      <c r="AK103" t="s">
        <v>159</v>
      </c>
      <c r="AL103">
        <v>-122.055767</v>
      </c>
      <c r="AM103">
        <v>25</v>
      </c>
      <c r="AN103">
        <v>800</v>
      </c>
      <c r="AO103" t="s">
        <v>118</v>
      </c>
      <c r="AP103">
        <v>35</v>
      </c>
      <c r="AQ103">
        <v>51</v>
      </c>
      <c r="AR103">
        <v>384</v>
      </c>
      <c r="AZ103">
        <v>1200</v>
      </c>
      <c r="BA103">
        <v>1</v>
      </c>
      <c r="BB103" t="str">
        <f t="shared" si="45"/>
        <v xml:space="preserve">N65PJ   </v>
      </c>
      <c r="BC103">
        <v>7</v>
      </c>
      <c r="BE103">
        <v>0</v>
      </c>
      <c r="BF103">
        <v>0</v>
      </c>
      <c r="BG103">
        <v>0</v>
      </c>
      <c r="BH103">
        <v>800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 t="shared" si="69"/>
        <v>19:49:29.428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5</v>
      </c>
      <c r="CP103" t="s">
        <v>119</v>
      </c>
      <c r="CQ103">
        <v>276</v>
      </c>
      <c r="CR103">
        <v>2</v>
      </c>
      <c r="CW103">
        <v>9808115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 t="shared" si="66"/>
        <v>06/02/2020 19:49:24.791</v>
      </c>
      <c r="C104" t="str">
        <f t="shared" si="44"/>
        <v>FFDFD3C0</v>
      </c>
      <c r="D104" t="s">
        <v>125</v>
      </c>
      <c r="E104">
        <v>19</v>
      </c>
      <c r="F104">
        <v>1019</v>
      </c>
      <c r="G104" t="s">
        <v>114</v>
      </c>
      <c r="J104" t="s">
        <v>126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67"/>
        <v>19:49:29.422</v>
      </c>
      <c r="T104" t="str">
        <f t="shared" si="68"/>
        <v>19:49:29.022</v>
      </c>
      <c r="U104" t="str">
        <f t="shared" si="43"/>
        <v>A88BAF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1</v>
      </c>
      <c r="AI104" t="s">
        <v>158</v>
      </c>
      <c r="AJ104">
        <v>38.304112000000003</v>
      </c>
      <c r="AK104" t="s">
        <v>159</v>
      </c>
      <c r="AL104">
        <v>-122.055767</v>
      </c>
      <c r="AM104">
        <v>25</v>
      </c>
      <c r="AN104">
        <v>800</v>
      </c>
      <c r="AO104" t="s">
        <v>118</v>
      </c>
      <c r="AP104">
        <v>35</v>
      </c>
      <c r="AQ104">
        <v>51</v>
      </c>
      <c r="AR104">
        <v>384</v>
      </c>
      <c r="AZ104">
        <v>1200</v>
      </c>
      <c r="BA104">
        <v>1</v>
      </c>
      <c r="BB104" t="str">
        <f t="shared" si="45"/>
        <v xml:space="preserve">N65PJ   </v>
      </c>
      <c r="BC104">
        <v>7</v>
      </c>
      <c r="BE104">
        <v>0</v>
      </c>
      <c r="BF104">
        <v>0</v>
      </c>
      <c r="BG104">
        <v>0</v>
      </c>
      <c r="BH104">
        <v>800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 t="shared" si="69"/>
        <v>19:49:29.428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5</v>
      </c>
      <c r="CP104" t="s">
        <v>119</v>
      </c>
      <c r="CQ104">
        <v>276</v>
      </c>
      <c r="CR104">
        <v>2</v>
      </c>
      <c r="CW104">
        <v>9808115</v>
      </c>
      <c r="CY104">
        <v>1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 t="shared" si="66"/>
        <v>06/02/2020 19:49:24.791</v>
      </c>
      <c r="C105" t="str">
        <f t="shared" si="44"/>
        <v>FFDFD3C0</v>
      </c>
      <c r="D105" t="s">
        <v>127</v>
      </c>
      <c r="E105">
        <v>9</v>
      </c>
      <c r="H105">
        <v>51</v>
      </c>
      <c r="I105" t="s">
        <v>133</v>
      </c>
      <c r="J105" t="s">
        <v>129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67"/>
        <v>19:49:29.422</v>
      </c>
      <c r="T105" t="str">
        <f t="shared" si="68"/>
        <v>19:49:29.022</v>
      </c>
      <c r="U105" t="str">
        <f t="shared" si="43"/>
        <v>A88BAF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1</v>
      </c>
      <c r="AI105" t="s">
        <v>158</v>
      </c>
      <c r="AJ105">
        <v>38.304112000000003</v>
      </c>
      <c r="AK105" t="s">
        <v>159</v>
      </c>
      <c r="AL105">
        <v>-122.055767</v>
      </c>
      <c r="AM105">
        <v>25</v>
      </c>
      <c r="AN105">
        <v>800</v>
      </c>
      <c r="AO105" t="s">
        <v>118</v>
      </c>
      <c r="AP105">
        <v>35</v>
      </c>
      <c r="AQ105">
        <v>51</v>
      </c>
      <c r="AR105">
        <v>384</v>
      </c>
      <c r="AZ105">
        <v>1200</v>
      </c>
      <c r="BA105">
        <v>1</v>
      </c>
      <c r="BB105" t="str">
        <f t="shared" si="45"/>
        <v xml:space="preserve">N65PJ   </v>
      </c>
      <c r="BC105">
        <v>7</v>
      </c>
      <c r="BE105">
        <v>0</v>
      </c>
      <c r="BF105">
        <v>0</v>
      </c>
      <c r="BG105">
        <v>0</v>
      </c>
      <c r="BH105">
        <v>800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 t="shared" si="69"/>
        <v>19:49:29.428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5</v>
      </c>
      <c r="CP105" t="s">
        <v>119</v>
      </c>
      <c r="CQ105">
        <v>276</v>
      </c>
      <c r="CR105">
        <v>2</v>
      </c>
      <c r="CW105">
        <v>9808115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 t="shared" si="66"/>
        <v>06/02/2020 19:49:24.791</v>
      </c>
      <c r="C106" t="str">
        <f t="shared" si="44"/>
        <v>FFDFD3C0</v>
      </c>
      <c r="D106" t="s">
        <v>127</v>
      </c>
      <c r="E106">
        <v>5</v>
      </c>
      <c r="H106">
        <v>47</v>
      </c>
      <c r="I106" t="s">
        <v>128</v>
      </c>
      <c r="J106" t="s">
        <v>129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67"/>
        <v>19:49:29.422</v>
      </c>
      <c r="T106" t="str">
        <f t="shared" si="68"/>
        <v>19:49:29.022</v>
      </c>
      <c r="U106" t="str">
        <f t="shared" si="43"/>
        <v>A88BAF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1</v>
      </c>
      <c r="AI106" t="s">
        <v>158</v>
      </c>
      <c r="AJ106">
        <v>38.304112000000003</v>
      </c>
      <c r="AK106" t="s">
        <v>159</v>
      </c>
      <c r="AL106">
        <v>-122.055767</v>
      </c>
      <c r="AM106">
        <v>25</v>
      </c>
      <c r="AN106">
        <v>800</v>
      </c>
      <c r="AO106" t="s">
        <v>118</v>
      </c>
      <c r="AP106">
        <v>35</v>
      </c>
      <c r="AQ106">
        <v>51</v>
      </c>
      <c r="AR106">
        <v>384</v>
      </c>
      <c r="AZ106">
        <v>1200</v>
      </c>
      <c r="BA106">
        <v>1</v>
      </c>
      <c r="BB106" t="str">
        <f t="shared" si="45"/>
        <v xml:space="preserve">N65PJ   </v>
      </c>
      <c r="BC106">
        <v>7</v>
      </c>
      <c r="BE106">
        <v>0</v>
      </c>
      <c r="BF106">
        <v>0</v>
      </c>
      <c r="BG106">
        <v>0</v>
      </c>
      <c r="BH106">
        <v>800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 t="shared" si="69"/>
        <v>19:49:29.428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5</v>
      </c>
      <c r="CP106" t="s">
        <v>119</v>
      </c>
      <c r="CQ106">
        <v>276</v>
      </c>
      <c r="CR106">
        <v>2</v>
      </c>
      <c r="CW106">
        <v>9808115</v>
      </c>
      <c r="CY106">
        <v>1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 t="shared" ref="A107:A112" si="70">"06/02/2020 19:49:25.804"</f>
        <v>06/02/2020 19:49:25.804</v>
      </c>
      <c r="C107" t="str">
        <f t="shared" si="44"/>
        <v>FFDFD3C0</v>
      </c>
      <c r="D107" t="s">
        <v>131</v>
      </c>
      <c r="E107">
        <v>11</v>
      </c>
      <c r="H107">
        <v>228</v>
      </c>
      <c r="I107" t="s">
        <v>132</v>
      </c>
      <c r="J107" t="s">
        <v>129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ref="S107:S112" si="71">"19:49:30.438"</f>
        <v>19:49:30.438</v>
      </c>
      <c r="T107" t="str">
        <f t="shared" ref="T107:T112" si="72">"19:49:29.038"</f>
        <v>19:49:29.038</v>
      </c>
      <c r="U107" t="str">
        <f t="shared" si="43"/>
        <v>A88BAF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2</v>
      </c>
      <c r="AH107">
        <v>1</v>
      </c>
      <c r="AI107" t="s">
        <v>160</v>
      </c>
      <c r="AJ107">
        <v>38.304327000000001</v>
      </c>
      <c r="AK107" t="s">
        <v>161</v>
      </c>
      <c r="AL107">
        <v>-122.055531</v>
      </c>
      <c r="AM107">
        <v>25</v>
      </c>
      <c r="AN107">
        <v>800</v>
      </c>
      <c r="AO107" t="s">
        <v>118</v>
      </c>
      <c r="AP107">
        <v>35</v>
      </c>
      <c r="AQ107">
        <v>51</v>
      </c>
      <c r="AR107">
        <v>384</v>
      </c>
      <c r="AZ107">
        <v>1200</v>
      </c>
      <c r="BA107">
        <v>1</v>
      </c>
      <c r="BB107" t="str">
        <f t="shared" si="45"/>
        <v xml:space="preserve">N65PJ   </v>
      </c>
      <c r="BC107">
        <v>7</v>
      </c>
      <c r="BE107">
        <v>0</v>
      </c>
      <c r="BF107">
        <v>0</v>
      </c>
      <c r="BG107">
        <v>0</v>
      </c>
      <c r="BH107">
        <v>800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 t="shared" ref="BW107:BW112" si="73">"19:49:30.444"</f>
        <v>19:49:30.444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6</v>
      </c>
      <c r="CP107" t="s">
        <v>119</v>
      </c>
      <c r="CQ107">
        <v>276</v>
      </c>
      <c r="CR107">
        <v>2</v>
      </c>
      <c r="CW107">
        <v>9808884</v>
      </c>
      <c r="CY107">
        <v>1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 t="shared" si="70"/>
        <v>06/02/2020 19:49:25.804</v>
      </c>
      <c r="C108" t="str">
        <f t="shared" si="44"/>
        <v>FFDFD3C0</v>
      </c>
      <c r="D108" t="s">
        <v>122</v>
      </c>
      <c r="E108">
        <v>6</v>
      </c>
      <c r="F108">
        <v>2006</v>
      </c>
      <c r="G108" t="s">
        <v>123</v>
      </c>
      <c r="J108" t="s">
        <v>124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71"/>
        <v>19:49:30.438</v>
      </c>
      <c r="T108" t="str">
        <f t="shared" si="72"/>
        <v>19:49:29.038</v>
      </c>
      <c r="U108" t="str">
        <f t="shared" si="43"/>
        <v>A88BAF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1</v>
      </c>
      <c r="AI108" t="s">
        <v>160</v>
      </c>
      <c r="AJ108">
        <v>38.304327000000001</v>
      </c>
      <c r="AK108" t="s">
        <v>161</v>
      </c>
      <c r="AL108">
        <v>-122.055531</v>
      </c>
      <c r="AM108">
        <v>25</v>
      </c>
      <c r="AN108">
        <v>800</v>
      </c>
      <c r="AO108" t="s">
        <v>118</v>
      </c>
      <c r="AP108">
        <v>35</v>
      </c>
      <c r="AQ108">
        <v>51</v>
      </c>
      <c r="AR108">
        <v>384</v>
      </c>
      <c r="AZ108">
        <v>1200</v>
      </c>
      <c r="BA108">
        <v>1</v>
      </c>
      <c r="BB108" t="str">
        <f t="shared" si="45"/>
        <v xml:space="preserve">N65PJ   </v>
      </c>
      <c r="BC108">
        <v>7</v>
      </c>
      <c r="BE108">
        <v>0</v>
      </c>
      <c r="BF108">
        <v>0</v>
      </c>
      <c r="BG108">
        <v>0</v>
      </c>
      <c r="BH108">
        <v>800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 t="shared" si="73"/>
        <v>19:49:30.444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6</v>
      </c>
      <c r="CP108" t="s">
        <v>119</v>
      </c>
      <c r="CQ108">
        <v>276</v>
      </c>
      <c r="CR108">
        <v>2</v>
      </c>
      <c r="CW108">
        <v>9808884</v>
      </c>
      <c r="CY108">
        <v>1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 t="shared" si="70"/>
        <v>06/02/2020 19:49:25.804</v>
      </c>
      <c r="C109" t="str">
        <f t="shared" si="44"/>
        <v>FFDFD3C0</v>
      </c>
      <c r="D109" t="s">
        <v>113</v>
      </c>
      <c r="E109">
        <v>5</v>
      </c>
      <c r="H109">
        <v>172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71"/>
        <v>19:49:30.438</v>
      </c>
      <c r="T109" t="str">
        <f t="shared" si="72"/>
        <v>19:49:29.038</v>
      </c>
      <c r="U109" t="str">
        <f t="shared" si="43"/>
        <v>A88BAF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1</v>
      </c>
      <c r="AI109" t="s">
        <v>160</v>
      </c>
      <c r="AJ109">
        <v>38.304327000000001</v>
      </c>
      <c r="AK109" t="s">
        <v>161</v>
      </c>
      <c r="AL109">
        <v>-122.055531</v>
      </c>
      <c r="AM109">
        <v>25</v>
      </c>
      <c r="AN109">
        <v>800</v>
      </c>
      <c r="AO109" t="s">
        <v>118</v>
      </c>
      <c r="AP109">
        <v>35</v>
      </c>
      <c r="AQ109">
        <v>51</v>
      </c>
      <c r="AR109">
        <v>384</v>
      </c>
      <c r="AZ109">
        <v>1200</v>
      </c>
      <c r="BA109">
        <v>1</v>
      </c>
      <c r="BB109" t="str">
        <f t="shared" si="45"/>
        <v xml:space="preserve">N65PJ   </v>
      </c>
      <c r="BC109">
        <v>7</v>
      </c>
      <c r="BE109">
        <v>0</v>
      </c>
      <c r="BF109">
        <v>0</v>
      </c>
      <c r="BG109">
        <v>0</v>
      </c>
      <c r="BH109">
        <v>800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 t="shared" si="73"/>
        <v>19:49:30.444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6</v>
      </c>
      <c r="CP109" t="s">
        <v>119</v>
      </c>
      <c r="CQ109">
        <v>276</v>
      </c>
      <c r="CR109">
        <v>2</v>
      </c>
      <c r="CW109">
        <v>9808884</v>
      </c>
      <c r="CY109">
        <v>1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 t="shared" si="70"/>
        <v>06/02/2020 19:49:25.804</v>
      </c>
      <c r="C110" t="str">
        <f t="shared" si="44"/>
        <v>FFDFD3C0</v>
      </c>
      <c r="D110" t="s">
        <v>125</v>
      </c>
      <c r="E110">
        <v>19</v>
      </c>
      <c r="F110">
        <v>1019</v>
      </c>
      <c r="G110" t="s">
        <v>114</v>
      </c>
      <c r="J110" t="s">
        <v>126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71"/>
        <v>19:49:30.438</v>
      </c>
      <c r="T110" t="str">
        <f t="shared" si="72"/>
        <v>19:49:29.038</v>
      </c>
      <c r="U110" t="str">
        <f t="shared" si="43"/>
        <v>A88BAF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1</v>
      </c>
      <c r="AI110" t="s">
        <v>160</v>
      </c>
      <c r="AJ110">
        <v>38.304327000000001</v>
      </c>
      <c r="AK110" t="s">
        <v>161</v>
      </c>
      <c r="AL110">
        <v>-122.055531</v>
      </c>
      <c r="AM110">
        <v>25</v>
      </c>
      <c r="AN110">
        <v>800</v>
      </c>
      <c r="AO110" t="s">
        <v>118</v>
      </c>
      <c r="AP110">
        <v>35</v>
      </c>
      <c r="AQ110">
        <v>51</v>
      </c>
      <c r="AR110">
        <v>384</v>
      </c>
      <c r="AZ110">
        <v>1200</v>
      </c>
      <c r="BA110">
        <v>1</v>
      </c>
      <c r="BB110" t="str">
        <f t="shared" si="45"/>
        <v xml:space="preserve">N65PJ   </v>
      </c>
      <c r="BC110">
        <v>7</v>
      </c>
      <c r="BE110">
        <v>0</v>
      </c>
      <c r="BF110">
        <v>0</v>
      </c>
      <c r="BG110">
        <v>0</v>
      </c>
      <c r="BH110">
        <v>800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 t="shared" si="73"/>
        <v>19:49:30.444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6</v>
      </c>
      <c r="CP110" t="s">
        <v>119</v>
      </c>
      <c r="CQ110">
        <v>276</v>
      </c>
      <c r="CR110">
        <v>2</v>
      </c>
      <c r="CW110">
        <v>9808884</v>
      </c>
      <c r="CY110">
        <v>1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 t="shared" si="70"/>
        <v>06/02/2020 19:49:25.804</v>
      </c>
      <c r="C111" t="str">
        <f t="shared" si="44"/>
        <v>FFDFD3C0</v>
      </c>
      <c r="D111" t="s">
        <v>127</v>
      </c>
      <c r="E111">
        <v>9</v>
      </c>
      <c r="H111">
        <v>51</v>
      </c>
      <c r="I111" t="s">
        <v>133</v>
      </c>
      <c r="J111" t="s">
        <v>129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71"/>
        <v>19:49:30.438</v>
      </c>
      <c r="T111" t="str">
        <f t="shared" si="72"/>
        <v>19:49:29.038</v>
      </c>
      <c r="U111" t="str">
        <f t="shared" si="43"/>
        <v>A88BAF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1</v>
      </c>
      <c r="AI111" t="s">
        <v>160</v>
      </c>
      <c r="AJ111">
        <v>38.304327000000001</v>
      </c>
      <c r="AK111" t="s">
        <v>161</v>
      </c>
      <c r="AL111">
        <v>-122.055531</v>
      </c>
      <c r="AM111">
        <v>25</v>
      </c>
      <c r="AN111">
        <v>800</v>
      </c>
      <c r="AO111" t="s">
        <v>118</v>
      </c>
      <c r="AP111">
        <v>35</v>
      </c>
      <c r="AQ111">
        <v>51</v>
      </c>
      <c r="AR111">
        <v>384</v>
      </c>
      <c r="AZ111">
        <v>1200</v>
      </c>
      <c r="BA111">
        <v>1</v>
      </c>
      <c r="BB111" t="str">
        <f t="shared" si="45"/>
        <v xml:space="preserve">N65PJ   </v>
      </c>
      <c r="BC111">
        <v>7</v>
      </c>
      <c r="BE111">
        <v>0</v>
      </c>
      <c r="BF111">
        <v>0</v>
      </c>
      <c r="BG111">
        <v>0</v>
      </c>
      <c r="BH111">
        <v>800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 t="shared" si="73"/>
        <v>19:49:30.444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6</v>
      </c>
      <c r="CP111" t="s">
        <v>119</v>
      </c>
      <c r="CQ111">
        <v>276</v>
      </c>
      <c r="CR111">
        <v>2</v>
      </c>
      <c r="CW111">
        <v>9808884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 t="shared" si="70"/>
        <v>06/02/2020 19:49:25.804</v>
      </c>
      <c r="C112" t="str">
        <f t="shared" si="44"/>
        <v>FFDFD3C0</v>
      </c>
      <c r="D112" t="s">
        <v>127</v>
      </c>
      <c r="E112">
        <v>5</v>
      </c>
      <c r="H112">
        <v>47</v>
      </c>
      <c r="I112" t="s">
        <v>128</v>
      </c>
      <c r="J112" t="s">
        <v>129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71"/>
        <v>19:49:30.438</v>
      </c>
      <c r="T112" t="str">
        <f t="shared" si="72"/>
        <v>19:49:29.038</v>
      </c>
      <c r="U112" t="str">
        <f t="shared" si="43"/>
        <v>A88BAF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1</v>
      </c>
      <c r="AI112" t="s">
        <v>160</v>
      </c>
      <c r="AJ112">
        <v>38.304327000000001</v>
      </c>
      <c r="AK112" t="s">
        <v>161</v>
      </c>
      <c r="AL112">
        <v>-122.055531</v>
      </c>
      <c r="AM112">
        <v>25</v>
      </c>
      <c r="AN112">
        <v>800</v>
      </c>
      <c r="AO112" t="s">
        <v>118</v>
      </c>
      <c r="AP112">
        <v>35</v>
      </c>
      <c r="AQ112">
        <v>51</v>
      </c>
      <c r="AR112">
        <v>384</v>
      </c>
      <c r="AZ112">
        <v>1200</v>
      </c>
      <c r="BA112">
        <v>1</v>
      </c>
      <c r="BB112" t="str">
        <f t="shared" si="45"/>
        <v xml:space="preserve">N65PJ   </v>
      </c>
      <c r="BC112">
        <v>7</v>
      </c>
      <c r="BE112">
        <v>0</v>
      </c>
      <c r="BF112">
        <v>0</v>
      </c>
      <c r="BG112">
        <v>0</v>
      </c>
      <c r="BH112">
        <v>800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 t="shared" si="73"/>
        <v>19:49:30.444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6</v>
      </c>
      <c r="CP112" t="s">
        <v>119</v>
      </c>
      <c r="CQ112">
        <v>276</v>
      </c>
      <c r="CR112">
        <v>2</v>
      </c>
      <c r="CW112">
        <v>9808884</v>
      </c>
      <c r="CY112">
        <v>1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 t="shared" ref="A113:A118" si="74">"06/02/2020 19:49:26.689"</f>
        <v>06/02/2020 19:49:26.689</v>
      </c>
      <c r="C113" t="str">
        <f t="shared" si="44"/>
        <v>FFDFD3C0</v>
      </c>
      <c r="D113" t="s">
        <v>125</v>
      </c>
      <c r="E113">
        <v>19</v>
      </c>
      <c r="F113">
        <v>1019</v>
      </c>
      <c r="G113" t="s">
        <v>114</v>
      </c>
      <c r="J113" t="s">
        <v>126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ref="S113:S118" si="75">"19:49:31.336"</f>
        <v>19:49:31.336</v>
      </c>
      <c r="T113" t="str">
        <f t="shared" ref="T113:T118" si="76">"19:49:30.936"</f>
        <v>19:49:30.936</v>
      </c>
      <c r="U113" t="str">
        <f t="shared" si="43"/>
        <v>A88BAF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1</v>
      </c>
      <c r="AI113" t="s">
        <v>162</v>
      </c>
      <c r="AJ113">
        <v>38.304583999999998</v>
      </c>
      <c r="AK113" t="s">
        <v>163</v>
      </c>
      <c r="AL113">
        <v>-122.055359</v>
      </c>
      <c r="AM113">
        <v>25</v>
      </c>
      <c r="AN113">
        <v>800</v>
      </c>
      <c r="AO113" t="s">
        <v>118</v>
      </c>
      <c r="AP113">
        <v>39</v>
      </c>
      <c r="AQ113">
        <v>54</v>
      </c>
      <c r="AR113">
        <v>640</v>
      </c>
      <c r="AZ113">
        <v>1200</v>
      </c>
      <c r="BA113">
        <v>1</v>
      </c>
      <c r="BB113" t="str">
        <f t="shared" si="45"/>
        <v xml:space="preserve">N65PJ   </v>
      </c>
      <c r="BC113">
        <v>7</v>
      </c>
      <c r="BE113">
        <v>0</v>
      </c>
      <c r="BF113">
        <v>0</v>
      </c>
      <c r="BG113">
        <v>0</v>
      </c>
      <c r="BH113">
        <v>800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 t="shared" ref="BW113:BW118" si="77">"19:49:31.340"</f>
        <v>19:49:31.340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6</v>
      </c>
      <c r="CP113" t="s">
        <v>119</v>
      </c>
      <c r="CQ113">
        <v>276</v>
      </c>
      <c r="CR113">
        <v>2</v>
      </c>
      <c r="CW113">
        <v>9809579</v>
      </c>
      <c r="CY113">
        <v>1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 t="shared" si="74"/>
        <v>06/02/2020 19:49:26.689</v>
      </c>
      <c r="C114" t="str">
        <f t="shared" si="44"/>
        <v>FFDFD3C0</v>
      </c>
      <c r="D114" t="s">
        <v>113</v>
      </c>
      <c r="E114">
        <v>5</v>
      </c>
      <c r="H114">
        <v>172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75"/>
        <v>19:49:31.336</v>
      </c>
      <c r="T114" t="str">
        <f t="shared" si="76"/>
        <v>19:49:30.936</v>
      </c>
      <c r="U114" t="str">
        <f t="shared" si="43"/>
        <v>A88BAF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1</v>
      </c>
      <c r="AI114" t="s">
        <v>162</v>
      </c>
      <c r="AJ114">
        <v>38.304583999999998</v>
      </c>
      <c r="AK114" t="s">
        <v>163</v>
      </c>
      <c r="AL114">
        <v>-122.055359</v>
      </c>
      <c r="AM114">
        <v>25</v>
      </c>
      <c r="AN114">
        <v>800</v>
      </c>
      <c r="AO114" t="s">
        <v>118</v>
      </c>
      <c r="AP114">
        <v>39</v>
      </c>
      <c r="AQ114">
        <v>54</v>
      </c>
      <c r="AR114">
        <v>640</v>
      </c>
      <c r="AZ114">
        <v>1200</v>
      </c>
      <c r="BA114">
        <v>1</v>
      </c>
      <c r="BB114" t="str">
        <f t="shared" si="45"/>
        <v xml:space="preserve">N65PJ   </v>
      </c>
      <c r="BC114">
        <v>7</v>
      </c>
      <c r="BE114">
        <v>0</v>
      </c>
      <c r="BF114">
        <v>0</v>
      </c>
      <c r="BG114">
        <v>0</v>
      </c>
      <c r="BH114">
        <v>800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 t="shared" si="77"/>
        <v>19:49:31.340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6</v>
      </c>
      <c r="CP114" t="s">
        <v>119</v>
      </c>
      <c r="CQ114">
        <v>276</v>
      </c>
      <c r="CR114">
        <v>2</v>
      </c>
      <c r="CW114">
        <v>9809579</v>
      </c>
      <c r="CY114">
        <v>1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 t="shared" si="74"/>
        <v>06/02/2020 19:49:26.689</v>
      </c>
      <c r="C115" t="str">
        <f t="shared" si="44"/>
        <v>FFDFD3C0</v>
      </c>
      <c r="D115" t="s">
        <v>127</v>
      </c>
      <c r="E115">
        <v>9</v>
      </c>
      <c r="H115">
        <v>51</v>
      </c>
      <c r="I115" t="s">
        <v>133</v>
      </c>
      <c r="J115" t="s">
        <v>129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75"/>
        <v>19:49:31.336</v>
      </c>
      <c r="T115" t="str">
        <f t="shared" si="76"/>
        <v>19:49:30.936</v>
      </c>
      <c r="U115" t="str">
        <f t="shared" si="43"/>
        <v>A88BAF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1</v>
      </c>
      <c r="AI115" t="s">
        <v>162</v>
      </c>
      <c r="AJ115">
        <v>38.304583999999998</v>
      </c>
      <c r="AK115" t="s">
        <v>163</v>
      </c>
      <c r="AL115">
        <v>-122.055359</v>
      </c>
      <c r="AM115">
        <v>25</v>
      </c>
      <c r="AN115">
        <v>800</v>
      </c>
      <c r="AO115" t="s">
        <v>118</v>
      </c>
      <c r="AP115">
        <v>39</v>
      </c>
      <c r="AQ115">
        <v>54</v>
      </c>
      <c r="AR115">
        <v>640</v>
      </c>
      <c r="AZ115">
        <v>1200</v>
      </c>
      <c r="BA115">
        <v>1</v>
      </c>
      <c r="BB115" t="str">
        <f t="shared" si="45"/>
        <v xml:space="preserve">N65PJ   </v>
      </c>
      <c r="BC115">
        <v>7</v>
      </c>
      <c r="BE115">
        <v>0</v>
      </c>
      <c r="BF115">
        <v>0</v>
      </c>
      <c r="BG115">
        <v>0</v>
      </c>
      <c r="BH115">
        <v>800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 t="shared" si="77"/>
        <v>19:49:31.340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6</v>
      </c>
      <c r="CP115" t="s">
        <v>119</v>
      </c>
      <c r="CQ115">
        <v>276</v>
      </c>
      <c r="CR115">
        <v>2</v>
      </c>
      <c r="CW115">
        <v>9809579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 t="shared" si="74"/>
        <v>06/02/2020 19:49:26.689</v>
      </c>
      <c r="C116" t="str">
        <f t="shared" si="44"/>
        <v>FFDFD3C0</v>
      </c>
      <c r="D116" t="s">
        <v>127</v>
      </c>
      <c r="E116">
        <v>5</v>
      </c>
      <c r="H116">
        <v>47</v>
      </c>
      <c r="I116" t="s">
        <v>128</v>
      </c>
      <c r="J116" t="s">
        <v>129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75"/>
        <v>19:49:31.336</v>
      </c>
      <c r="T116" t="str">
        <f t="shared" si="76"/>
        <v>19:49:30.936</v>
      </c>
      <c r="U116" t="str">
        <f t="shared" si="43"/>
        <v>A88BAF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1</v>
      </c>
      <c r="AI116" t="s">
        <v>162</v>
      </c>
      <c r="AJ116">
        <v>38.304583999999998</v>
      </c>
      <c r="AK116" t="s">
        <v>163</v>
      </c>
      <c r="AL116">
        <v>-122.055359</v>
      </c>
      <c r="AM116">
        <v>25</v>
      </c>
      <c r="AN116">
        <v>800</v>
      </c>
      <c r="AO116" t="s">
        <v>118</v>
      </c>
      <c r="AP116">
        <v>39</v>
      </c>
      <c r="AQ116">
        <v>54</v>
      </c>
      <c r="AR116">
        <v>640</v>
      </c>
      <c r="AZ116">
        <v>1200</v>
      </c>
      <c r="BA116">
        <v>1</v>
      </c>
      <c r="BB116" t="str">
        <f t="shared" si="45"/>
        <v xml:space="preserve">N65PJ   </v>
      </c>
      <c r="BC116">
        <v>7</v>
      </c>
      <c r="BE116">
        <v>0</v>
      </c>
      <c r="BF116">
        <v>0</v>
      </c>
      <c r="BG116">
        <v>0</v>
      </c>
      <c r="BH116">
        <v>800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 t="shared" si="77"/>
        <v>19:49:31.340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6</v>
      </c>
      <c r="CP116" t="s">
        <v>119</v>
      </c>
      <c r="CQ116">
        <v>276</v>
      </c>
      <c r="CR116">
        <v>2</v>
      </c>
      <c r="CW116">
        <v>9809579</v>
      </c>
      <c r="CY116">
        <v>1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 t="shared" si="74"/>
        <v>06/02/2020 19:49:26.689</v>
      </c>
      <c r="C117" t="str">
        <f t="shared" si="44"/>
        <v>FFDFD3C0</v>
      </c>
      <c r="D117" t="s">
        <v>131</v>
      </c>
      <c r="E117">
        <v>11</v>
      </c>
      <c r="H117">
        <v>228</v>
      </c>
      <c r="I117" t="s">
        <v>132</v>
      </c>
      <c r="J117" t="s">
        <v>129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75"/>
        <v>19:49:31.336</v>
      </c>
      <c r="T117" t="str">
        <f t="shared" si="76"/>
        <v>19:49:30.936</v>
      </c>
      <c r="U117" t="str">
        <f t="shared" si="43"/>
        <v>A88BAF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1</v>
      </c>
      <c r="AI117" t="s">
        <v>162</v>
      </c>
      <c r="AJ117">
        <v>38.304583999999998</v>
      </c>
      <c r="AK117" t="s">
        <v>163</v>
      </c>
      <c r="AL117">
        <v>-122.055359</v>
      </c>
      <c r="AM117">
        <v>25</v>
      </c>
      <c r="AN117">
        <v>800</v>
      </c>
      <c r="AO117" t="s">
        <v>118</v>
      </c>
      <c r="AP117">
        <v>39</v>
      </c>
      <c r="AQ117">
        <v>54</v>
      </c>
      <c r="AR117">
        <v>640</v>
      </c>
      <c r="AZ117">
        <v>1200</v>
      </c>
      <c r="BA117">
        <v>1</v>
      </c>
      <c r="BB117" t="str">
        <f t="shared" si="45"/>
        <v xml:space="preserve">N65PJ   </v>
      </c>
      <c r="BC117">
        <v>7</v>
      </c>
      <c r="BE117">
        <v>0</v>
      </c>
      <c r="BF117">
        <v>0</v>
      </c>
      <c r="BG117">
        <v>0</v>
      </c>
      <c r="BH117">
        <v>800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 t="shared" si="77"/>
        <v>19:49:31.340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6</v>
      </c>
      <c r="CP117" t="s">
        <v>119</v>
      </c>
      <c r="CQ117">
        <v>276</v>
      </c>
      <c r="CR117">
        <v>2</v>
      </c>
      <c r="CW117">
        <v>9809579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 t="shared" si="74"/>
        <v>06/02/2020 19:49:26.689</v>
      </c>
      <c r="C118" t="str">
        <f t="shared" si="44"/>
        <v>FFDFD3C0</v>
      </c>
      <c r="D118" t="s">
        <v>122</v>
      </c>
      <c r="E118">
        <v>6</v>
      </c>
      <c r="F118">
        <v>2006</v>
      </c>
      <c r="G118" t="s">
        <v>123</v>
      </c>
      <c r="J118" t="s">
        <v>124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75"/>
        <v>19:49:31.336</v>
      </c>
      <c r="T118" t="str">
        <f t="shared" si="76"/>
        <v>19:49:30.936</v>
      </c>
      <c r="U118" t="str">
        <f t="shared" si="43"/>
        <v>A88BAF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1</v>
      </c>
      <c r="AI118" t="s">
        <v>162</v>
      </c>
      <c r="AJ118">
        <v>38.304583999999998</v>
      </c>
      <c r="AK118" t="s">
        <v>163</v>
      </c>
      <c r="AL118">
        <v>-122.055359</v>
      </c>
      <c r="AM118">
        <v>25</v>
      </c>
      <c r="AN118">
        <v>800</v>
      </c>
      <c r="AO118" t="s">
        <v>118</v>
      </c>
      <c r="AP118">
        <v>39</v>
      </c>
      <c r="AQ118">
        <v>54</v>
      </c>
      <c r="AR118">
        <v>640</v>
      </c>
      <c r="AZ118">
        <v>1200</v>
      </c>
      <c r="BA118">
        <v>1</v>
      </c>
      <c r="BB118" t="str">
        <f t="shared" si="45"/>
        <v xml:space="preserve">N65PJ   </v>
      </c>
      <c r="BC118">
        <v>7</v>
      </c>
      <c r="BE118">
        <v>0</v>
      </c>
      <c r="BF118">
        <v>0</v>
      </c>
      <c r="BG118">
        <v>0</v>
      </c>
      <c r="BH118">
        <v>800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 t="shared" si="77"/>
        <v>19:49:31.340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6</v>
      </c>
      <c r="CP118" t="s">
        <v>119</v>
      </c>
      <c r="CQ118">
        <v>276</v>
      </c>
      <c r="CR118">
        <v>2</v>
      </c>
      <c r="CW118">
        <v>9809579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 t="shared" ref="A119:A124" si="78">"06/02/2020 19:49:27.595"</f>
        <v>06/02/2020 19:49:27.595</v>
      </c>
      <c r="C119" t="str">
        <f t="shared" si="44"/>
        <v>FFDFD3C0</v>
      </c>
      <c r="D119" t="s">
        <v>125</v>
      </c>
      <c r="E119">
        <v>19</v>
      </c>
      <c r="F119">
        <v>1019</v>
      </c>
      <c r="G119" t="s">
        <v>114</v>
      </c>
      <c r="J119" t="s">
        <v>126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ref="S119:S124" si="79">"19:49:32.234"</f>
        <v>19:49:32.234</v>
      </c>
      <c r="T119" t="str">
        <f t="shared" ref="T119:T124" si="80">"19:49:31.834"</f>
        <v>19:49:31.834</v>
      </c>
      <c r="U119" t="str">
        <f t="shared" si="43"/>
        <v>A88BAF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1</v>
      </c>
      <c r="AI119" t="s">
        <v>164</v>
      </c>
      <c r="AJ119">
        <v>38.304799000000003</v>
      </c>
      <c r="AK119" t="s">
        <v>165</v>
      </c>
      <c r="AL119">
        <v>-122.05512299999999</v>
      </c>
      <c r="AM119">
        <v>25</v>
      </c>
      <c r="AN119">
        <v>800</v>
      </c>
      <c r="AO119" t="s">
        <v>118</v>
      </c>
      <c r="AP119">
        <v>40</v>
      </c>
      <c r="AQ119">
        <v>55</v>
      </c>
      <c r="AR119">
        <v>640</v>
      </c>
      <c r="AZ119">
        <v>1200</v>
      </c>
      <c r="BA119">
        <v>1</v>
      </c>
      <c r="BB119" t="str">
        <f t="shared" si="45"/>
        <v xml:space="preserve">N65PJ   </v>
      </c>
      <c r="BC119">
        <v>7</v>
      </c>
      <c r="BE119">
        <v>0</v>
      </c>
      <c r="BF119">
        <v>0</v>
      </c>
      <c r="BG119">
        <v>0</v>
      </c>
      <c r="BH119">
        <v>800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 t="shared" ref="BW119:BW124" si="81">"19:49:32.239"</f>
        <v>19:49:32.239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6</v>
      </c>
      <c r="CP119" t="s">
        <v>119</v>
      </c>
      <c r="CQ119">
        <v>276</v>
      </c>
      <c r="CR119">
        <v>2</v>
      </c>
      <c r="CW119">
        <v>9810293</v>
      </c>
      <c r="CY119">
        <v>1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 t="shared" si="78"/>
        <v>06/02/2020 19:49:27.595</v>
      </c>
      <c r="C120" t="str">
        <f t="shared" si="44"/>
        <v>FFDFD3C0</v>
      </c>
      <c r="D120" t="s">
        <v>113</v>
      </c>
      <c r="E120">
        <v>5</v>
      </c>
      <c r="H120">
        <v>172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79"/>
        <v>19:49:32.234</v>
      </c>
      <c r="T120" t="str">
        <f t="shared" si="80"/>
        <v>19:49:31.834</v>
      </c>
      <c r="U120" t="str">
        <f t="shared" si="43"/>
        <v>A88BAF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1</v>
      </c>
      <c r="AI120" t="s">
        <v>164</v>
      </c>
      <c r="AJ120">
        <v>38.304799000000003</v>
      </c>
      <c r="AK120" t="s">
        <v>165</v>
      </c>
      <c r="AL120">
        <v>-122.05512299999999</v>
      </c>
      <c r="AM120">
        <v>25</v>
      </c>
      <c r="AN120">
        <v>800</v>
      </c>
      <c r="AO120" t="s">
        <v>118</v>
      </c>
      <c r="AP120">
        <v>40</v>
      </c>
      <c r="AQ120">
        <v>55</v>
      </c>
      <c r="AR120">
        <v>640</v>
      </c>
      <c r="AZ120">
        <v>1200</v>
      </c>
      <c r="BA120">
        <v>1</v>
      </c>
      <c r="BB120" t="str">
        <f t="shared" si="45"/>
        <v xml:space="preserve">N65PJ   </v>
      </c>
      <c r="BC120">
        <v>7</v>
      </c>
      <c r="BE120">
        <v>0</v>
      </c>
      <c r="BF120">
        <v>0</v>
      </c>
      <c r="BG120">
        <v>0</v>
      </c>
      <c r="BH120">
        <v>800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 t="shared" si="81"/>
        <v>19:49:32.239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6</v>
      </c>
      <c r="CP120" t="s">
        <v>119</v>
      </c>
      <c r="CQ120">
        <v>276</v>
      </c>
      <c r="CR120">
        <v>2</v>
      </c>
      <c r="CW120">
        <v>9810293</v>
      </c>
      <c r="CY120">
        <v>1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 t="shared" si="78"/>
        <v>06/02/2020 19:49:27.595</v>
      </c>
      <c r="C121" t="str">
        <f t="shared" si="44"/>
        <v>FFDFD3C0</v>
      </c>
      <c r="D121" t="s">
        <v>127</v>
      </c>
      <c r="E121">
        <v>9</v>
      </c>
      <c r="H121">
        <v>51</v>
      </c>
      <c r="I121" t="s">
        <v>133</v>
      </c>
      <c r="J121" t="s">
        <v>129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79"/>
        <v>19:49:32.234</v>
      </c>
      <c r="T121" t="str">
        <f t="shared" si="80"/>
        <v>19:49:31.834</v>
      </c>
      <c r="U121" t="str">
        <f t="shared" si="43"/>
        <v>A88BAF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1</v>
      </c>
      <c r="AI121" t="s">
        <v>164</v>
      </c>
      <c r="AJ121">
        <v>38.304799000000003</v>
      </c>
      <c r="AK121" t="s">
        <v>165</v>
      </c>
      <c r="AL121">
        <v>-122.05512299999999</v>
      </c>
      <c r="AM121">
        <v>25</v>
      </c>
      <c r="AN121">
        <v>800</v>
      </c>
      <c r="AO121" t="s">
        <v>118</v>
      </c>
      <c r="AP121">
        <v>40</v>
      </c>
      <c r="AQ121">
        <v>55</v>
      </c>
      <c r="AR121">
        <v>640</v>
      </c>
      <c r="AZ121">
        <v>1200</v>
      </c>
      <c r="BA121">
        <v>1</v>
      </c>
      <c r="BB121" t="str">
        <f t="shared" si="45"/>
        <v xml:space="preserve">N65PJ   </v>
      </c>
      <c r="BC121">
        <v>7</v>
      </c>
      <c r="BE121">
        <v>0</v>
      </c>
      <c r="BF121">
        <v>0</v>
      </c>
      <c r="BG121">
        <v>0</v>
      </c>
      <c r="BH121">
        <v>800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 t="shared" si="81"/>
        <v>19:49:32.239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6</v>
      </c>
      <c r="CP121" t="s">
        <v>119</v>
      </c>
      <c r="CQ121">
        <v>276</v>
      </c>
      <c r="CR121">
        <v>2</v>
      </c>
      <c r="CW121">
        <v>9810293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 t="shared" si="78"/>
        <v>06/02/2020 19:49:27.595</v>
      </c>
      <c r="C122" t="str">
        <f t="shared" si="44"/>
        <v>FFDFD3C0</v>
      </c>
      <c r="D122" t="s">
        <v>127</v>
      </c>
      <c r="E122">
        <v>5</v>
      </c>
      <c r="H122">
        <v>47</v>
      </c>
      <c r="I122" t="s">
        <v>128</v>
      </c>
      <c r="J122" t="s">
        <v>129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79"/>
        <v>19:49:32.234</v>
      </c>
      <c r="T122" t="str">
        <f t="shared" si="80"/>
        <v>19:49:31.834</v>
      </c>
      <c r="U122" t="str">
        <f t="shared" si="43"/>
        <v>A88BAF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1</v>
      </c>
      <c r="AI122" t="s">
        <v>164</v>
      </c>
      <c r="AJ122">
        <v>38.304799000000003</v>
      </c>
      <c r="AK122" t="s">
        <v>165</v>
      </c>
      <c r="AL122">
        <v>-122.05512299999999</v>
      </c>
      <c r="AM122">
        <v>25</v>
      </c>
      <c r="AN122">
        <v>800</v>
      </c>
      <c r="AO122" t="s">
        <v>118</v>
      </c>
      <c r="AP122">
        <v>40</v>
      </c>
      <c r="AQ122">
        <v>55</v>
      </c>
      <c r="AR122">
        <v>640</v>
      </c>
      <c r="AZ122">
        <v>1200</v>
      </c>
      <c r="BA122">
        <v>1</v>
      </c>
      <c r="BB122" t="str">
        <f t="shared" si="45"/>
        <v xml:space="preserve">N65PJ   </v>
      </c>
      <c r="BC122">
        <v>7</v>
      </c>
      <c r="BE122">
        <v>0</v>
      </c>
      <c r="BF122">
        <v>0</v>
      </c>
      <c r="BG122">
        <v>0</v>
      </c>
      <c r="BH122">
        <v>800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 t="shared" si="81"/>
        <v>19:49:32.239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6</v>
      </c>
      <c r="CP122" t="s">
        <v>119</v>
      </c>
      <c r="CQ122">
        <v>276</v>
      </c>
      <c r="CR122">
        <v>2</v>
      </c>
      <c r="CW122">
        <v>9810293</v>
      </c>
      <c r="CY122">
        <v>1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 t="shared" si="78"/>
        <v>06/02/2020 19:49:27.595</v>
      </c>
      <c r="C123" t="str">
        <f t="shared" si="44"/>
        <v>FFDFD3C0</v>
      </c>
      <c r="D123" t="s">
        <v>131</v>
      </c>
      <c r="E123">
        <v>11</v>
      </c>
      <c r="H123">
        <v>228</v>
      </c>
      <c r="I123" t="s">
        <v>132</v>
      </c>
      <c r="J123" t="s">
        <v>129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79"/>
        <v>19:49:32.234</v>
      </c>
      <c r="T123" t="str">
        <f t="shared" si="80"/>
        <v>19:49:31.834</v>
      </c>
      <c r="U123" t="str">
        <f t="shared" si="43"/>
        <v>A88BAF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1</v>
      </c>
      <c r="AI123" t="s">
        <v>164</v>
      </c>
      <c r="AJ123">
        <v>38.304799000000003</v>
      </c>
      <c r="AK123" t="s">
        <v>165</v>
      </c>
      <c r="AL123">
        <v>-122.05512299999999</v>
      </c>
      <c r="AM123">
        <v>25</v>
      </c>
      <c r="AN123">
        <v>800</v>
      </c>
      <c r="AO123" t="s">
        <v>118</v>
      </c>
      <c r="AP123">
        <v>40</v>
      </c>
      <c r="AQ123">
        <v>55</v>
      </c>
      <c r="AR123">
        <v>640</v>
      </c>
      <c r="AZ123">
        <v>1200</v>
      </c>
      <c r="BA123">
        <v>1</v>
      </c>
      <c r="BB123" t="str">
        <f t="shared" si="45"/>
        <v xml:space="preserve">N65PJ   </v>
      </c>
      <c r="BC123">
        <v>7</v>
      </c>
      <c r="BE123">
        <v>0</v>
      </c>
      <c r="BF123">
        <v>0</v>
      </c>
      <c r="BG123">
        <v>0</v>
      </c>
      <c r="BH123">
        <v>800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 t="shared" si="81"/>
        <v>19:49:32.239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6</v>
      </c>
      <c r="CP123" t="s">
        <v>119</v>
      </c>
      <c r="CQ123">
        <v>276</v>
      </c>
      <c r="CR123">
        <v>2</v>
      </c>
      <c r="CW123">
        <v>9810293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 t="shared" si="78"/>
        <v>06/02/2020 19:49:27.595</v>
      </c>
      <c r="C124" t="str">
        <f t="shared" si="44"/>
        <v>FFDFD3C0</v>
      </c>
      <c r="D124" t="s">
        <v>122</v>
      </c>
      <c r="E124">
        <v>6</v>
      </c>
      <c r="F124">
        <v>2006</v>
      </c>
      <c r="G124" t="s">
        <v>123</v>
      </c>
      <c r="J124" t="s">
        <v>124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79"/>
        <v>19:49:32.234</v>
      </c>
      <c r="T124" t="str">
        <f t="shared" si="80"/>
        <v>19:49:31.834</v>
      </c>
      <c r="U124" t="str">
        <f t="shared" si="43"/>
        <v>A88BAF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1</v>
      </c>
      <c r="AI124" t="s">
        <v>164</v>
      </c>
      <c r="AJ124">
        <v>38.304799000000003</v>
      </c>
      <c r="AK124" t="s">
        <v>165</v>
      </c>
      <c r="AL124">
        <v>-122.05512299999999</v>
      </c>
      <c r="AM124">
        <v>25</v>
      </c>
      <c r="AN124">
        <v>800</v>
      </c>
      <c r="AO124" t="s">
        <v>118</v>
      </c>
      <c r="AP124">
        <v>40</v>
      </c>
      <c r="AQ124">
        <v>55</v>
      </c>
      <c r="AR124">
        <v>640</v>
      </c>
      <c r="AZ124">
        <v>1200</v>
      </c>
      <c r="BA124">
        <v>1</v>
      </c>
      <c r="BB124" t="str">
        <f t="shared" si="45"/>
        <v xml:space="preserve">N65PJ   </v>
      </c>
      <c r="BC124">
        <v>7</v>
      </c>
      <c r="BE124">
        <v>0</v>
      </c>
      <c r="BF124">
        <v>0</v>
      </c>
      <c r="BG124">
        <v>0</v>
      </c>
      <c r="BH124">
        <v>800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 t="shared" si="81"/>
        <v>19:49:32.239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6</v>
      </c>
      <c r="CP124" t="s">
        <v>119</v>
      </c>
      <c r="CQ124">
        <v>276</v>
      </c>
      <c r="CR124">
        <v>2</v>
      </c>
      <c r="CW124">
        <v>9810293</v>
      </c>
      <c r="CY124">
        <v>1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 t="shared" ref="A125:A130" si="82">"06/02/2020 19:49:28.678"</f>
        <v>06/02/2020 19:49:28.678</v>
      </c>
      <c r="C125" t="str">
        <f t="shared" si="44"/>
        <v>FFDFD3C0</v>
      </c>
      <c r="D125" t="s">
        <v>127</v>
      </c>
      <c r="E125">
        <v>9</v>
      </c>
      <c r="H125">
        <v>51</v>
      </c>
      <c r="I125" t="s">
        <v>133</v>
      </c>
      <c r="J125" t="s">
        <v>129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ref="S125:S130" si="83">"19:49:33.313"</f>
        <v>19:49:33.313</v>
      </c>
      <c r="T125" t="str">
        <f t="shared" ref="T125:T130" si="84">"19:49:32.813"</f>
        <v>19:49:32.813</v>
      </c>
      <c r="U125" t="str">
        <f t="shared" si="43"/>
        <v>A88BAF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1</v>
      </c>
      <c r="AI125" t="s">
        <v>166</v>
      </c>
      <c r="AJ125">
        <v>38.305098999999998</v>
      </c>
      <c r="AK125" t="s">
        <v>167</v>
      </c>
      <c r="AL125">
        <v>-122.05488699999999</v>
      </c>
      <c r="AM125">
        <v>25</v>
      </c>
      <c r="AN125">
        <v>825</v>
      </c>
      <c r="AO125" t="s">
        <v>118</v>
      </c>
      <c r="AP125">
        <v>42</v>
      </c>
      <c r="AQ125">
        <v>57</v>
      </c>
      <c r="AR125">
        <v>768</v>
      </c>
      <c r="AZ125">
        <v>1200</v>
      </c>
      <c r="BA125">
        <v>1</v>
      </c>
      <c r="BB125" t="str">
        <f t="shared" si="45"/>
        <v xml:space="preserve">N65PJ   </v>
      </c>
      <c r="BC125">
        <v>7</v>
      </c>
      <c r="BE125">
        <v>0</v>
      </c>
      <c r="BF125">
        <v>0</v>
      </c>
      <c r="BG125">
        <v>0</v>
      </c>
      <c r="BH125">
        <v>825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 t="shared" ref="BW125:BW130" si="85">"19:49:33.316"</f>
        <v>19:49:33.316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6</v>
      </c>
      <c r="CP125" t="s">
        <v>119</v>
      </c>
      <c r="CQ125">
        <v>276</v>
      </c>
      <c r="CR125">
        <v>2</v>
      </c>
      <c r="CW125">
        <v>9811135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 t="shared" si="82"/>
        <v>06/02/2020 19:49:28.678</v>
      </c>
      <c r="C126" t="str">
        <f t="shared" si="44"/>
        <v>FFDFD3C0</v>
      </c>
      <c r="D126" t="s">
        <v>127</v>
      </c>
      <c r="E126">
        <v>5</v>
      </c>
      <c r="H126">
        <v>47</v>
      </c>
      <c r="I126" t="s">
        <v>128</v>
      </c>
      <c r="J126" t="s">
        <v>129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83"/>
        <v>19:49:33.313</v>
      </c>
      <c r="T126" t="str">
        <f t="shared" si="84"/>
        <v>19:49:32.813</v>
      </c>
      <c r="U126" t="str">
        <f t="shared" si="43"/>
        <v>A88BAF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1</v>
      </c>
      <c r="AI126" t="s">
        <v>166</v>
      </c>
      <c r="AJ126">
        <v>38.305098999999998</v>
      </c>
      <c r="AK126" t="s">
        <v>167</v>
      </c>
      <c r="AL126">
        <v>-122.05488699999999</v>
      </c>
      <c r="AM126">
        <v>25</v>
      </c>
      <c r="AN126">
        <v>825</v>
      </c>
      <c r="AO126" t="s">
        <v>118</v>
      </c>
      <c r="AP126">
        <v>42</v>
      </c>
      <c r="AQ126">
        <v>57</v>
      </c>
      <c r="AR126">
        <v>768</v>
      </c>
      <c r="AZ126">
        <v>1200</v>
      </c>
      <c r="BA126">
        <v>1</v>
      </c>
      <c r="BB126" t="str">
        <f t="shared" si="45"/>
        <v xml:space="preserve">N65PJ   </v>
      </c>
      <c r="BC126">
        <v>7</v>
      </c>
      <c r="BE126">
        <v>0</v>
      </c>
      <c r="BF126">
        <v>0</v>
      </c>
      <c r="BG126">
        <v>0</v>
      </c>
      <c r="BH126">
        <v>825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 t="shared" si="85"/>
        <v>19:49:33.316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6</v>
      </c>
      <c r="CP126" t="s">
        <v>119</v>
      </c>
      <c r="CQ126">
        <v>276</v>
      </c>
      <c r="CR126">
        <v>2</v>
      </c>
      <c r="CW126">
        <v>9811135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 t="shared" si="82"/>
        <v>06/02/2020 19:49:28.678</v>
      </c>
      <c r="C127" t="str">
        <f t="shared" si="44"/>
        <v>FFDFD3C0</v>
      </c>
      <c r="D127" t="s">
        <v>122</v>
      </c>
      <c r="E127">
        <v>6</v>
      </c>
      <c r="F127">
        <v>2006</v>
      </c>
      <c r="G127" t="s">
        <v>123</v>
      </c>
      <c r="J127" t="s">
        <v>124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83"/>
        <v>19:49:33.313</v>
      </c>
      <c r="T127" t="str">
        <f t="shared" si="84"/>
        <v>19:49:32.813</v>
      </c>
      <c r="U127" t="str">
        <f t="shared" si="43"/>
        <v>A88BAF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1</v>
      </c>
      <c r="AI127" t="s">
        <v>166</v>
      </c>
      <c r="AJ127">
        <v>38.305098999999998</v>
      </c>
      <c r="AK127" t="s">
        <v>167</v>
      </c>
      <c r="AL127">
        <v>-122.05488699999999</v>
      </c>
      <c r="AM127">
        <v>25</v>
      </c>
      <c r="AN127">
        <v>825</v>
      </c>
      <c r="AO127" t="s">
        <v>118</v>
      </c>
      <c r="AP127">
        <v>42</v>
      </c>
      <c r="AQ127">
        <v>57</v>
      </c>
      <c r="AR127">
        <v>768</v>
      </c>
      <c r="AZ127">
        <v>1200</v>
      </c>
      <c r="BA127">
        <v>1</v>
      </c>
      <c r="BB127" t="str">
        <f t="shared" si="45"/>
        <v xml:space="preserve">N65PJ   </v>
      </c>
      <c r="BC127">
        <v>7</v>
      </c>
      <c r="BE127">
        <v>0</v>
      </c>
      <c r="BF127">
        <v>0</v>
      </c>
      <c r="BG127">
        <v>0</v>
      </c>
      <c r="BH127">
        <v>825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 t="shared" si="85"/>
        <v>19:49:33.316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6</v>
      </c>
      <c r="CP127" t="s">
        <v>119</v>
      </c>
      <c r="CQ127">
        <v>276</v>
      </c>
      <c r="CR127">
        <v>2</v>
      </c>
      <c r="CW127">
        <v>9811135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 t="shared" si="82"/>
        <v>06/02/2020 19:49:28.678</v>
      </c>
      <c r="C128" t="str">
        <f t="shared" si="44"/>
        <v>FFDFD3C0</v>
      </c>
      <c r="D128" t="s">
        <v>131</v>
      </c>
      <c r="E128">
        <v>11</v>
      </c>
      <c r="H128">
        <v>228</v>
      </c>
      <c r="I128" t="s">
        <v>132</v>
      </c>
      <c r="J128" t="s">
        <v>129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83"/>
        <v>19:49:33.313</v>
      </c>
      <c r="T128" t="str">
        <f t="shared" si="84"/>
        <v>19:49:32.813</v>
      </c>
      <c r="U128" t="str">
        <f t="shared" si="43"/>
        <v>A88BAF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1</v>
      </c>
      <c r="AI128" t="s">
        <v>166</v>
      </c>
      <c r="AJ128">
        <v>38.305098999999998</v>
      </c>
      <c r="AK128" t="s">
        <v>167</v>
      </c>
      <c r="AL128">
        <v>-122.05488699999999</v>
      </c>
      <c r="AM128">
        <v>25</v>
      </c>
      <c r="AN128">
        <v>825</v>
      </c>
      <c r="AO128" t="s">
        <v>118</v>
      </c>
      <c r="AP128">
        <v>42</v>
      </c>
      <c r="AQ128">
        <v>57</v>
      </c>
      <c r="AR128">
        <v>768</v>
      </c>
      <c r="AZ128">
        <v>1200</v>
      </c>
      <c r="BA128">
        <v>1</v>
      </c>
      <c r="BB128" t="str">
        <f t="shared" si="45"/>
        <v xml:space="preserve">N65PJ   </v>
      </c>
      <c r="BC128">
        <v>7</v>
      </c>
      <c r="BE128">
        <v>0</v>
      </c>
      <c r="BF128">
        <v>0</v>
      </c>
      <c r="BG128">
        <v>0</v>
      </c>
      <c r="BH128">
        <v>825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 t="shared" si="85"/>
        <v>19:49:33.316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6</v>
      </c>
      <c r="CP128" t="s">
        <v>119</v>
      </c>
      <c r="CQ128">
        <v>276</v>
      </c>
      <c r="CR128">
        <v>2</v>
      </c>
      <c r="CW128">
        <v>9811135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 t="shared" si="82"/>
        <v>06/02/2020 19:49:28.678</v>
      </c>
      <c r="C129" t="str">
        <f t="shared" si="44"/>
        <v>FFDFD3C0</v>
      </c>
      <c r="D129" t="s">
        <v>125</v>
      </c>
      <c r="E129">
        <v>19</v>
      </c>
      <c r="F129">
        <v>1019</v>
      </c>
      <c r="G129" t="s">
        <v>114</v>
      </c>
      <c r="J129" t="s">
        <v>126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83"/>
        <v>19:49:33.313</v>
      </c>
      <c r="T129" t="str">
        <f t="shared" si="84"/>
        <v>19:49:32.813</v>
      </c>
      <c r="U129" t="str">
        <f t="shared" si="43"/>
        <v>A88BAF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1</v>
      </c>
      <c r="AI129" t="s">
        <v>166</v>
      </c>
      <c r="AJ129">
        <v>38.305098999999998</v>
      </c>
      <c r="AK129" t="s">
        <v>167</v>
      </c>
      <c r="AL129">
        <v>-122.05488699999999</v>
      </c>
      <c r="AM129">
        <v>25</v>
      </c>
      <c r="AN129">
        <v>825</v>
      </c>
      <c r="AO129" t="s">
        <v>118</v>
      </c>
      <c r="AP129">
        <v>42</v>
      </c>
      <c r="AQ129">
        <v>57</v>
      </c>
      <c r="AR129">
        <v>768</v>
      </c>
      <c r="AZ129">
        <v>1200</v>
      </c>
      <c r="BA129">
        <v>1</v>
      </c>
      <c r="BB129" t="str">
        <f t="shared" si="45"/>
        <v xml:space="preserve">N65PJ   </v>
      </c>
      <c r="BC129">
        <v>7</v>
      </c>
      <c r="BE129">
        <v>0</v>
      </c>
      <c r="BF129">
        <v>0</v>
      </c>
      <c r="BG129">
        <v>0</v>
      </c>
      <c r="BH129">
        <v>825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 t="shared" si="85"/>
        <v>19:49:33.316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6</v>
      </c>
      <c r="CP129" t="s">
        <v>119</v>
      </c>
      <c r="CQ129">
        <v>276</v>
      </c>
      <c r="CR129">
        <v>2</v>
      </c>
      <c r="CW129">
        <v>9811135</v>
      </c>
      <c r="CY129">
        <v>1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 t="shared" si="82"/>
        <v>06/02/2020 19:49:28.678</v>
      </c>
      <c r="C130" t="str">
        <f t="shared" si="44"/>
        <v>FFDFD3C0</v>
      </c>
      <c r="D130" t="s">
        <v>113</v>
      </c>
      <c r="E130">
        <v>5</v>
      </c>
      <c r="H130">
        <v>172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83"/>
        <v>19:49:33.313</v>
      </c>
      <c r="T130" t="str">
        <f t="shared" si="84"/>
        <v>19:49:32.813</v>
      </c>
      <c r="U130" t="str">
        <f t="shared" ref="U130:U193" si="86">"A88BAF"</f>
        <v>A88BAF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1</v>
      </c>
      <c r="AI130" t="s">
        <v>166</v>
      </c>
      <c r="AJ130">
        <v>38.305098999999998</v>
      </c>
      <c r="AK130" t="s">
        <v>167</v>
      </c>
      <c r="AL130">
        <v>-122.05488699999999</v>
      </c>
      <c r="AM130">
        <v>25</v>
      </c>
      <c r="AN130">
        <v>825</v>
      </c>
      <c r="AO130" t="s">
        <v>118</v>
      </c>
      <c r="AP130">
        <v>42</v>
      </c>
      <c r="AQ130">
        <v>57</v>
      </c>
      <c r="AR130">
        <v>768</v>
      </c>
      <c r="AZ130">
        <v>1200</v>
      </c>
      <c r="BA130">
        <v>1</v>
      </c>
      <c r="BB130" t="str">
        <f t="shared" si="45"/>
        <v xml:space="preserve">N65PJ   </v>
      </c>
      <c r="BC130">
        <v>7</v>
      </c>
      <c r="BE130">
        <v>0</v>
      </c>
      <c r="BF130">
        <v>0</v>
      </c>
      <c r="BG130">
        <v>0</v>
      </c>
      <c r="BH130">
        <v>825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 t="shared" si="85"/>
        <v>19:49:33.316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6</v>
      </c>
      <c r="CP130" t="s">
        <v>119</v>
      </c>
      <c r="CQ130">
        <v>276</v>
      </c>
      <c r="CR130">
        <v>2</v>
      </c>
      <c r="CW130">
        <v>9811135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 t="shared" ref="A131:A137" si="87">"06/02/2020 19:49:29.976"</f>
        <v>06/02/2020 19:49:29.976</v>
      </c>
      <c r="C131" t="str">
        <f t="shared" si="44"/>
        <v>FFDFD3C0</v>
      </c>
      <c r="D131" t="s">
        <v>113</v>
      </c>
      <c r="E131">
        <v>5</v>
      </c>
      <c r="H131">
        <v>172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ref="S131:S137" si="88">"19:49:34.359"</f>
        <v>19:49:34.359</v>
      </c>
      <c r="T131" t="str">
        <f t="shared" ref="T131:T137" si="89">"19:49:33.959"</f>
        <v>19:49:33.959</v>
      </c>
      <c r="U131" t="str">
        <f t="shared" si="86"/>
        <v>A88BAF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1</v>
      </c>
      <c r="AI131" t="s">
        <v>168</v>
      </c>
      <c r="AJ131">
        <v>38.305377999999997</v>
      </c>
      <c r="AK131" t="s">
        <v>169</v>
      </c>
      <c r="AL131">
        <v>-122.054586</v>
      </c>
      <c r="AM131">
        <v>25</v>
      </c>
      <c r="AN131">
        <v>850</v>
      </c>
      <c r="AO131" t="s">
        <v>118</v>
      </c>
      <c r="AP131">
        <v>43</v>
      </c>
      <c r="AQ131">
        <v>58</v>
      </c>
      <c r="AR131">
        <v>704</v>
      </c>
      <c r="AZ131">
        <v>1200</v>
      </c>
      <c r="BA131">
        <v>1</v>
      </c>
      <c r="BB131" t="str">
        <f t="shared" si="45"/>
        <v xml:space="preserve">N65PJ   </v>
      </c>
      <c r="BC131">
        <v>7</v>
      </c>
      <c r="BE131">
        <v>0</v>
      </c>
      <c r="BF131">
        <v>0</v>
      </c>
      <c r="BG131">
        <v>0</v>
      </c>
      <c r="BH131">
        <v>825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 t="shared" ref="BW131:BW137" si="90">"19:49:34.363"</f>
        <v>19:49:34.363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4</v>
      </c>
      <c r="CP131" t="s">
        <v>119</v>
      </c>
      <c r="CQ131">
        <v>275</v>
      </c>
      <c r="CR131">
        <v>2</v>
      </c>
      <c r="CW131">
        <v>7347104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 t="shared" si="87"/>
        <v>06/02/2020 19:49:29.976</v>
      </c>
      <c r="C132" t="str">
        <f t="shared" ref="C132:C195" si="91">"FFDFD3C0"</f>
        <v>FFDFD3C0</v>
      </c>
      <c r="D132" t="s">
        <v>127</v>
      </c>
      <c r="E132">
        <v>7</v>
      </c>
      <c r="H132">
        <v>49</v>
      </c>
      <c r="I132" t="s">
        <v>114</v>
      </c>
      <c r="J132" t="s">
        <v>129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88"/>
        <v>19:49:34.359</v>
      </c>
      <c r="T132" t="str">
        <f t="shared" si="89"/>
        <v>19:49:33.959</v>
      </c>
      <c r="U132" t="str">
        <f t="shared" si="86"/>
        <v>A88BAF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1</v>
      </c>
      <c r="AI132" t="s">
        <v>168</v>
      </c>
      <c r="AJ132">
        <v>38.305377999999997</v>
      </c>
      <c r="AK132" t="s">
        <v>169</v>
      </c>
      <c r="AL132">
        <v>-122.054586</v>
      </c>
      <c r="AM132">
        <v>25</v>
      </c>
      <c r="AN132">
        <v>850</v>
      </c>
      <c r="AO132" t="s">
        <v>118</v>
      </c>
      <c r="AP132">
        <v>43</v>
      </c>
      <c r="AQ132">
        <v>58</v>
      </c>
      <c r="AR132">
        <v>704</v>
      </c>
      <c r="AZ132">
        <v>1200</v>
      </c>
      <c r="BA132">
        <v>1</v>
      </c>
      <c r="BB132" t="str">
        <f t="shared" ref="BB132:BB195" si="92">"N65PJ   "</f>
        <v xml:space="preserve">N65PJ   </v>
      </c>
      <c r="BC132">
        <v>7</v>
      </c>
      <c r="BE132">
        <v>0</v>
      </c>
      <c r="BF132">
        <v>0</v>
      </c>
      <c r="BG132">
        <v>0</v>
      </c>
      <c r="BH132">
        <v>825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 t="shared" si="90"/>
        <v>19:49:34.363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4</v>
      </c>
      <c r="CP132" t="s">
        <v>119</v>
      </c>
      <c r="CQ132">
        <v>275</v>
      </c>
      <c r="CR132">
        <v>2</v>
      </c>
      <c r="CW132">
        <v>7347104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 t="shared" si="87"/>
        <v>06/02/2020 19:49:29.976</v>
      </c>
      <c r="C133" t="str">
        <f t="shared" si="91"/>
        <v>FFDFD3C0</v>
      </c>
      <c r="D133" t="s">
        <v>122</v>
      </c>
      <c r="E133">
        <v>6</v>
      </c>
      <c r="F133">
        <v>2006</v>
      </c>
      <c r="G133" t="s">
        <v>123</v>
      </c>
      <c r="J133" t="s">
        <v>124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88"/>
        <v>19:49:34.359</v>
      </c>
      <c r="T133" t="str">
        <f t="shared" si="89"/>
        <v>19:49:33.959</v>
      </c>
      <c r="U133" t="str">
        <f t="shared" si="86"/>
        <v>A88BAF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1</v>
      </c>
      <c r="AI133" t="s">
        <v>168</v>
      </c>
      <c r="AJ133">
        <v>38.305377999999997</v>
      </c>
      <c r="AK133" t="s">
        <v>169</v>
      </c>
      <c r="AL133">
        <v>-122.054586</v>
      </c>
      <c r="AM133">
        <v>25</v>
      </c>
      <c r="AN133">
        <v>850</v>
      </c>
      <c r="AO133" t="s">
        <v>118</v>
      </c>
      <c r="AP133">
        <v>43</v>
      </c>
      <c r="AQ133">
        <v>58</v>
      </c>
      <c r="AR133">
        <v>704</v>
      </c>
      <c r="AZ133">
        <v>1200</v>
      </c>
      <c r="BA133">
        <v>1</v>
      </c>
      <c r="BB133" t="str">
        <f t="shared" si="92"/>
        <v xml:space="preserve">N65PJ   </v>
      </c>
      <c r="BC133">
        <v>7</v>
      </c>
      <c r="BE133">
        <v>0</v>
      </c>
      <c r="BF133">
        <v>0</v>
      </c>
      <c r="BG133">
        <v>0</v>
      </c>
      <c r="BH133">
        <v>825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 t="shared" si="90"/>
        <v>19:49:34.363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4</v>
      </c>
      <c r="CP133" t="s">
        <v>119</v>
      </c>
      <c r="CQ133">
        <v>275</v>
      </c>
      <c r="CR133">
        <v>2</v>
      </c>
      <c r="CW133">
        <v>7347104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 t="shared" si="87"/>
        <v>06/02/2020 19:49:29.976</v>
      </c>
      <c r="C134" t="str">
        <f t="shared" si="91"/>
        <v>FFDFD3C0</v>
      </c>
      <c r="D134" t="s">
        <v>127</v>
      </c>
      <c r="E134">
        <v>9</v>
      </c>
      <c r="H134">
        <v>51</v>
      </c>
      <c r="I134" t="s">
        <v>133</v>
      </c>
      <c r="J134" t="s">
        <v>129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88"/>
        <v>19:49:34.359</v>
      </c>
      <c r="T134" t="str">
        <f t="shared" si="89"/>
        <v>19:49:33.959</v>
      </c>
      <c r="U134" t="str">
        <f t="shared" si="86"/>
        <v>A88BAF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1</v>
      </c>
      <c r="AI134" t="s">
        <v>168</v>
      </c>
      <c r="AJ134">
        <v>38.305377999999997</v>
      </c>
      <c r="AK134" t="s">
        <v>169</v>
      </c>
      <c r="AL134">
        <v>-122.054586</v>
      </c>
      <c r="AM134">
        <v>25</v>
      </c>
      <c r="AN134">
        <v>850</v>
      </c>
      <c r="AO134" t="s">
        <v>118</v>
      </c>
      <c r="AP134">
        <v>43</v>
      </c>
      <c r="AQ134">
        <v>58</v>
      </c>
      <c r="AR134">
        <v>704</v>
      </c>
      <c r="AZ134">
        <v>1200</v>
      </c>
      <c r="BA134">
        <v>1</v>
      </c>
      <c r="BB134" t="str">
        <f t="shared" si="92"/>
        <v xml:space="preserve">N65PJ   </v>
      </c>
      <c r="BC134">
        <v>7</v>
      </c>
      <c r="BE134">
        <v>0</v>
      </c>
      <c r="BF134">
        <v>0</v>
      </c>
      <c r="BG134">
        <v>0</v>
      </c>
      <c r="BH134">
        <v>825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 t="shared" si="90"/>
        <v>19:49:34.363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4</v>
      </c>
      <c r="CP134" t="s">
        <v>119</v>
      </c>
      <c r="CQ134">
        <v>275</v>
      </c>
      <c r="CR134">
        <v>2</v>
      </c>
      <c r="CW134">
        <v>7347104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 t="shared" si="87"/>
        <v>06/02/2020 19:49:29.976</v>
      </c>
      <c r="C135" t="str">
        <f t="shared" si="91"/>
        <v>FFDFD3C0</v>
      </c>
      <c r="D135" t="s">
        <v>127</v>
      </c>
      <c r="E135">
        <v>5</v>
      </c>
      <c r="H135">
        <v>47</v>
      </c>
      <c r="I135" t="s">
        <v>128</v>
      </c>
      <c r="J135" t="s">
        <v>129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88"/>
        <v>19:49:34.359</v>
      </c>
      <c r="T135" t="str">
        <f t="shared" si="89"/>
        <v>19:49:33.959</v>
      </c>
      <c r="U135" t="str">
        <f t="shared" si="86"/>
        <v>A88BAF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1</v>
      </c>
      <c r="AI135" t="s">
        <v>168</v>
      </c>
      <c r="AJ135">
        <v>38.305377999999997</v>
      </c>
      <c r="AK135" t="s">
        <v>169</v>
      </c>
      <c r="AL135">
        <v>-122.054586</v>
      </c>
      <c r="AM135">
        <v>25</v>
      </c>
      <c r="AN135">
        <v>850</v>
      </c>
      <c r="AO135" t="s">
        <v>118</v>
      </c>
      <c r="AP135">
        <v>43</v>
      </c>
      <c r="AQ135">
        <v>58</v>
      </c>
      <c r="AR135">
        <v>704</v>
      </c>
      <c r="AZ135">
        <v>1200</v>
      </c>
      <c r="BA135">
        <v>1</v>
      </c>
      <c r="BB135" t="str">
        <f t="shared" si="92"/>
        <v xml:space="preserve">N65PJ   </v>
      </c>
      <c r="BC135">
        <v>7</v>
      </c>
      <c r="BE135">
        <v>0</v>
      </c>
      <c r="BF135">
        <v>0</v>
      </c>
      <c r="BG135">
        <v>0</v>
      </c>
      <c r="BH135">
        <v>825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 t="shared" si="90"/>
        <v>19:49:34.363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4</v>
      </c>
      <c r="CP135" t="s">
        <v>119</v>
      </c>
      <c r="CQ135">
        <v>275</v>
      </c>
      <c r="CR135">
        <v>2</v>
      </c>
      <c r="CW135">
        <v>7347104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 t="shared" si="87"/>
        <v>06/02/2020 19:49:29.976</v>
      </c>
      <c r="C136" t="str">
        <f t="shared" si="91"/>
        <v>FFDFD3C0</v>
      </c>
      <c r="D136" t="s">
        <v>131</v>
      </c>
      <c r="E136">
        <v>11</v>
      </c>
      <c r="H136">
        <v>228</v>
      </c>
      <c r="I136" t="s">
        <v>132</v>
      </c>
      <c r="J136" t="s">
        <v>129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88"/>
        <v>19:49:34.359</v>
      </c>
      <c r="T136" t="str">
        <f t="shared" si="89"/>
        <v>19:49:33.959</v>
      </c>
      <c r="U136" t="str">
        <f t="shared" si="86"/>
        <v>A88BAF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1</v>
      </c>
      <c r="AI136" t="s">
        <v>168</v>
      </c>
      <c r="AJ136">
        <v>38.305377999999997</v>
      </c>
      <c r="AK136" t="s">
        <v>169</v>
      </c>
      <c r="AL136">
        <v>-122.054586</v>
      </c>
      <c r="AM136">
        <v>25</v>
      </c>
      <c r="AN136">
        <v>850</v>
      </c>
      <c r="AO136" t="s">
        <v>118</v>
      </c>
      <c r="AP136">
        <v>43</v>
      </c>
      <c r="AQ136">
        <v>58</v>
      </c>
      <c r="AR136">
        <v>704</v>
      </c>
      <c r="AZ136">
        <v>1200</v>
      </c>
      <c r="BA136">
        <v>1</v>
      </c>
      <c r="BB136" t="str">
        <f t="shared" si="92"/>
        <v xml:space="preserve">N65PJ   </v>
      </c>
      <c r="BC136">
        <v>7</v>
      </c>
      <c r="BE136">
        <v>0</v>
      </c>
      <c r="BF136">
        <v>0</v>
      </c>
      <c r="BG136">
        <v>0</v>
      </c>
      <c r="BH136">
        <v>825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 t="shared" si="90"/>
        <v>19:49:34.363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4</v>
      </c>
      <c r="CP136" t="s">
        <v>119</v>
      </c>
      <c r="CQ136">
        <v>275</v>
      </c>
      <c r="CR136">
        <v>2</v>
      </c>
      <c r="CW136">
        <v>7347104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 t="shared" si="87"/>
        <v>06/02/2020 19:49:29.976</v>
      </c>
      <c r="C137" t="str">
        <f t="shared" si="91"/>
        <v>FFDFD3C0</v>
      </c>
      <c r="D137" t="s">
        <v>125</v>
      </c>
      <c r="E137">
        <v>19</v>
      </c>
      <c r="F137">
        <v>1019</v>
      </c>
      <c r="G137" t="s">
        <v>114</v>
      </c>
      <c r="J137" t="s">
        <v>126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88"/>
        <v>19:49:34.359</v>
      </c>
      <c r="T137" t="str">
        <f t="shared" si="89"/>
        <v>19:49:33.959</v>
      </c>
      <c r="U137" t="str">
        <f t="shared" si="86"/>
        <v>A88BAF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1</v>
      </c>
      <c r="AI137" t="s">
        <v>168</v>
      </c>
      <c r="AJ137">
        <v>38.305377999999997</v>
      </c>
      <c r="AK137" t="s">
        <v>169</v>
      </c>
      <c r="AL137">
        <v>-122.054586</v>
      </c>
      <c r="AM137">
        <v>25</v>
      </c>
      <c r="AN137">
        <v>850</v>
      </c>
      <c r="AO137" t="s">
        <v>118</v>
      </c>
      <c r="AP137">
        <v>43</v>
      </c>
      <c r="AQ137">
        <v>58</v>
      </c>
      <c r="AR137">
        <v>704</v>
      </c>
      <c r="AZ137">
        <v>1200</v>
      </c>
      <c r="BA137">
        <v>1</v>
      </c>
      <c r="BB137" t="str">
        <f t="shared" si="92"/>
        <v xml:space="preserve">N65PJ   </v>
      </c>
      <c r="BC137">
        <v>7</v>
      </c>
      <c r="BE137">
        <v>0</v>
      </c>
      <c r="BF137">
        <v>0</v>
      </c>
      <c r="BG137">
        <v>0</v>
      </c>
      <c r="BH137">
        <v>825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 t="shared" si="90"/>
        <v>19:49:34.363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4</v>
      </c>
      <c r="CP137" t="s">
        <v>119</v>
      </c>
      <c r="CQ137">
        <v>275</v>
      </c>
      <c r="CR137">
        <v>2</v>
      </c>
      <c r="CW137">
        <v>7347104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 t="shared" ref="A138:A144" si="93">"06/02/2020 19:49:31.008"</f>
        <v>06/02/2020 19:49:31.008</v>
      </c>
      <c r="C138" t="str">
        <f t="shared" si="91"/>
        <v>FFDFD3C0</v>
      </c>
      <c r="D138" t="s">
        <v>127</v>
      </c>
      <c r="E138">
        <v>9</v>
      </c>
      <c r="H138">
        <v>51</v>
      </c>
      <c r="I138" t="s">
        <v>133</v>
      </c>
      <c r="J138" t="s">
        <v>129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ref="S138:S144" si="94">"19:49:35.391"</f>
        <v>19:49:35.391</v>
      </c>
      <c r="T138" t="str">
        <f t="shared" ref="T138:T144" si="95">"19:49:34.991"</f>
        <v>19:49:34.991</v>
      </c>
      <c r="U138" t="str">
        <f t="shared" si="86"/>
        <v>A88BAF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1</v>
      </c>
      <c r="AI138" t="s">
        <v>170</v>
      </c>
      <c r="AJ138">
        <v>38.305656999999997</v>
      </c>
      <c r="AK138" t="s">
        <v>171</v>
      </c>
      <c r="AL138">
        <v>-122.05435</v>
      </c>
      <c r="AM138">
        <v>25</v>
      </c>
      <c r="AN138">
        <v>850</v>
      </c>
      <c r="AO138" t="s">
        <v>118</v>
      </c>
      <c r="AP138">
        <v>43</v>
      </c>
      <c r="AQ138">
        <v>58</v>
      </c>
      <c r="AR138">
        <v>448</v>
      </c>
      <c r="AZ138">
        <v>1200</v>
      </c>
      <c r="BA138">
        <v>1</v>
      </c>
      <c r="BB138" t="str">
        <f t="shared" si="92"/>
        <v xml:space="preserve">N65PJ   </v>
      </c>
      <c r="BC138">
        <v>7</v>
      </c>
      <c r="BE138">
        <v>0</v>
      </c>
      <c r="BF138">
        <v>0</v>
      </c>
      <c r="BG138">
        <v>0</v>
      </c>
      <c r="BH138">
        <v>850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 t="shared" ref="BW138:BW144" si="96">"19:49:35.391"</f>
        <v>19:49:35.391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5</v>
      </c>
      <c r="CP138" t="s">
        <v>119</v>
      </c>
      <c r="CQ138">
        <v>275</v>
      </c>
      <c r="CR138">
        <v>2</v>
      </c>
      <c r="CW138">
        <v>7347621</v>
      </c>
      <c r="CY138">
        <v>1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 t="shared" si="93"/>
        <v>06/02/2020 19:49:31.008</v>
      </c>
      <c r="C139" t="str">
        <f t="shared" si="91"/>
        <v>FFDFD3C0</v>
      </c>
      <c r="D139" t="s">
        <v>127</v>
      </c>
      <c r="E139">
        <v>5</v>
      </c>
      <c r="H139">
        <v>47</v>
      </c>
      <c r="I139" t="s">
        <v>128</v>
      </c>
      <c r="J139" t="s">
        <v>129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94"/>
        <v>19:49:35.391</v>
      </c>
      <c r="T139" t="str">
        <f t="shared" si="95"/>
        <v>19:49:34.991</v>
      </c>
      <c r="U139" t="str">
        <f t="shared" si="86"/>
        <v>A88BAF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1</v>
      </c>
      <c r="AI139" t="s">
        <v>170</v>
      </c>
      <c r="AJ139">
        <v>38.305656999999997</v>
      </c>
      <c r="AK139" t="s">
        <v>171</v>
      </c>
      <c r="AL139">
        <v>-122.05435</v>
      </c>
      <c r="AM139">
        <v>25</v>
      </c>
      <c r="AN139">
        <v>850</v>
      </c>
      <c r="AO139" t="s">
        <v>118</v>
      </c>
      <c r="AP139">
        <v>43</v>
      </c>
      <c r="AQ139">
        <v>58</v>
      </c>
      <c r="AR139">
        <v>448</v>
      </c>
      <c r="AZ139">
        <v>1200</v>
      </c>
      <c r="BA139">
        <v>1</v>
      </c>
      <c r="BB139" t="str">
        <f t="shared" si="92"/>
        <v xml:space="preserve">N65PJ   </v>
      </c>
      <c r="BC139">
        <v>7</v>
      </c>
      <c r="BE139">
        <v>0</v>
      </c>
      <c r="BF139">
        <v>0</v>
      </c>
      <c r="BG139">
        <v>0</v>
      </c>
      <c r="BH139">
        <v>850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 t="shared" si="96"/>
        <v>19:49:35.391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5</v>
      </c>
      <c r="CP139" t="s">
        <v>119</v>
      </c>
      <c r="CQ139">
        <v>275</v>
      </c>
      <c r="CR139">
        <v>2</v>
      </c>
      <c r="CW139">
        <v>7347621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 t="shared" si="93"/>
        <v>06/02/2020 19:49:31.008</v>
      </c>
      <c r="C140" t="str">
        <f t="shared" si="91"/>
        <v>FFDFD3C0</v>
      </c>
      <c r="D140" t="s">
        <v>131</v>
      </c>
      <c r="E140">
        <v>11</v>
      </c>
      <c r="H140">
        <v>228</v>
      </c>
      <c r="I140" t="s">
        <v>132</v>
      </c>
      <c r="J140" t="s">
        <v>129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94"/>
        <v>19:49:35.391</v>
      </c>
      <c r="T140" t="str">
        <f t="shared" si="95"/>
        <v>19:49:34.991</v>
      </c>
      <c r="U140" t="str">
        <f t="shared" si="86"/>
        <v>A88BAF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1</v>
      </c>
      <c r="AI140" t="s">
        <v>170</v>
      </c>
      <c r="AJ140">
        <v>38.305656999999997</v>
      </c>
      <c r="AK140" t="s">
        <v>171</v>
      </c>
      <c r="AL140">
        <v>-122.05435</v>
      </c>
      <c r="AM140">
        <v>25</v>
      </c>
      <c r="AN140">
        <v>850</v>
      </c>
      <c r="AO140" t="s">
        <v>118</v>
      </c>
      <c r="AP140">
        <v>43</v>
      </c>
      <c r="AQ140">
        <v>58</v>
      </c>
      <c r="AR140">
        <v>448</v>
      </c>
      <c r="AZ140">
        <v>1200</v>
      </c>
      <c r="BA140">
        <v>1</v>
      </c>
      <c r="BB140" t="str">
        <f t="shared" si="92"/>
        <v xml:space="preserve">N65PJ   </v>
      </c>
      <c r="BC140">
        <v>7</v>
      </c>
      <c r="BE140">
        <v>0</v>
      </c>
      <c r="BF140">
        <v>0</v>
      </c>
      <c r="BG140">
        <v>0</v>
      </c>
      <c r="BH140">
        <v>850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 t="shared" si="96"/>
        <v>19:49:35.391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5</v>
      </c>
      <c r="CP140" t="s">
        <v>119</v>
      </c>
      <c r="CQ140">
        <v>275</v>
      </c>
      <c r="CR140">
        <v>2</v>
      </c>
      <c r="CW140">
        <v>7347621</v>
      </c>
      <c r="CY140">
        <v>1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 t="shared" si="93"/>
        <v>06/02/2020 19:49:31.008</v>
      </c>
      <c r="C141" t="str">
        <f t="shared" si="91"/>
        <v>FFDFD3C0</v>
      </c>
      <c r="D141" t="s">
        <v>125</v>
      </c>
      <c r="E141">
        <v>19</v>
      </c>
      <c r="F141">
        <v>1019</v>
      </c>
      <c r="G141" t="s">
        <v>114</v>
      </c>
      <c r="J141" t="s">
        <v>126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94"/>
        <v>19:49:35.391</v>
      </c>
      <c r="T141" t="str">
        <f t="shared" si="95"/>
        <v>19:49:34.991</v>
      </c>
      <c r="U141" t="str">
        <f t="shared" si="86"/>
        <v>A88BAF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1</v>
      </c>
      <c r="AI141" t="s">
        <v>170</v>
      </c>
      <c r="AJ141">
        <v>38.305656999999997</v>
      </c>
      <c r="AK141" t="s">
        <v>171</v>
      </c>
      <c r="AL141">
        <v>-122.05435</v>
      </c>
      <c r="AM141">
        <v>25</v>
      </c>
      <c r="AN141">
        <v>850</v>
      </c>
      <c r="AO141" t="s">
        <v>118</v>
      </c>
      <c r="AP141">
        <v>43</v>
      </c>
      <c r="AQ141">
        <v>58</v>
      </c>
      <c r="AR141">
        <v>448</v>
      </c>
      <c r="AZ141">
        <v>1200</v>
      </c>
      <c r="BA141">
        <v>1</v>
      </c>
      <c r="BB141" t="str">
        <f t="shared" si="92"/>
        <v xml:space="preserve">N65PJ   </v>
      </c>
      <c r="BC141">
        <v>7</v>
      </c>
      <c r="BE141">
        <v>0</v>
      </c>
      <c r="BF141">
        <v>0</v>
      </c>
      <c r="BG141">
        <v>0</v>
      </c>
      <c r="BH141">
        <v>850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 t="shared" si="96"/>
        <v>19:49:35.391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5</v>
      </c>
      <c r="CP141" t="s">
        <v>119</v>
      </c>
      <c r="CQ141">
        <v>275</v>
      </c>
      <c r="CR141">
        <v>2</v>
      </c>
      <c r="CW141">
        <v>7347621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 t="shared" si="93"/>
        <v>06/02/2020 19:49:31.008</v>
      </c>
      <c r="C142" t="str">
        <f t="shared" si="91"/>
        <v>FFDFD3C0</v>
      </c>
      <c r="D142" t="s">
        <v>113</v>
      </c>
      <c r="E142">
        <v>5</v>
      </c>
      <c r="H142">
        <v>172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94"/>
        <v>19:49:35.391</v>
      </c>
      <c r="T142" t="str">
        <f t="shared" si="95"/>
        <v>19:49:34.991</v>
      </c>
      <c r="U142" t="str">
        <f t="shared" si="86"/>
        <v>A88BAF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1</v>
      </c>
      <c r="AI142" t="s">
        <v>170</v>
      </c>
      <c r="AJ142">
        <v>38.305656999999997</v>
      </c>
      <c r="AK142" t="s">
        <v>171</v>
      </c>
      <c r="AL142">
        <v>-122.05435</v>
      </c>
      <c r="AM142">
        <v>25</v>
      </c>
      <c r="AN142">
        <v>850</v>
      </c>
      <c r="AO142" t="s">
        <v>118</v>
      </c>
      <c r="AP142">
        <v>43</v>
      </c>
      <c r="AQ142">
        <v>58</v>
      </c>
      <c r="AR142">
        <v>448</v>
      </c>
      <c r="AZ142">
        <v>1200</v>
      </c>
      <c r="BA142">
        <v>1</v>
      </c>
      <c r="BB142" t="str">
        <f t="shared" si="92"/>
        <v xml:space="preserve">N65PJ   </v>
      </c>
      <c r="BC142">
        <v>7</v>
      </c>
      <c r="BE142">
        <v>0</v>
      </c>
      <c r="BF142">
        <v>0</v>
      </c>
      <c r="BG142">
        <v>0</v>
      </c>
      <c r="BH142">
        <v>850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 t="shared" si="96"/>
        <v>19:49:35.391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5</v>
      </c>
      <c r="CP142" t="s">
        <v>119</v>
      </c>
      <c r="CQ142">
        <v>275</v>
      </c>
      <c r="CR142">
        <v>2</v>
      </c>
      <c r="CW142">
        <v>7347621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 t="shared" si="93"/>
        <v>06/02/2020 19:49:31.008</v>
      </c>
      <c r="C143" t="str">
        <f t="shared" si="91"/>
        <v>FFDFD3C0</v>
      </c>
      <c r="D143" t="s">
        <v>122</v>
      </c>
      <c r="E143">
        <v>6</v>
      </c>
      <c r="F143">
        <v>2006</v>
      </c>
      <c r="G143" t="s">
        <v>123</v>
      </c>
      <c r="J143" t="s">
        <v>124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94"/>
        <v>19:49:35.391</v>
      </c>
      <c r="T143" t="str">
        <f t="shared" si="95"/>
        <v>19:49:34.991</v>
      </c>
      <c r="U143" t="str">
        <f t="shared" si="86"/>
        <v>A88BAF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1</v>
      </c>
      <c r="AI143" t="s">
        <v>170</v>
      </c>
      <c r="AJ143">
        <v>38.305656999999997</v>
      </c>
      <c r="AK143" t="s">
        <v>171</v>
      </c>
      <c r="AL143">
        <v>-122.05435</v>
      </c>
      <c r="AM143">
        <v>25</v>
      </c>
      <c r="AN143">
        <v>850</v>
      </c>
      <c r="AO143" t="s">
        <v>118</v>
      </c>
      <c r="AP143">
        <v>43</v>
      </c>
      <c r="AQ143">
        <v>58</v>
      </c>
      <c r="AR143">
        <v>448</v>
      </c>
      <c r="AZ143">
        <v>1200</v>
      </c>
      <c r="BA143">
        <v>1</v>
      </c>
      <c r="BB143" t="str">
        <f t="shared" si="92"/>
        <v xml:space="preserve">N65PJ   </v>
      </c>
      <c r="BC143">
        <v>7</v>
      </c>
      <c r="BE143">
        <v>0</v>
      </c>
      <c r="BF143">
        <v>0</v>
      </c>
      <c r="BG143">
        <v>0</v>
      </c>
      <c r="BH143">
        <v>850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 t="shared" si="96"/>
        <v>19:49:35.391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275</v>
      </c>
      <c r="CR143">
        <v>2</v>
      </c>
      <c r="CW143">
        <v>7347621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 t="shared" si="93"/>
        <v>06/02/2020 19:49:31.008</v>
      </c>
      <c r="C144" t="str">
        <f t="shared" si="91"/>
        <v>FFDFD3C0</v>
      </c>
      <c r="D144" t="s">
        <v>127</v>
      </c>
      <c r="E144">
        <v>7</v>
      </c>
      <c r="H144">
        <v>49</v>
      </c>
      <c r="I144" t="s">
        <v>114</v>
      </c>
      <c r="J144" t="s">
        <v>129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94"/>
        <v>19:49:35.391</v>
      </c>
      <c r="T144" t="str">
        <f t="shared" si="95"/>
        <v>19:49:34.991</v>
      </c>
      <c r="U144" t="str">
        <f t="shared" si="86"/>
        <v>A88BAF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1</v>
      </c>
      <c r="AI144" t="s">
        <v>170</v>
      </c>
      <c r="AJ144">
        <v>38.305656999999997</v>
      </c>
      <c r="AK144" t="s">
        <v>171</v>
      </c>
      <c r="AL144">
        <v>-122.05435</v>
      </c>
      <c r="AM144">
        <v>25</v>
      </c>
      <c r="AN144">
        <v>850</v>
      </c>
      <c r="AO144" t="s">
        <v>118</v>
      </c>
      <c r="AP144">
        <v>43</v>
      </c>
      <c r="AQ144">
        <v>58</v>
      </c>
      <c r="AR144">
        <v>448</v>
      </c>
      <c r="AZ144">
        <v>1200</v>
      </c>
      <c r="BA144">
        <v>1</v>
      </c>
      <c r="BB144" t="str">
        <f t="shared" si="92"/>
        <v xml:space="preserve">N65PJ   </v>
      </c>
      <c r="BC144">
        <v>7</v>
      </c>
      <c r="BE144">
        <v>0</v>
      </c>
      <c r="BF144">
        <v>0</v>
      </c>
      <c r="BG144">
        <v>0</v>
      </c>
      <c r="BH144">
        <v>850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 t="shared" si="96"/>
        <v>19:49:35.391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5</v>
      </c>
      <c r="CP144" t="s">
        <v>119</v>
      </c>
      <c r="CQ144">
        <v>275</v>
      </c>
      <c r="CR144">
        <v>2</v>
      </c>
      <c r="CW144">
        <v>7347621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 t="shared" ref="A145:A151" si="97">"06/02/2020 19:49:31.919"</f>
        <v>06/02/2020 19:49:31.919</v>
      </c>
      <c r="C145" t="str">
        <f t="shared" si="91"/>
        <v>FFDFD3C0</v>
      </c>
      <c r="D145" t="s">
        <v>127</v>
      </c>
      <c r="E145">
        <v>9</v>
      </c>
      <c r="H145">
        <v>51</v>
      </c>
      <c r="I145" t="s">
        <v>133</v>
      </c>
      <c r="J145" t="s">
        <v>129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ref="S145:S151" si="98">"19:49:36.297"</f>
        <v>19:49:36.297</v>
      </c>
      <c r="T145" t="str">
        <f t="shared" ref="T145:T151" si="99">"19:49:35.897"</f>
        <v>19:49:35.897</v>
      </c>
      <c r="U145" t="str">
        <f t="shared" si="86"/>
        <v>A88BAF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1</v>
      </c>
      <c r="AI145" t="s">
        <v>172</v>
      </c>
      <c r="AJ145">
        <v>38.305892999999998</v>
      </c>
      <c r="AK145" t="s">
        <v>173</v>
      </c>
      <c r="AL145">
        <v>-122.054136</v>
      </c>
      <c r="AM145">
        <v>25</v>
      </c>
      <c r="AN145">
        <v>850</v>
      </c>
      <c r="AO145" t="s">
        <v>118</v>
      </c>
      <c r="AP145">
        <v>43</v>
      </c>
      <c r="AQ145">
        <v>59</v>
      </c>
      <c r="AR145">
        <v>576</v>
      </c>
      <c r="AZ145">
        <v>1200</v>
      </c>
      <c r="BA145">
        <v>1</v>
      </c>
      <c r="BB145" t="str">
        <f t="shared" si="92"/>
        <v xml:space="preserve">N65PJ   </v>
      </c>
      <c r="BC145">
        <v>7</v>
      </c>
      <c r="BE145">
        <v>0</v>
      </c>
      <c r="BF145">
        <v>0</v>
      </c>
      <c r="BG145">
        <v>0</v>
      </c>
      <c r="BH145">
        <v>875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 t="shared" ref="BW145:BW151" si="100">"19:49:36.301"</f>
        <v>19:49:36.301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5</v>
      </c>
      <c r="CP145" t="s">
        <v>119</v>
      </c>
      <c r="CQ145">
        <v>275</v>
      </c>
      <c r="CR145">
        <v>2</v>
      </c>
      <c r="CW145">
        <v>7348111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 t="shared" si="97"/>
        <v>06/02/2020 19:49:31.919</v>
      </c>
      <c r="C146" t="str">
        <f t="shared" si="91"/>
        <v>FFDFD3C0</v>
      </c>
      <c r="D146" t="s">
        <v>127</v>
      </c>
      <c r="E146">
        <v>5</v>
      </c>
      <c r="H146">
        <v>47</v>
      </c>
      <c r="I146" t="s">
        <v>128</v>
      </c>
      <c r="J146" t="s">
        <v>129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98"/>
        <v>19:49:36.297</v>
      </c>
      <c r="T146" t="str">
        <f t="shared" si="99"/>
        <v>19:49:35.897</v>
      </c>
      <c r="U146" t="str">
        <f t="shared" si="86"/>
        <v>A88BAF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1</v>
      </c>
      <c r="AI146" t="s">
        <v>172</v>
      </c>
      <c r="AJ146">
        <v>38.305892999999998</v>
      </c>
      <c r="AK146" t="s">
        <v>173</v>
      </c>
      <c r="AL146">
        <v>-122.054136</v>
      </c>
      <c r="AM146">
        <v>25</v>
      </c>
      <c r="AN146">
        <v>850</v>
      </c>
      <c r="AO146" t="s">
        <v>118</v>
      </c>
      <c r="AP146">
        <v>43</v>
      </c>
      <c r="AQ146">
        <v>59</v>
      </c>
      <c r="AR146">
        <v>576</v>
      </c>
      <c r="AZ146">
        <v>1200</v>
      </c>
      <c r="BA146">
        <v>1</v>
      </c>
      <c r="BB146" t="str">
        <f t="shared" si="92"/>
        <v xml:space="preserve">N65PJ   </v>
      </c>
      <c r="BC146">
        <v>7</v>
      </c>
      <c r="BE146">
        <v>0</v>
      </c>
      <c r="BF146">
        <v>0</v>
      </c>
      <c r="BG146">
        <v>0</v>
      </c>
      <c r="BH146">
        <v>875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 t="shared" si="100"/>
        <v>19:49:36.301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5</v>
      </c>
      <c r="CP146" t="s">
        <v>119</v>
      </c>
      <c r="CQ146">
        <v>275</v>
      </c>
      <c r="CR146">
        <v>2</v>
      </c>
      <c r="CW146">
        <v>7348111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 t="shared" si="97"/>
        <v>06/02/2020 19:49:31.919</v>
      </c>
      <c r="C147" t="str">
        <f t="shared" si="91"/>
        <v>FFDFD3C0</v>
      </c>
      <c r="D147" t="s">
        <v>125</v>
      </c>
      <c r="E147">
        <v>19</v>
      </c>
      <c r="F147">
        <v>1019</v>
      </c>
      <c r="G147" t="s">
        <v>114</v>
      </c>
      <c r="J147" t="s">
        <v>126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98"/>
        <v>19:49:36.297</v>
      </c>
      <c r="T147" t="str">
        <f t="shared" si="99"/>
        <v>19:49:35.897</v>
      </c>
      <c r="U147" t="str">
        <f t="shared" si="86"/>
        <v>A88BAF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1</v>
      </c>
      <c r="AI147" t="s">
        <v>172</v>
      </c>
      <c r="AJ147">
        <v>38.305892999999998</v>
      </c>
      <c r="AK147" t="s">
        <v>173</v>
      </c>
      <c r="AL147">
        <v>-122.054136</v>
      </c>
      <c r="AM147">
        <v>25</v>
      </c>
      <c r="AN147">
        <v>850</v>
      </c>
      <c r="AO147" t="s">
        <v>118</v>
      </c>
      <c r="AP147">
        <v>43</v>
      </c>
      <c r="AQ147">
        <v>59</v>
      </c>
      <c r="AR147">
        <v>576</v>
      </c>
      <c r="AZ147">
        <v>1200</v>
      </c>
      <c r="BA147">
        <v>1</v>
      </c>
      <c r="BB147" t="str">
        <f t="shared" si="92"/>
        <v xml:space="preserve">N65PJ   </v>
      </c>
      <c r="BC147">
        <v>7</v>
      </c>
      <c r="BE147">
        <v>0</v>
      </c>
      <c r="BF147">
        <v>0</v>
      </c>
      <c r="BG147">
        <v>0</v>
      </c>
      <c r="BH147">
        <v>875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 t="shared" si="100"/>
        <v>19:49:36.301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5</v>
      </c>
      <c r="CP147" t="s">
        <v>119</v>
      </c>
      <c r="CQ147">
        <v>275</v>
      </c>
      <c r="CR147">
        <v>2</v>
      </c>
      <c r="CW147">
        <v>7348111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 t="shared" si="97"/>
        <v>06/02/2020 19:49:31.919</v>
      </c>
      <c r="C148" t="str">
        <f t="shared" si="91"/>
        <v>FFDFD3C0</v>
      </c>
      <c r="D148" t="s">
        <v>131</v>
      </c>
      <c r="E148">
        <v>11</v>
      </c>
      <c r="H148">
        <v>228</v>
      </c>
      <c r="I148" t="s">
        <v>132</v>
      </c>
      <c r="J148" t="s">
        <v>129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98"/>
        <v>19:49:36.297</v>
      </c>
      <c r="T148" t="str">
        <f t="shared" si="99"/>
        <v>19:49:35.897</v>
      </c>
      <c r="U148" t="str">
        <f t="shared" si="86"/>
        <v>A88BAF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1</v>
      </c>
      <c r="AI148" t="s">
        <v>172</v>
      </c>
      <c r="AJ148">
        <v>38.305892999999998</v>
      </c>
      <c r="AK148" t="s">
        <v>173</v>
      </c>
      <c r="AL148">
        <v>-122.054136</v>
      </c>
      <c r="AM148">
        <v>25</v>
      </c>
      <c r="AN148">
        <v>850</v>
      </c>
      <c r="AO148" t="s">
        <v>118</v>
      </c>
      <c r="AP148">
        <v>43</v>
      </c>
      <c r="AQ148">
        <v>59</v>
      </c>
      <c r="AR148">
        <v>576</v>
      </c>
      <c r="AZ148">
        <v>1200</v>
      </c>
      <c r="BA148">
        <v>1</v>
      </c>
      <c r="BB148" t="str">
        <f t="shared" si="92"/>
        <v xml:space="preserve">N65PJ   </v>
      </c>
      <c r="BC148">
        <v>7</v>
      </c>
      <c r="BE148">
        <v>0</v>
      </c>
      <c r="BF148">
        <v>0</v>
      </c>
      <c r="BG148">
        <v>0</v>
      </c>
      <c r="BH148">
        <v>875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 t="shared" si="100"/>
        <v>19:49:36.301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5</v>
      </c>
      <c r="CP148" t="s">
        <v>119</v>
      </c>
      <c r="CQ148">
        <v>275</v>
      </c>
      <c r="CR148">
        <v>2</v>
      </c>
      <c r="CW148">
        <v>7348111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 t="shared" si="97"/>
        <v>06/02/2020 19:49:31.919</v>
      </c>
      <c r="C149" t="str">
        <f t="shared" si="91"/>
        <v>FFDFD3C0</v>
      </c>
      <c r="D149" t="s">
        <v>113</v>
      </c>
      <c r="E149">
        <v>5</v>
      </c>
      <c r="H149">
        <v>172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98"/>
        <v>19:49:36.297</v>
      </c>
      <c r="T149" t="str">
        <f t="shared" si="99"/>
        <v>19:49:35.897</v>
      </c>
      <c r="U149" t="str">
        <f t="shared" si="86"/>
        <v>A88BAF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1</v>
      </c>
      <c r="AI149" t="s">
        <v>172</v>
      </c>
      <c r="AJ149">
        <v>38.305892999999998</v>
      </c>
      <c r="AK149" t="s">
        <v>173</v>
      </c>
      <c r="AL149">
        <v>-122.054136</v>
      </c>
      <c r="AM149">
        <v>25</v>
      </c>
      <c r="AN149">
        <v>850</v>
      </c>
      <c r="AO149" t="s">
        <v>118</v>
      </c>
      <c r="AP149">
        <v>43</v>
      </c>
      <c r="AQ149">
        <v>59</v>
      </c>
      <c r="AR149">
        <v>576</v>
      </c>
      <c r="AZ149">
        <v>1200</v>
      </c>
      <c r="BA149">
        <v>1</v>
      </c>
      <c r="BB149" t="str">
        <f t="shared" si="92"/>
        <v xml:space="preserve">N65PJ   </v>
      </c>
      <c r="BC149">
        <v>7</v>
      </c>
      <c r="BE149">
        <v>0</v>
      </c>
      <c r="BF149">
        <v>0</v>
      </c>
      <c r="BG149">
        <v>0</v>
      </c>
      <c r="BH149">
        <v>875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 t="shared" si="100"/>
        <v>19:49:36.301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5</v>
      </c>
      <c r="CP149" t="s">
        <v>119</v>
      </c>
      <c r="CQ149">
        <v>275</v>
      </c>
      <c r="CR149">
        <v>2</v>
      </c>
      <c r="CW149">
        <v>7348111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 t="shared" si="97"/>
        <v>06/02/2020 19:49:31.919</v>
      </c>
      <c r="C150" t="str">
        <f t="shared" si="91"/>
        <v>FFDFD3C0</v>
      </c>
      <c r="D150" t="s">
        <v>122</v>
      </c>
      <c r="E150">
        <v>6</v>
      </c>
      <c r="F150">
        <v>2006</v>
      </c>
      <c r="G150" t="s">
        <v>123</v>
      </c>
      <c r="J150" t="s">
        <v>124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98"/>
        <v>19:49:36.297</v>
      </c>
      <c r="T150" t="str">
        <f t="shared" si="99"/>
        <v>19:49:35.897</v>
      </c>
      <c r="U150" t="str">
        <f t="shared" si="86"/>
        <v>A88BAF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1</v>
      </c>
      <c r="AI150" t="s">
        <v>172</v>
      </c>
      <c r="AJ150">
        <v>38.305892999999998</v>
      </c>
      <c r="AK150" t="s">
        <v>173</v>
      </c>
      <c r="AL150">
        <v>-122.054136</v>
      </c>
      <c r="AM150">
        <v>25</v>
      </c>
      <c r="AN150">
        <v>850</v>
      </c>
      <c r="AO150" t="s">
        <v>118</v>
      </c>
      <c r="AP150">
        <v>43</v>
      </c>
      <c r="AQ150">
        <v>59</v>
      </c>
      <c r="AR150">
        <v>576</v>
      </c>
      <c r="AZ150">
        <v>1200</v>
      </c>
      <c r="BA150">
        <v>1</v>
      </c>
      <c r="BB150" t="str">
        <f t="shared" si="92"/>
        <v xml:space="preserve">N65PJ   </v>
      </c>
      <c r="BC150">
        <v>7</v>
      </c>
      <c r="BE150">
        <v>0</v>
      </c>
      <c r="BF150">
        <v>0</v>
      </c>
      <c r="BG150">
        <v>0</v>
      </c>
      <c r="BH150">
        <v>875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 t="shared" si="100"/>
        <v>19:49:36.301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5</v>
      </c>
      <c r="CP150" t="s">
        <v>119</v>
      </c>
      <c r="CQ150">
        <v>275</v>
      </c>
      <c r="CR150">
        <v>2</v>
      </c>
      <c r="CW150">
        <v>7348111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 t="shared" si="97"/>
        <v>06/02/2020 19:49:31.919</v>
      </c>
      <c r="C151" t="str">
        <f t="shared" si="91"/>
        <v>FFDFD3C0</v>
      </c>
      <c r="D151" t="s">
        <v>127</v>
      </c>
      <c r="E151">
        <v>7</v>
      </c>
      <c r="H151">
        <v>49</v>
      </c>
      <c r="I151" t="s">
        <v>114</v>
      </c>
      <c r="J151" t="s">
        <v>129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98"/>
        <v>19:49:36.297</v>
      </c>
      <c r="T151" t="str">
        <f t="shared" si="99"/>
        <v>19:49:35.897</v>
      </c>
      <c r="U151" t="str">
        <f t="shared" si="86"/>
        <v>A88BAF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1</v>
      </c>
      <c r="AI151" t="s">
        <v>172</v>
      </c>
      <c r="AJ151">
        <v>38.305892999999998</v>
      </c>
      <c r="AK151" t="s">
        <v>173</v>
      </c>
      <c r="AL151">
        <v>-122.054136</v>
      </c>
      <c r="AM151">
        <v>25</v>
      </c>
      <c r="AN151">
        <v>850</v>
      </c>
      <c r="AO151" t="s">
        <v>118</v>
      </c>
      <c r="AP151">
        <v>43</v>
      </c>
      <c r="AQ151">
        <v>59</v>
      </c>
      <c r="AR151">
        <v>576</v>
      </c>
      <c r="AZ151">
        <v>1200</v>
      </c>
      <c r="BA151">
        <v>1</v>
      </c>
      <c r="BB151" t="str">
        <f t="shared" si="92"/>
        <v xml:space="preserve">N65PJ   </v>
      </c>
      <c r="BC151">
        <v>7</v>
      </c>
      <c r="BE151">
        <v>0</v>
      </c>
      <c r="BF151">
        <v>0</v>
      </c>
      <c r="BG151">
        <v>0</v>
      </c>
      <c r="BH151">
        <v>875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 t="shared" si="100"/>
        <v>19:49:36.301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5</v>
      </c>
      <c r="CP151" t="s">
        <v>119</v>
      </c>
      <c r="CQ151">
        <v>275</v>
      </c>
      <c r="CR151">
        <v>2</v>
      </c>
      <c r="CW151">
        <v>7348111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 t="shared" ref="A152:A158" si="101">"06/02/2020 19:49:32.826"</f>
        <v>06/02/2020 19:49:32.826</v>
      </c>
      <c r="C152" t="str">
        <f t="shared" si="91"/>
        <v>FFDFD3C0</v>
      </c>
      <c r="D152" t="s">
        <v>125</v>
      </c>
      <c r="E152">
        <v>19</v>
      </c>
      <c r="F152">
        <v>1019</v>
      </c>
      <c r="G152" t="s">
        <v>114</v>
      </c>
      <c r="J152" t="s">
        <v>126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ref="S152:S158" si="102">"19:49:37.203"</f>
        <v>19:49:37.203</v>
      </c>
      <c r="T152" t="str">
        <f t="shared" ref="T152:T158" si="103">"19:49:36.803"</f>
        <v>19:49:36.803</v>
      </c>
      <c r="U152" t="str">
        <f t="shared" si="86"/>
        <v>A88BAF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1</v>
      </c>
      <c r="AI152" t="s">
        <v>174</v>
      </c>
      <c r="AJ152">
        <v>38.306171999999997</v>
      </c>
      <c r="AK152" t="s">
        <v>175</v>
      </c>
      <c r="AL152">
        <v>-122.0539</v>
      </c>
      <c r="AM152">
        <v>25</v>
      </c>
      <c r="AN152">
        <v>850</v>
      </c>
      <c r="AO152" t="s">
        <v>118</v>
      </c>
      <c r="AP152">
        <v>43</v>
      </c>
      <c r="AQ152">
        <v>59</v>
      </c>
      <c r="AR152">
        <v>640</v>
      </c>
      <c r="AZ152">
        <v>1200</v>
      </c>
      <c r="BA152">
        <v>1</v>
      </c>
      <c r="BB152" t="str">
        <f t="shared" si="92"/>
        <v xml:space="preserve">N65PJ   </v>
      </c>
      <c r="BC152">
        <v>7</v>
      </c>
      <c r="BE152">
        <v>0</v>
      </c>
      <c r="BF152">
        <v>0</v>
      </c>
      <c r="BG152">
        <v>0</v>
      </c>
      <c r="BH152">
        <v>875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 t="shared" ref="BW152:BW158" si="104">"19:49:37.205"</f>
        <v>19:49:37.205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5</v>
      </c>
      <c r="CP152" t="s">
        <v>119</v>
      </c>
      <c r="CQ152">
        <v>275</v>
      </c>
      <c r="CR152">
        <v>2</v>
      </c>
      <c r="CW152">
        <v>7348549</v>
      </c>
      <c r="CY152">
        <v>1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 t="shared" si="101"/>
        <v>06/02/2020 19:49:32.826</v>
      </c>
      <c r="C153" t="str">
        <f t="shared" si="91"/>
        <v>FFDFD3C0</v>
      </c>
      <c r="D153" t="s">
        <v>127</v>
      </c>
      <c r="E153">
        <v>9</v>
      </c>
      <c r="H153">
        <v>51</v>
      </c>
      <c r="I153" t="s">
        <v>133</v>
      </c>
      <c r="J153" t="s">
        <v>129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102"/>
        <v>19:49:37.203</v>
      </c>
      <c r="T153" t="str">
        <f t="shared" si="103"/>
        <v>19:49:36.803</v>
      </c>
      <c r="U153" t="str">
        <f t="shared" si="86"/>
        <v>A88BAF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1</v>
      </c>
      <c r="AI153" t="s">
        <v>174</v>
      </c>
      <c r="AJ153">
        <v>38.306171999999997</v>
      </c>
      <c r="AK153" t="s">
        <v>175</v>
      </c>
      <c r="AL153">
        <v>-122.0539</v>
      </c>
      <c r="AM153">
        <v>25</v>
      </c>
      <c r="AN153">
        <v>850</v>
      </c>
      <c r="AO153" t="s">
        <v>118</v>
      </c>
      <c r="AP153">
        <v>43</v>
      </c>
      <c r="AQ153">
        <v>59</v>
      </c>
      <c r="AR153">
        <v>640</v>
      </c>
      <c r="AZ153">
        <v>1200</v>
      </c>
      <c r="BA153">
        <v>1</v>
      </c>
      <c r="BB153" t="str">
        <f t="shared" si="92"/>
        <v xml:space="preserve">N65PJ   </v>
      </c>
      <c r="BC153">
        <v>7</v>
      </c>
      <c r="BE153">
        <v>0</v>
      </c>
      <c r="BF153">
        <v>0</v>
      </c>
      <c r="BG153">
        <v>0</v>
      </c>
      <c r="BH153">
        <v>875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 t="shared" si="104"/>
        <v>19:49:37.205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5</v>
      </c>
      <c r="CP153" t="s">
        <v>119</v>
      </c>
      <c r="CQ153">
        <v>275</v>
      </c>
      <c r="CR153">
        <v>2</v>
      </c>
      <c r="CW153">
        <v>7348549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 t="shared" si="101"/>
        <v>06/02/2020 19:49:32.826</v>
      </c>
      <c r="C154" t="str">
        <f t="shared" si="91"/>
        <v>FFDFD3C0</v>
      </c>
      <c r="D154" t="s">
        <v>127</v>
      </c>
      <c r="E154">
        <v>5</v>
      </c>
      <c r="H154">
        <v>47</v>
      </c>
      <c r="I154" t="s">
        <v>128</v>
      </c>
      <c r="J154" t="s">
        <v>129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102"/>
        <v>19:49:37.203</v>
      </c>
      <c r="T154" t="str">
        <f t="shared" si="103"/>
        <v>19:49:36.803</v>
      </c>
      <c r="U154" t="str">
        <f t="shared" si="86"/>
        <v>A88BAF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1</v>
      </c>
      <c r="AI154" t="s">
        <v>174</v>
      </c>
      <c r="AJ154">
        <v>38.306171999999997</v>
      </c>
      <c r="AK154" t="s">
        <v>175</v>
      </c>
      <c r="AL154">
        <v>-122.0539</v>
      </c>
      <c r="AM154">
        <v>25</v>
      </c>
      <c r="AN154">
        <v>850</v>
      </c>
      <c r="AO154" t="s">
        <v>118</v>
      </c>
      <c r="AP154">
        <v>43</v>
      </c>
      <c r="AQ154">
        <v>59</v>
      </c>
      <c r="AR154">
        <v>640</v>
      </c>
      <c r="AZ154">
        <v>1200</v>
      </c>
      <c r="BA154">
        <v>1</v>
      </c>
      <c r="BB154" t="str">
        <f t="shared" si="92"/>
        <v xml:space="preserve">N65PJ   </v>
      </c>
      <c r="BC154">
        <v>7</v>
      </c>
      <c r="BE154">
        <v>0</v>
      </c>
      <c r="BF154">
        <v>0</v>
      </c>
      <c r="BG154">
        <v>0</v>
      </c>
      <c r="BH154">
        <v>875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 t="shared" si="104"/>
        <v>19:49:37.205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5</v>
      </c>
      <c r="CP154" t="s">
        <v>119</v>
      </c>
      <c r="CQ154">
        <v>275</v>
      </c>
      <c r="CR154">
        <v>2</v>
      </c>
      <c r="CW154">
        <v>7348549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 t="shared" si="101"/>
        <v>06/02/2020 19:49:32.826</v>
      </c>
      <c r="C155" t="str">
        <f t="shared" si="91"/>
        <v>FFDFD3C0</v>
      </c>
      <c r="D155" t="s">
        <v>131</v>
      </c>
      <c r="E155">
        <v>11</v>
      </c>
      <c r="H155">
        <v>228</v>
      </c>
      <c r="I155" t="s">
        <v>132</v>
      </c>
      <c r="J155" t="s">
        <v>129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102"/>
        <v>19:49:37.203</v>
      </c>
      <c r="T155" t="str">
        <f t="shared" si="103"/>
        <v>19:49:36.803</v>
      </c>
      <c r="U155" t="str">
        <f t="shared" si="86"/>
        <v>A88BAF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1</v>
      </c>
      <c r="AI155" t="s">
        <v>174</v>
      </c>
      <c r="AJ155">
        <v>38.306171999999997</v>
      </c>
      <c r="AK155" t="s">
        <v>175</v>
      </c>
      <c r="AL155">
        <v>-122.0539</v>
      </c>
      <c r="AM155">
        <v>25</v>
      </c>
      <c r="AN155">
        <v>850</v>
      </c>
      <c r="AO155" t="s">
        <v>118</v>
      </c>
      <c r="AP155">
        <v>43</v>
      </c>
      <c r="AQ155">
        <v>59</v>
      </c>
      <c r="AR155">
        <v>640</v>
      </c>
      <c r="AZ155">
        <v>1200</v>
      </c>
      <c r="BA155">
        <v>1</v>
      </c>
      <c r="BB155" t="str">
        <f t="shared" si="92"/>
        <v xml:space="preserve">N65PJ   </v>
      </c>
      <c r="BC155">
        <v>7</v>
      </c>
      <c r="BE155">
        <v>0</v>
      </c>
      <c r="BF155">
        <v>0</v>
      </c>
      <c r="BG155">
        <v>0</v>
      </c>
      <c r="BH155">
        <v>875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 t="shared" si="104"/>
        <v>19:49:37.205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5</v>
      </c>
      <c r="CP155" t="s">
        <v>119</v>
      </c>
      <c r="CQ155">
        <v>275</v>
      </c>
      <c r="CR155">
        <v>2</v>
      </c>
      <c r="CW155">
        <v>7348549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 t="shared" si="101"/>
        <v>06/02/2020 19:49:32.826</v>
      </c>
      <c r="C156" t="str">
        <f t="shared" si="91"/>
        <v>FFDFD3C0</v>
      </c>
      <c r="D156" t="s">
        <v>122</v>
      </c>
      <c r="E156">
        <v>6</v>
      </c>
      <c r="F156">
        <v>2006</v>
      </c>
      <c r="G156" t="s">
        <v>123</v>
      </c>
      <c r="J156" t="s">
        <v>124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102"/>
        <v>19:49:37.203</v>
      </c>
      <c r="T156" t="str">
        <f t="shared" si="103"/>
        <v>19:49:36.803</v>
      </c>
      <c r="U156" t="str">
        <f t="shared" si="86"/>
        <v>A88BAF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1</v>
      </c>
      <c r="AI156" t="s">
        <v>174</v>
      </c>
      <c r="AJ156">
        <v>38.306171999999997</v>
      </c>
      <c r="AK156" t="s">
        <v>175</v>
      </c>
      <c r="AL156">
        <v>-122.0539</v>
      </c>
      <c r="AM156">
        <v>25</v>
      </c>
      <c r="AN156">
        <v>850</v>
      </c>
      <c r="AO156" t="s">
        <v>118</v>
      </c>
      <c r="AP156">
        <v>43</v>
      </c>
      <c r="AQ156">
        <v>59</v>
      </c>
      <c r="AR156">
        <v>640</v>
      </c>
      <c r="AZ156">
        <v>1200</v>
      </c>
      <c r="BA156">
        <v>1</v>
      </c>
      <c r="BB156" t="str">
        <f t="shared" si="92"/>
        <v xml:space="preserve">N65PJ   </v>
      </c>
      <c r="BC156">
        <v>7</v>
      </c>
      <c r="BE156">
        <v>0</v>
      </c>
      <c r="BF156">
        <v>0</v>
      </c>
      <c r="BG156">
        <v>0</v>
      </c>
      <c r="BH156">
        <v>875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 t="shared" si="104"/>
        <v>19:49:37.205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5</v>
      </c>
      <c r="CP156" t="s">
        <v>119</v>
      </c>
      <c r="CQ156">
        <v>275</v>
      </c>
      <c r="CR156">
        <v>2</v>
      </c>
      <c r="CW156">
        <v>7348549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 t="shared" si="101"/>
        <v>06/02/2020 19:49:32.826</v>
      </c>
      <c r="C157" t="str">
        <f t="shared" si="91"/>
        <v>FFDFD3C0</v>
      </c>
      <c r="D157" t="s">
        <v>113</v>
      </c>
      <c r="E157">
        <v>5</v>
      </c>
      <c r="H157">
        <v>172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102"/>
        <v>19:49:37.203</v>
      </c>
      <c r="T157" t="str">
        <f t="shared" si="103"/>
        <v>19:49:36.803</v>
      </c>
      <c r="U157" t="str">
        <f t="shared" si="86"/>
        <v>A88BAF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1</v>
      </c>
      <c r="AI157" t="s">
        <v>174</v>
      </c>
      <c r="AJ157">
        <v>38.306171999999997</v>
      </c>
      <c r="AK157" t="s">
        <v>175</v>
      </c>
      <c r="AL157">
        <v>-122.0539</v>
      </c>
      <c r="AM157">
        <v>25</v>
      </c>
      <c r="AN157">
        <v>850</v>
      </c>
      <c r="AO157" t="s">
        <v>118</v>
      </c>
      <c r="AP157">
        <v>43</v>
      </c>
      <c r="AQ157">
        <v>59</v>
      </c>
      <c r="AR157">
        <v>640</v>
      </c>
      <c r="AZ157">
        <v>1200</v>
      </c>
      <c r="BA157">
        <v>1</v>
      </c>
      <c r="BB157" t="str">
        <f t="shared" si="92"/>
        <v xml:space="preserve">N65PJ   </v>
      </c>
      <c r="BC157">
        <v>7</v>
      </c>
      <c r="BE157">
        <v>0</v>
      </c>
      <c r="BF157">
        <v>0</v>
      </c>
      <c r="BG157">
        <v>0</v>
      </c>
      <c r="BH157">
        <v>875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 t="shared" si="104"/>
        <v>19:49:37.205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5</v>
      </c>
      <c r="CP157" t="s">
        <v>119</v>
      </c>
      <c r="CQ157">
        <v>275</v>
      </c>
      <c r="CR157">
        <v>2</v>
      </c>
      <c r="CW157">
        <v>7348549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 t="shared" si="101"/>
        <v>06/02/2020 19:49:32.826</v>
      </c>
      <c r="C158" t="str">
        <f t="shared" si="91"/>
        <v>FFDFD3C0</v>
      </c>
      <c r="D158" t="s">
        <v>127</v>
      </c>
      <c r="E158">
        <v>7</v>
      </c>
      <c r="H158">
        <v>49</v>
      </c>
      <c r="I158" t="s">
        <v>114</v>
      </c>
      <c r="J158" t="s">
        <v>129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102"/>
        <v>19:49:37.203</v>
      </c>
      <c r="T158" t="str">
        <f t="shared" si="103"/>
        <v>19:49:36.803</v>
      </c>
      <c r="U158" t="str">
        <f t="shared" si="86"/>
        <v>A88BAF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1</v>
      </c>
      <c r="AI158" t="s">
        <v>174</v>
      </c>
      <c r="AJ158">
        <v>38.306171999999997</v>
      </c>
      <c r="AK158" t="s">
        <v>175</v>
      </c>
      <c r="AL158">
        <v>-122.0539</v>
      </c>
      <c r="AM158">
        <v>25</v>
      </c>
      <c r="AN158">
        <v>850</v>
      </c>
      <c r="AO158" t="s">
        <v>118</v>
      </c>
      <c r="AP158">
        <v>43</v>
      </c>
      <c r="AQ158">
        <v>59</v>
      </c>
      <c r="AR158">
        <v>640</v>
      </c>
      <c r="AZ158">
        <v>1200</v>
      </c>
      <c r="BA158">
        <v>1</v>
      </c>
      <c r="BB158" t="str">
        <f t="shared" si="92"/>
        <v xml:space="preserve">N65PJ   </v>
      </c>
      <c r="BC158">
        <v>7</v>
      </c>
      <c r="BE158">
        <v>0</v>
      </c>
      <c r="BF158">
        <v>0</v>
      </c>
      <c r="BG158">
        <v>0</v>
      </c>
      <c r="BH158">
        <v>875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 t="shared" si="104"/>
        <v>19:49:37.205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5</v>
      </c>
      <c r="CP158" t="s">
        <v>119</v>
      </c>
      <c r="CQ158">
        <v>275</v>
      </c>
      <c r="CR158">
        <v>2</v>
      </c>
      <c r="CW158">
        <v>7348549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 t="shared" ref="A159:A165" si="105">"06/02/2020 19:49:33.710"</f>
        <v>06/02/2020 19:49:33.710</v>
      </c>
      <c r="C159" t="str">
        <f t="shared" si="91"/>
        <v>FFDFD3C0</v>
      </c>
      <c r="D159" t="s">
        <v>122</v>
      </c>
      <c r="E159">
        <v>6</v>
      </c>
      <c r="F159">
        <v>2006</v>
      </c>
      <c r="G159" t="s">
        <v>123</v>
      </c>
      <c r="J159" t="s">
        <v>124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ref="S159:S165" si="106">"19:49:38.086"</f>
        <v>19:49:38.086</v>
      </c>
      <c r="T159" t="str">
        <f t="shared" ref="T159:T165" si="107">"19:49:37.686"</f>
        <v>19:49:37.686</v>
      </c>
      <c r="U159" t="str">
        <f t="shared" si="86"/>
        <v>A88BAF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1</v>
      </c>
      <c r="AI159" t="s">
        <v>176</v>
      </c>
      <c r="AJ159">
        <v>38.306386000000003</v>
      </c>
      <c r="AK159" t="s">
        <v>177</v>
      </c>
      <c r="AL159">
        <v>-122.053664</v>
      </c>
      <c r="AM159">
        <v>25</v>
      </c>
      <c r="AN159">
        <v>875</v>
      </c>
      <c r="AO159" t="s">
        <v>118</v>
      </c>
      <c r="AP159">
        <v>43</v>
      </c>
      <c r="AQ159">
        <v>59</v>
      </c>
      <c r="AR159">
        <v>640</v>
      </c>
      <c r="AZ159">
        <v>1200</v>
      </c>
      <c r="BA159">
        <v>1</v>
      </c>
      <c r="BB159" t="str">
        <f t="shared" si="92"/>
        <v xml:space="preserve">N65PJ   </v>
      </c>
      <c r="BC159">
        <v>7</v>
      </c>
      <c r="BE159">
        <v>0</v>
      </c>
      <c r="BF159">
        <v>0</v>
      </c>
      <c r="BG159">
        <v>0</v>
      </c>
      <c r="BH159">
        <v>875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 t="shared" ref="BW159:BW165" si="108">"19:49:38.087"</f>
        <v>19:49:38.087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6</v>
      </c>
      <c r="CP159" t="s">
        <v>119</v>
      </c>
      <c r="CQ159">
        <v>275</v>
      </c>
      <c r="CR159">
        <v>2</v>
      </c>
      <c r="CW159">
        <v>7349012</v>
      </c>
      <c r="CY159">
        <v>1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 t="shared" si="105"/>
        <v>06/02/2020 19:49:33.710</v>
      </c>
      <c r="C160" t="str">
        <f t="shared" si="91"/>
        <v>FFDFD3C0</v>
      </c>
      <c r="D160" t="s">
        <v>113</v>
      </c>
      <c r="E160">
        <v>5</v>
      </c>
      <c r="H160">
        <v>172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106"/>
        <v>19:49:38.086</v>
      </c>
      <c r="T160" t="str">
        <f t="shared" si="107"/>
        <v>19:49:37.686</v>
      </c>
      <c r="U160" t="str">
        <f t="shared" si="86"/>
        <v>A88BAF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1</v>
      </c>
      <c r="AI160" t="s">
        <v>176</v>
      </c>
      <c r="AJ160">
        <v>38.306386000000003</v>
      </c>
      <c r="AK160" t="s">
        <v>177</v>
      </c>
      <c r="AL160">
        <v>-122.053664</v>
      </c>
      <c r="AM160">
        <v>25</v>
      </c>
      <c r="AN160">
        <v>875</v>
      </c>
      <c r="AO160" t="s">
        <v>118</v>
      </c>
      <c r="AP160">
        <v>43</v>
      </c>
      <c r="AQ160">
        <v>59</v>
      </c>
      <c r="AR160">
        <v>640</v>
      </c>
      <c r="AZ160">
        <v>1200</v>
      </c>
      <c r="BA160">
        <v>1</v>
      </c>
      <c r="BB160" t="str">
        <f t="shared" si="92"/>
        <v xml:space="preserve">N65PJ   </v>
      </c>
      <c r="BC160">
        <v>7</v>
      </c>
      <c r="BE160">
        <v>0</v>
      </c>
      <c r="BF160">
        <v>0</v>
      </c>
      <c r="BG160">
        <v>0</v>
      </c>
      <c r="BH160">
        <v>875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 t="shared" si="108"/>
        <v>19:49:38.087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6</v>
      </c>
      <c r="CP160" t="s">
        <v>119</v>
      </c>
      <c r="CQ160">
        <v>275</v>
      </c>
      <c r="CR160">
        <v>2</v>
      </c>
      <c r="CW160">
        <v>7349012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 t="shared" si="105"/>
        <v>06/02/2020 19:49:33.710</v>
      </c>
      <c r="C161" t="str">
        <f t="shared" si="91"/>
        <v>FFDFD3C0</v>
      </c>
      <c r="D161" t="s">
        <v>127</v>
      </c>
      <c r="E161">
        <v>7</v>
      </c>
      <c r="H161">
        <v>49</v>
      </c>
      <c r="I161" t="s">
        <v>114</v>
      </c>
      <c r="J161" t="s">
        <v>129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106"/>
        <v>19:49:38.086</v>
      </c>
      <c r="T161" t="str">
        <f t="shared" si="107"/>
        <v>19:49:37.686</v>
      </c>
      <c r="U161" t="str">
        <f t="shared" si="86"/>
        <v>A88BAF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1</v>
      </c>
      <c r="AI161" t="s">
        <v>176</v>
      </c>
      <c r="AJ161">
        <v>38.306386000000003</v>
      </c>
      <c r="AK161" t="s">
        <v>177</v>
      </c>
      <c r="AL161">
        <v>-122.053664</v>
      </c>
      <c r="AM161">
        <v>25</v>
      </c>
      <c r="AN161">
        <v>875</v>
      </c>
      <c r="AO161" t="s">
        <v>118</v>
      </c>
      <c r="AP161">
        <v>43</v>
      </c>
      <c r="AQ161">
        <v>59</v>
      </c>
      <c r="AR161">
        <v>640</v>
      </c>
      <c r="AZ161">
        <v>1200</v>
      </c>
      <c r="BA161">
        <v>1</v>
      </c>
      <c r="BB161" t="str">
        <f t="shared" si="92"/>
        <v xml:space="preserve">N65PJ   </v>
      </c>
      <c r="BC161">
        <v>7</v>
      </c>
      <c r="BE161">
        <v>0</v>
      </c>
      <c r="BF161">
        <v>0</v>
      </c>
      <c r="BG161">
        <v>0</v>
      </c>
      <c r="BH161">
        <v>875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 t="shared" si="108"/>
        <v>19:49:38.087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6</v>
      </c>
      <c r="CP161" t="s">
        <v>119</v>
      </c>
      <c r="CQ161">
        <v>275</v>
      </c>
      <c r="CR161">
        <v>2</v>
      </c>
      <c r="CW161">
        <v>7349012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 t="shared" si="105"/>
        <v>06/02/2020 19:49:33.710</v>
      </c>
      <c r="C162" t="str">
        <f t="shared" si="91"/>
        <v>FFDFD3C0</v>
      </c>
      <c r="D162" t="s">
        <v>125</v>
      </c>
      <c r="E162">
        <v>19</v>
      </c>
      <c r="F162">
        <v>1019</v>
      </c>
      <c r="G162" t="s">
        <v>114</v>
      </c>
      <c r="J162" t="s">
        <v>126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106"/>
        <v>19:49:38.086</v>
      </c>
      <c r="T162" t="str">
        <f t="shared" si="107"/>
        <v>19:49:37.686</v>
      </c>
      <c r="U162" t="str">
        <f t="shared" si="86"/>
        <v>A88BAF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1</v>
      </c>
      <c r="AI162" t="s">
        <v>176</v>
      </c>
      <c r="AJ162">
        <v>38.306386000000003</v>
      </c>
      <c r="AK162" t="s">
        <v>177</v>
      </c>
      <c r="AL162">
        <v>-122.053664</v>
      </c>
      <c r="AM162">
        <v>25</v>
      </c>
      <c r="AN162">
        <v>875</v>
      </c>
      <c r="AO162" t="s">
        <v>118</v>
      </c>
      <c r="AP162">
        <v>43</v>
      </c>
      <c r="AQ162">
        <v>59</v>
      </c>
      <c r="AR162">
        <v>640</v>
      </c>
      <c r="AZ162">
        <v>1200</v>
      </c>
      <c r="BA162">
        <v>1</v>
      </c>
      <c r="BB162" t="str">
        <f t="shared" si="92"/>
        <v xml:space="preserve">N65PJ   </v>
      </c>
      <c r="BC162">
        <v>7</v>
      </c>
      <c r="BE162">
        <v>0</v>
      </c>
      <c r="BF162">
        <v>0</v>
      </c>
      <c r="BG162">
        <v>0</v>
      </c>
      <c r="BH162">
        <v>875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 t="shared" si="108"/>
        <v>19:49:38.087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6</v>
      </c>
      <c r="CP162" t="s">
        <v>119</v>
      </c>
      <c r="CQ162">
        <v>275</v>
      </c>
      <c r="CR162">
        <v>2</v>
      </c>
      <c r="CW162">
        <v>7349012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 t="shared" si="105"/>
        <v>06/02/2020 19:49:33.710</v>
      </c>
      <c r="C163" t="str">
        <f t="shared" si="91"/>
        <v>FFDFD3C0</v>
      </c>
      <c r="D163" t="s">
        <v>127</v>
      </c>
      <c r="E163">
        <v>9</v>
      </c>
      <c r="H163">
        <v>51</v>
      </c>
      <c r="I163" t="s">
        <v>133</v>
      </c>
      <c r="J163" t="s">
        <v>129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106"/>
        <v>19:49:38.086</v>
      </c>
      <c r="T163" t="str">
        <f t="shared" si="107"/>
        <v>19:49:37.686</v>
      </c>
      <c r="U163" t="str">
        <f t="shared" si="86"/>
        <v>A88BAF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1</v>
      </c>
      <c r="AI163" t="s">
        <v>176</v>
      </c>
      <c r="AJ163">
        <v>38.306386000000003</v>
      </c>
      <c r="AK163" t="s">
        <v>177</v>
      </c>
      <c r="AL163">
        <v>-122.053664</v>
      </c>
      <c r="AM163">
        <v>25</v>
      </c>
      <c r="AN163">
        <v>875</v>
      </c>
      <c r="AO163" t="s">
        <v>118</v>
      </c>
      <c r="AP163">
        <v>43</v>
      </c>
      <c r="AQ163">
        <v>59</v>
      </c>
      <c r="AR163">
        <v>640</v>
      </c>
      <c r="AZ163">
        <v>1200</v>
      </c>
      <c r="BA163">
        <v>1</v>
      </c>
      <c r="BB163" t="str">
        <f t="shared" si="92"/>
        <v xml:space="preserve">N65PJ   </v>
      </c>
      <c r="BC163">
        <v>7</v>
      </c>
      <c r="BE163">
        <v>0</v>
      </c>
      <c r="BF163">
        <v>0</v>
      </c>
      <c r="BG163">
        <v>0</v>
      </c>
      <c r="BH163">
        <v>875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 t="shared" si="108"/>
        <v>19:49:38.087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6</v>
      </c>
      <c r="CP163" t="s">
        <v>119</v>
      </c>
      <c r="CQ163">
        <v>275</v>
      </c>
      <c r="CR163">
        <v>2</v>
      </c>
      <c r="CW163">
        <v>7349012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 t="shared" si="105"/>
        <v>06/02/2020 19:49:33.710</v>
      </c>
      <c r="C164" t="str">
        <f t="shared" si="91"/>
        <v>FFDFD3C0</v>
      </c>
      <c r="D164" t="s">
        <v>127</v>
      </c>
      <c r="E164">
        <v>5</v>
      </c>
      <c r="H164">
        <v>47</v>
      </c>
      <c r="I164" t="s">
        <v>128</v>
      </c>
      <c r="J164" t="s">
        <v>129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106"/>
        <v>19:49:38.086</v>
      </c>
      <c r="T164" t="str">
        <f t="shared" si="107"/>
        <v>19:49:37.686</v>
      </c>
      <c r="U164" t="str">
        <f t="shared" si="86"/>
        <v>A88BAF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1</v>
      </c>
      <c r="AI164" t="s">
        <v>176</v>
      </c>
      <c r="AJ164">
        <v>38.306386000000003</v>
      </c>
      <c r="AK164" t="s">
        <v>177</v>
      </c>
      <c r="AL164">
        <v>-122.053664</v>
      </c>
      <c r="AM164">
        <v>25</v>
      </c>
      <c r="AN164">
        <v>875</v>
      </c>
      <c r="AO164" t="s">
        <v>118</v>
      </c>
      <c r="AP164">
        <v>43</v>
      </c>
      <c r="AQ164">
        <v>59</v>
      </c>
      <c r="AR164">
        <v>640</v>
      </c>
      <c r="AZ164">
        <v>1200</v>
      </c>
      <c r="BA164">
        <v>1</v>
      </c>
      <c r="BB164" t="str">
        <f t="shared" si="92"/>
        <v xml:space="preserve">N65PJ   </v>
      </c>
      <c r="BC164">
        <v>7</v>
      </c>
      <c r="BE164">
        <v>0</v>
      </c>
      <c r="BF164">
        <v>0</v>
      </c>
      <c r="BG164">
        <v>0</v>
      </c>
      <c r="BH164">
        <v>875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 t="shared" si="108"/>
        <v>19:49:38.087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6</v>
      </c>
      <c r="CP164" t="s">
        <v>119</v>
      </c>
      <c r="CQ164">
        <v>275</v>
      </c>
      <c r="CR164">
        <v>2</v>
      </c>
      <c r="CW164">
        <v>7349012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 t="shared" si="105"/>
        <v>06/02/2020 19:49:33.710</v>
      </c>
      <c r="C165" t="str">
        <f t="shared" si="91"/>
        <v>FFDFD3C0</v>
      </c>
      <c r="D165" t="s">
        <v>131</v>
      </c>
      <c r="E165">
        <v>11</v>
      </c>
      <c r="H165">
        <v>228</v>
      </c>
      <c r="I165" t="s">
        <v>132</v>
      </c>
      <c r="J165" t="s">
        <v>129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106"/>
        <v>19:49:38.086</v>
      </c>
      <c r="T165" t="str">
        <f t="shared" si="107"/>
        <v>19:49:37.686</v>
      </c>
      <c r="U165" t="str">
        <f t="shared" si="86"/>
        <v>A88BAF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1</v>
      </c>
      <c r="AI165" t="s">
        <v>176</v>
      </c>
      <c r="AJ165">
        <v>38.306386000000003</v>
      </c>
      <c r="AK165" t="s">
        <v>177</v>
      </c>
      <c r="AL165">
        <v>-122.053664</v>
      </c>
      <c r="AM165">
        <v>25</v>
      </c>
      <c r="AN165">
        <v>875</v>
      </c>
      <c r="AO165" t="s">
        <v>118</v>
      </c>
      <c r="AP165">
        <v>43</v>
      </c>
      <c r="AQ165">
        <v>59</v>
      </c>
      <c r="AR165">
        <v>640</v>
      </c>
      <c r="AZ165">
        <v>1200</v>
      </c>
      <c r="BA165">
        <v>1</v>
      </c>
      <c r="BB165" t="str">
        <f t="shared" si="92"/>
        <v xml:space="preserve">N65PJ   </v>
      </c>
      <c r="BC165">
        <v>7</v>
      </c>
      <c r="BE165">
        <v>0</v>
      </c>
      <c r="BF165">
        <v>0</v>
      </c>
      <c r="BG165">
        <v>0</v>
      </c>
      <c r="BH165">
        <v>875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 t="shared" si="108"/>
        <v>19:49:38.087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6</v>
      </c>
      <c r="CP165" t="s">
        <v>119</v>
      </c>
      <c r="CQ165">
        <v>275</v>
      </c>
      <c r="CR165">
        <v>2</v>
      </c>
      <c r="CW165">
        <v>7349012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 t="shared" ref="A166:A172" si="109">"06/02/2020 19:49:34.434"</f>
        <v>06/02/2020 19:49:34.434</v>
      </c>
      <c r="C166" t="str">
        <f t="shared" si="91"/>
        <v>FFDFD3C0</v>
      </c>
      <c r="D166" t="s">
        <v>125</v>
      </c>
      <c r="E166">
        <v>19</v>
      </c>
      <c r="F166">
        <v>1019</v>
      </c>
      <c r="G166" t="s">
        <v>114</v>
      </c>
      <c r="J166" t="s">
        <v>126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ref="S166:S172" si="110">"19:49:39.109"</f>
        <v>19:49:39.109</v>
      </c>
      <c r="T166" t="str">
        <f t="shared" ref="T166:T172" si="111">"19:49:38.709"</f>
        <v>19:49:38.709</v>
      </c>
      <c r="U166" t="str">
        <f t="shared" si="86"/>
        <v>A88BAF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1</v>
      </c>
      <c r="AI166" t="s">
        <v>178</v>
      </c>
      <c r="AJ166">
        <v>38.306665000000002</v>
      </c>
      <c r="AK166" t="s">
        <v>179</v>
      </c>
      <c r="AL166">
        <v>-122.05338500000001</v>
      </c>
      <c r="AM166">
        <v>25</v>
      </c>
      <c r="AN166">
        <v>875</v>
      </c>
      <c r="AO166" t="s">
        <v>118</v>
      </c>
      <c r="AP166">
        <v>43</v>
      </c>
      <c r="AQ166">
        <v>60</v>
      </c>
      <c r="AR166">
        <v>704</v>
      </c>
      <c r="AZ166">
        <v>1200</v>
      </c>
      <c r="BA166">
        <v>1</v>
      </c>
      <c r="BB166" t="str">
        <f t="shared" si="92"/>
        <v xml:space="preserve">N65PJ   </v>
      </c>
      <c r="BC166">
        <v>7</v>
      </c>
      <c r="BE166">
        <v>0</v>
      </c>
      <c r="BF166">
        <v>0</v>
      </c>
      <c r="BG166">
        <v>0</v>
      </c>
      <c r="BH166">
        <v>875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 t="shared" ref="BW166:BW172" si="112">"19:49:39.116"</f>
        <v>19:49:39.116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6</v>
      </c>
      <c r="CP166" t="s">
        <v>119</v>
      </c>
      <c r="CQ166">
        <v>275</v>
      </c>
      <c r="CR166">
        <v>2</v>
      </c>
      <c r="CW166">
        <v>7349539</v>
      </c>
      <c r="CY166">
        <v>1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 t="shared" si="109"/>
        <v>06/02/2020 19:49:34.434</v>
      </c>
      <c r="C167" t="str">
        <f t="shared" si="91"/>
        <v>FFDFD3C0</v>
      </c>
      <c r="D167" t="s">
        <v>127</v>
      </c>
      <c r="E167">
        <v>7</v>
      </c>
      <c r="H167">
        <v>49</v>
      </c>
      <c r="I167" t="s">
        <v>114</v>
      </c>
      <c r="J167" t="s">
        <v>129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110"/>
        <v>19:49:39.109</v>
      </c>
      <c r="T167" t="str">
        <f t="shared" si="111"/>
        <v>19:49:38.709</v>
      </c>
      <c r="U167" t="str">
        <f t="shared" si="86"/>
        <v>A88BAF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1</v>
      </c>
      <c r="AI167" t="s">
        <v>178</v>
      </c>
      <c r="AJ167">
        <v>38.306665000000002</v>
      </c>
      <c r="AK167" t="s">
        <v>179</v>
      </c>
      <c r="AL167">
        <v>-122.05338500000001</v>
      </c>
      <c r="AM167">
        <v>25</v>
      </c>
      <c r="AN167">
        <v>875</v>
      </c>
      <c r="AO167" t="s">
        <v>118</v>
      </c>
      <c r="AP167">
        <v>43</v>
      </c>
      <c r="AQ167">
        <v>60</v>
      </c>
      <c r="AR167">
        <v>704</v>
      </c>
      <c r="AZ167">
        <v>1200</v>
      </c>
      <c r="BA167">
        <v>1</v>
      </c>
      <c r="BB167" t="str">
        <f t="shared" si="92"/>
        <v xml:space="preserve">N65PJ   </v>
      </c>
      <c r="BC167">
        <v>7</v>
      </c>
      <c r="BE167">
        <v>0</v>
      </c>
      <c r="BF167">
        <v>0</v>
      </c>
      <c r="BG167">
        <v>0</v>
      </c>
      <c r="BH167">
        <v>875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 t="shared" si="112"/>
        <v>19:49:39.116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6</v>
      </c>
      <c r="CP167" t="s">
        <v>119</v>
      </c>
      <c r="CQ167">
        <v>275</v>
      </c>
      <c r="CR167">
        <v>2</v>
      </c>
      <c r="CW167">
        <v>7349539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 t="shared" si="109"/>
        <v>06/02/2020 19:49:34.434</v>
      </c>
      <c r="C168" t="str">
        <f t="shared" si="91"/>
        <v>FFDFD3C0</v>
      </c>
      <c r="D168" t="s">
        <v>127</v>
      </c>
      <c r="E168">
        <v>9</v>
      </c>
      <c r="H168">
        <v>51</v>
      </c>
      <c r="I168" t="s">
        <v>133</v>
      </c>
      <c r="J168" t="s">
        <v>129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110"/>
        <v>19:49:39.109</v>
      </c>
      <c r="T168" t="str">
        <f t="shared" si="111"/>
        <v>19:49:38.709</v>
      </c>
      <c r="U168" t="str">
        <f t="shared" si="86"/>
        <v>A88BAF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1</v>
      </c>
      <c r="AI168" t="s">
        <v>178</v>
      </c>
      <c r="AJ168">
        <v>38.306665000000002</v>
      </c>
      <c r="AK168" t="s">
        <v>179</v>
      </c>
      <c r="AL168">
        <v>-122.05338500000001</v>
      </c>
      <c r="AM168">
        <v>25</v>
      </c>
      <c r="AN168">
        <v>875</v>
      </c>
      <c r="AO168" t="s">
        <v>118</v>
      </c>
      <c r="AP168">
        <v>43</v>
      </c>
      <c r="AQ168">
        <v>60</v>
      </c>
      <c r="AR168">
        <v>704</v>
      </c>
      <c r="AZ168">
        <v>1200</v>
      </c>
      <c r="BA168">
        <v>1</v>
      </c>
      <c r="BB168" t="str">
        <f t="shared" si="92"/>
        <v xml:space="preserve">N65PJ   </v>
      </c>
      <c r="BC168">
        <v>7</v>
      </c>
      <c r="BE168">
        <v>0</v>
      </c>
      <c r="BF168">
        <v>0</v>
      </c>
      <c r="BG168">
        <v>0</v>
      </c>
      <c r="BH168">
        <v>875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 t="shared" si="112"/>
        <v>19:49:39.116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6</v>
      </c>
      <c r="CP168" t="s">
        <v>119</v>
      </c>
      <c r="CQ168">
        <v>275</v>
      </c>
      <c r="CR168">
        <v>2</v>
      </c>
      <c r="CW168">
        <v>7349539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 t="shared" si="109"/>
        <v>06/02/2020 19:49:34.434</v>
      </c>
      <c r="C169" t="str">
        <f t="shared" si="91"/>
        <v>FFDFD3C0</v>
      </c>
      <c r="D169" t="s">
        <v>131</v>
      </c>
      <c r="E169">
        <v>11</v>
      </c>
      <c r="H169">
        <v>228</v>
      </c>
      <c r="I169" t="s">
        <v>132</v>
      </c>
      <c r="J169" t="s">
        <v>129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110"/>
        <v>19:49:39.109</v>
      </c>
      <c r="T169" t="str">
        <f t="shared" si="111"/>
        <v>19:49:38.709</v>
      </c>
      <c r="U169" t="str">
        <f t="shared" si="86"/>
        <v>A88BAF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1</v>
      </c>
      <c r="AI169" t="s">
        <v>178</v>
      </c>
      <c r="AJ169">
        <v>38.306665000000002</v>
      </c>
      <c r="AK169" t="s">
        <v>179</v>
      </c>
      <c r="AL169">
        <v>-122.05338500000001</v>
      </c>
      <c r="AM169">
        <v>25</v>
      </c>
      <c r="AN169">
        <v>875</v>
      </c>
      <c r="AO169" t="s">
        <v>118</v>
      </c>
      <c r="AP169">
        <v>43</v>
      </c>
      <c r="AQ169">
        <v>60</v>
      </c>
      <c r="AR169">
        <v>704</v>
      </c>
      <c r="AZ169">
        <v>1200</v>
      </c>
      <c r="BA169">
        <v>1</v>
      </c>
      <c r="BB169" t="str">
        <f t="shared" si="92"/>
        <v xml:space="preserve">N65PJ   </v>
      </c>
      <c r="BC169">
        <v>7</v>
      </c>
      <c r="BE169">
        <v>0</v>
      </c>
      <c r="BF169">
        <v>0</v>
      </c>
      <c r="BG169">
        <v>0</v>
      </c>
      <c r="BH169">
        <v>875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 t="shared" si="112"/>
        <v>19:49:39.116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6</v>
      </c>
      <c r="CP169" t="s">
        <v>119</v>
      </c>
      <c r="CQ169">
        <v>275</v>
      </c>
      <c r="CR169">
        <v>2</v>
      </c>
      <c r="CW169">
        <v>7349539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 t="shared" si="109"/>
        <v>06/02/2020 19:49:34.434</v>
      </c>
      <c r="C170" t="str">
        <f t="shared" si="91"/>
        <v>FFDFD3C0</v>
      </c>
      <c r="D170" t="s">
        <v>127</v>
      </c>
      <c r="E170">
        <v>5</v>
      </c>
      <c r="H170">
        <v>47</v>
      </c>
      <c r="I170" t="s">
        <v>128</v>
      </c>
      <c r="J170" t="s">
        <v>129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110"/>
        <v>19:49:39.109</v>
      </c>
      <c r="T170" t="str">
        <f t="shared" si="111"/>
        <v>19:49:38.709</v>
      </c>
      <c r="U170" t="str">
        <f t="shared" si="86"/>
        <v>A88BAF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1</v>
      </c>
      <c r="AI170" t="s">
        <v>178</v>
      </c>
      <c r="AJ170">
        <v>38.306665000000002</v>
      </c>
      <c r="AK170" t="s">
        <v>179</v>
      </c>
      <c r="AL170">
        <v>-122.05338500000001</v>
      </c>
      <c r="AM170">
        <v>25</v>
      </c>
      <c r="AN170">
        <v>875</v>
      </c>
      <c r="AO170" t="s">
        <v>118</v>
      </c>
      <c r="AP170">
        <v>43</v>
      </c>
      <c r="AQ170">
        <v>60</v>
      </c>
      <c r="AR170">
        <v>704</v>
      </c>
      <c r="AZ170">
        <v>1200</v>
      </c>
      <c r="BA170">
        <v>1</v>
      </c>
      <c r="BB170" t="str">
        <f t="shared" si="92"/>
        <v xml:space="preserve">N65PJ   </v>
      </c>
      <c r="BC170">
        <v>7</v>
      </c>
      <c r="BE170">
        <v>0</v>
      </c>
      <c r="BF170">
        <v>0</v>
      </c>
      <c r="BG170">
        <v>0</v>
      </c>
      <c r="BH170">
        <v>875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 t="shared" si="112"/>
        <v>19:49:39.116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6</v>
      </c>
      <c r="CP170" t="s">
        <v>119</v>
      </c>
      <c r="CQ170">
        <v>275</v>
      </c>
      <c r="CR170">
        <v>2</v>
      </c>
      <c r="CW170">
        <v>7349539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 t="shared" si="109"/>
        <v>06/02/2020 19:49:34.434</v>
      </c>
      <c r="C171" t="str">
        <f t="shared" si="91"/>
        <v>FFDFD3C0</v>
      </c>
      <c r="D171" t="s">
        <v>122</v>
      </c>
      <c r="E171">
        <v>6</v>
      </c>
      <c r="F171">
        <v>2006</v>
      </c>
      <c r="G171" t="s">
        <v>123</v>
      </c>
      <c r="J171" t="s">
        <v>124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110"/>
        <v>19:49:39.109</v>
      </c>
      <c r="T171" t="str">
        <f t="shared" si="111"/>
        <v>19:49:38.709</v>
      </c>
      <c r="U171" t="str">
        <f t="shared" si="86"/>
        <v>A88BAF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1</v>
      </c>
      <c r="AI171" t="s">
        <v>178</v>
      </c>
      <c r="AJ171">
        <v>38.306665000000002</v>
      </c>
      <c r="AK171" t="s">
        <v>179</v>
      </c>
      <c r="AL171">
        <v>-122.05338500000001</v>
      </c>
      <c r="AM171">
        <v>25</v>
      </c>
      <c r="AN171">
        <v>875</v>
      </c>
      <c r="AO171" t="s">
        <v>118</v>
      </c>
      <c r="AP171">
        <v>43</v>
      </c>
      <c r="AQ171">
        <v>60</v>
      </c>
      <c r="AR171">
        <v>704</v>
      </c>
      <c r="AZ171">
        <v>1200</v>
      </c>
      <c r="BA171">
        <v>1</v>
      </c>
      <c r="BB171" t="str">
        <f t="shared" si="92"/>
        <v xml:space="preserve">N65PJ   </v>
      </c>
      <c r="BC171">
        <v>7</v>
      </c>
      <c r="BE171">
        <v>0</v>
      </c>
      <c r="BF171">
        <v>0</v>
      </c>
      <c r="BG171">
        <v>0</v>
      </c>
      <c r="BH171">
        <v>875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 t="shared" si="112"/>
        <v>19:49:39.116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6</v>
      </c>
      <c r="CP171" t="s">
        <v>119</v>
      </c>
      <c r="CQ171">
        <v>275</v>
      </c>
      <c r="CR171">
        <v>2</v>
      </c>
      <c r="CW171">
        <v>7349539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 t="shared" si="109"/>
        <v>06/02/2020 19:49:34.434</v>
      </c>
      <c r="C172" t="str">
        <f t="shared" si="91"/>
        <v>FFDFD3C0</v>
      </c>
      <c r="D172" t="s">
        <v>113</v>
      </c>
      <c r="E172">
        <v>5</v>
      </c>
      <c r="H172">
        <v>172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110"/>
        <v>19:49:39.109</v>
      </c>
      <c r="T172" t="str">
        <f t="shared" si="111"/>
        <v>19:49:38.709</v>
      </c>
      <c r="U172" t="str">
        <f t="shared" si="86"/>
        <v>A88BAF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178</v>
      </c>
      <c r="AJ172">
        <v>38.306665000000002</v>
      </c>
      <c r="AK172" t="s">
        <v>179</v>
      </c>
      <c r="AL172">
        <v>-122.05338500000001</v>
      </c>
      <c r="AM172">
        <v>25</v>
      </c>
      <c r="AN172">
        <v>875</v>
      </c>
      <c r="AO172" t="s">
        <v>118</v>
      </c>
      <c r="AP172">
        <v>43</v>
      </c>
      <c r="AQ172">
        <v>60</v>
      </c>
      <c r="AR172">
        <v>704</v>
      </c>
      <c r="AZ172">
        <v>1200</v>
      </c>
      <c r="BA172">
        <v>1</v>
      </c>
      <c r="BB172" t="str">
        <f t="shared" si="92"/>
        <v xml:space="preserve">N65PJ   </v>
      </c>
      <c r="BC172">
        <v>7</v>
      </c>
      <c r="BE172">
        <v>0</v>
      </c>
      <c r="BF172">
        <v>0</v>
      </c>
      <c r="BG172">
        <v>0</v>
      </c>
      <c r="BH172">
        <v>875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 t="shared" si="112"/>
        <v>19:49:39.116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6</v>
      </c>
      <c r="CP172" t="s">
        <v>119</v>
      </c>
      <c r="CQ172">
        <v>275</v>
      </c>
      <c r="CR172">
        <v>2</v>
      </c>
      <c r="CW172">
        <v>7349539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 t="shared" ref="A173:A179" si="113">"06/02/2020 19:49:35.592"</f>
        <v>06/02/2020 19:49:35.592</v>
      </c>
      <c r="C173" t="str">
        <f t="shared" si="91"/>
        <v>FFDFD3C0</v>
      </c>
      <c r="D173" t="s">
        <v>125</v>
      </c>
      <c r="E173">
        <v>19</v>
      </c>
      <c r="F173">
        <v>1019</v>
      </c>
      <c r="G173" t="s">
        <v>114</v>
      </c>
      <c r="J173" t="s">
        <v>126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ref="S173:S179" si="114">"19:49:40.266"</f>
        <v>19:49:40.266</v>
      </c>
      <c r="T173" t="str">
        <f t="shared" ref="T173:T179" si="115">"19:49:39.766"</f>
        <v>19:49:39.766</v>
      </c>
      <c r="U173" t="str">
        <f t="shared" si="86"/>
        <v>A88BAF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180</v>
      </c>
      <c r="AJ173">
        <v>38.306986999999999</v>
      </c>
      <c r="AK173" t="s">
        <v>181</v>
      </c>
      <c r="AL173">
        <v>-122.053149</v>
      </c>
      <c r="AM173">
        <v>25</v>
      </c>
      <c r="AN173">
        <v>875</v>
      </c>
      <c r="AO173" t="s">
        <v>118</v>
      </c>
      <c r="AP173">
        <v>42</v>
      </c>
      <c r="AQ173">
        <v>60</v>
      </c>
      <c r="AR173">
        <v>384</v>
      </c>
      <c r="AZ173">
        <v>1200</v>
      </c>
      <c r="BA173">
        <v>1</v>
      </c>
      <c r="BB173" t="str">
        <f t="shared" si="92"/>
        <v xml:space="preserve">N65PJ   </v>
      </c>
      <c r="BC173">
        <v>7</v>
      </c>
      <c r="BE173">
        <v>0</v>
      </c>
      <c r="BF173">
        <v>0</v>
      </c>
      <c r="BG173">
        <v>0</v>
      </c>
      <c r="BH173">
        <v>900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 t="shared" ref="BW173:BW179" si="116">"19:49:40.272"</f>
        <v>19:49:40.272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6</v>
      </c>
      <c r="CP173" t="s">
        <v>119</v>
      </c>
      <c r="CQ173">
        <v>275</v>
      </c>
      <c r="CR173">
        <v>2</v>
      </c>
      <c r="CW173">
        <v>7350098</v>
      </c>
      <c r="CY173">
        <v>1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 t="shared" si="113"/>
        <v>06/02/2020 19:49:35.592</v>
      </c>
      <c r="C174" t="str">
        <f t="shared" si="91"/>
        <v>FFDFD3C0</v>
      </c>
      <c r="D174" t="s">
        <v>113</v>
      </c>
      <c r="E174">
        <v>5</v>
      </c>
      <c r="H174">
        <v>172</v>
      </c>
      <c r="I174" t="s">
        <v>114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114"/>
        <v>19:49:40.266</v>
      </c>
      <c r="T174" t="str">
        <f t="shared" si="115"/>
        <v>19:49:39.766</v>
      </c>
      <c r="U174" t="str">
        <f t="shared" si="86"/>
        <v>A88BAF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180</v>
      </c>
      <c r="AJ174">
        <v>38.306986999999999</v>
      </c>
      <c r="AK174" t="s">
        <v>181</v>
      </c>
      <c r="AL174">
        <v>-122.053149</v>
      </c>
      <c r="AM174">
        <v>25</v>
      </c>
      <c r="AN174">
        <v>875</v>
      </c>
      <c r="AO174" t="s">
        <v>118</v>
      </c>
      <c r="AP174">
        <v>42</v>
      </c>
      <c r="AQ174">
        <v>60</v>
      </c>
      <c r="AR174">
        <v>384</v>
      </c>
      <c r="AZ174">
        <v>1200</v>
      </c>
      <c r="BA174">
        <v>1</v>
      </c>
      <c r="BB174" t="str">
        <f t="shared" si="92"/>
        <v xml:space="preserve">N65PJ   </v>
      </c>
      <c r="BC174">
        <v>7</v>
      </c>
      <c r="BE174">
        <v>0</v>
      </c>
      <c r="BF174">
        <v>0</v>
      </c>
      <c r="BG174">
        <v>0</v>
      </c>
      <c r="BH174">
        <v>900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 t="shared" si="116"/>
        <v>19:49:40.272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6</v>
      </c>
      <c r="CP174" t="s">
        <v>119</v>
      </c>
      <c r="CQ174">
        <v>275</v>
      </c>
      <c r="CR174">
        <v>2</v>
      </c>
      <c r="CW174">
        <v>7350098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 t="shared" si="113"/>
        <v>06/02/2020 19:49:35.592</v>
      </c>
      <c r="C175" t="str">
        <f t="shared" si="91"/>
        <v>FFDFD3C0</v>
      </c>
      <c r="D175" t="s">
        <v>127</v>
      </c>
      <c r="E175">
        <v>7</v>
      </c>
      <c r="H175">
        <v>49</v>
      </c>
      <c r="I175" t="s">
        <v>114</v>
      </c>
      <c r="J175" t="s">
        <v>129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114"/>
        <v>19:49:40.266</v>
      </c>
      <c r="T175" t="str">
        <f t="shared" si="115"/>
        <v>19:49:39.766</v>
      </c>
      <c r="U175" t="str">
        <f t="shared" si="86"/>
        <v>A88BAF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180</v>
      </c>
      <c r="AJ175">
        <v>38.306986999999999</v>
      </c>
      <c r="AK175" t="s">
        <v>181</v>
      </c>
      <c r="AL175">
        <v>-122.053149</v>
      </c>
      <c r="AM175">
        <v>25</v>
      </c>
      <c r="AN175">
        <v>875</v>
      </c>
      <c r="AO175" t="s">
        <v>118</v>
      </c>
      <c r="AP175">
        <v>42</v>
      </c>
      <c r="AQ175">
        <v>60</v>
      </c>
      <c r="AR175">
        <v>384</v>
      </c>
      <c r="AZ175">
        <v>1200</v>
      </c>
      <c r="BA175">
        <v>1</v>
      </c>
      <c r="BB175" t="str">
        <f t="shared" si="92"/>
        <v xml:space="preserve">N65PJ   </v>
      </c>
      <c r="BC175">
        <v>7</v>
      </c>
      <c r="BE175">
        <v>0</v>
      </c>
      <c r="BF175">
        <v>0</v>
      </c>
      <c r="BG175">
        <v>0</v>
      </c>
      <c r="BH175">
        <v>900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 t="shared" si="116"/>
        <v>19:49:40.272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6</v>
      </c>
      <c r="CP175" t="s">
        <v>119</v>
      </c>
      <c r="CQ175">
        <v>275</v>
      </c>
      <c r="CR175">
        <v>2</v>
      </c>
      <c r="CW175">
        <v>7350098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 t="shared" si="113"/>
        <v>06/02/2020 19:49:35.592</v>
      </c>
      <c r="C176" t="str">
        <f t="shared" si="91"/>
        <v>FFDFD3C0</v>
      </c>
      <c r="D176" t="s">
        <v>127</v>
      </c>
      <c r="E176">
        <v>9</v>
      </c>
      <c r="H176">
        <v>51</v>
      </c>
      <c r="I176" t="s">
        <v>133</v>
      </c>
      <c r="J176" t="s">
        <v>129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114"/>
        <v>19:49:40.266</v>
      </c>
      <c r="T176" t="str">
        <f t="shared" si="115"/>
        <v>19:49:39.766</v>
      </c>
      <c r="U176" t="str">
        <f t="shared" si="86"/>
        <v>A88BAF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180</v>
      </c>
      <c r="AJ176">
        <v>38.306986999999999</v>
      </c>
      <c r="AK176" t="s">
        <v>181</v>
      </c>
      <c r="AL176">
        <v>-122.053149</v>
      </c>
      <c r="AM176">
        <v>25</v>
      </c>
      <c r="AN176">
        <v>875</v>
      </c>
      <c r="AO176" t="s">
        <v>118</v>
      </c>
      <c r="AP176">
        <v>42</v>
      </c>
      <c r="AQ176">
        <v>60</v>
      </c>
      <c r="AR176">
        <v>384</v>
      </c>
      <c r="AZ176">
        <v>1200</v>
      </c>
      <c r="BA176">
        <v>1</v>
      </c>
      <c r="BB176" t="str">
        <f t="shared" si="92"/>
        <v xml:space="preserve">N65PJ   </v>
      </c>
      <c r="BC176">
        <v>7</v>
      </c>
      <c r="BE176">
        <v>0</v>
      </c>
      <c r="BF176">
        <v>0</v>
      </c>
      <c r="BG176">
        <v>0</v>
      </c>
      <c r="BH176">
        <v>900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 t="shared" si="116"/>
        <v>19:49:40.272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6</v>
      </c>
      <c r="CP176" t="s">
        <v>119</v>
      </c>
      <c r="CQ176">
        <v>275</v>
      </c>
      <c r="CR176">
        <v>2</v>
      </c>
      <c r="CW176">
        <v>7350098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 t="shared" si="113"/>
        <v>06/02/2020 19:49:35.592</v>
      </c>
      <c r="C177" t="str">
        <f t="shared" si="91"/>
        <v>FFDFD3C0</v>
      </c>
      <c r="D177" t="s">
        <v>131</v>
      </c>
      <c r="E177">
        <v>11</v>
      </c>
      <c r="H177">
        <v>228</v>
      </c>
      <c r="I177" t="s">
        <v>132</v>
      </c>
      <c r="J177" t="s">
        <v>129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114"/>
        <v>19:49:40.266</v>
      </c>
      <c r="T177" t="str">
        <f t="shared" si="115"/>
        <v>19:49:39.766</v>
      </c>
      <c r="U177" t="str">
        <f t="shared" si="86"/>
        <v>A88BAF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180</v>
      </c>
      <c r="AJ177">
        <v>38.306986999999999</v>
      </c>
      <c r="AK177" t="s">
        <v>181</v>
      </c>
      <c r="AL177">
        <v>-122.053149</v>
      </c>
      <c r="AM177">
        <v>25</v>
      </c>
      <c r="AN177">
        <v>875</v>
      </c>
      <c r="AO177" t="s">
        <v>118</v>
      </c>
      <c r="AP177">
        <v>42</v>
      </c>
      <c r="AQ177">
        <v>60</v>
      </c>
      <c r="AR177">
        <v>384</v>
      </c>
      <c r="AZ177">
        <v>1200</v>
      </c>
      <c r="BA177">
        <v>1</v>
      </c>
      <c r="BB177" t="str">
        <f t="shared" si="92"/>
        <v xml:space="preserve">N65PJ   </v>
      </c>
      <c r="BC177">
        <v>7</v>
      </c>
      <c r="BE177">
        <v>0</v>
      </c>
      <c r="BF177">
        <v>0</v>
      </c>
      <c r="BG177">
        <v>0</v>
      </c>
      <c r="BH177">
        <v>900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 t="shared" si="116"/>
        <v>19:49:40.272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6</v>
      </c>
      <c r="CP177" t="s">
        <v>119</v>
      </c>
      <c r="CQ177">
        <v>275</v>
      </c>
      <c r="CR177">
        <v>2</v>
      </c>
      <c r="CW177">
        <v>7350098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 t="shared" si="113"/>
        <v>06/02/2020 19:49:35.592</v>
      </c>
      <c r="C178" t="str">
        <f t="shared" si="91"/>
        <v>FFDFD3C0</v>
      </c>
      <c r="D178" t="s">
        <v>127</v>
      </c>
      <c r="E178">
        <v>5</v>
      </c>
      <c r="H178">
        <v>47</v>
      </c>
      <c r="I178" t="s">
        <v>128</v>
      </c>
      <c r="J178" t="s">
        <v>129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114"/>
        <v>19:49:40.266</v>
      </c>
      <c r="T178" t="str">
        <f t="shared" si="115"/>
        <v>19:49:39.766</v>
      </c>
      <c r="U178" t="str">
        <f t="shared" si="86"/>
        <v>A88BAF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180</v>
      </c>
      <c r="AJ178">
        <v>38.306986999999999</v>
      </c>
      <c r="AK178" t="s">
        <v>181</v>
      </c>
      <c r="AL178">
        <v>-122.053149</v>
      </c>
      <c r="AM178">
        <v>25</v>
      </c>
      <c r="AN178">
        <v>875</v>
      </c>
      <c r="AO178" t="s">
        <v>118</v>
      </c>
      <c r="AP178">
        <v>42</v>
      </c>
      <c r="AQ178">
        <v>60</v>
      </c>
      <c r="AR178">
        <v>384</v>
      </c>
      <c r="AZ178">
        <v>1200</v>
      </c>
      <c r="BA178">
        <v>1</v>
      </c>
      <c r="BB178" t="str">
        <f t="shared" si="92"/>
        <v xml:space="preserve">N65PJ   </v>
      </c>
      <c r="BC178">
        <v>7</v>
      </c>
      <c r="BE178">
        <v>0</v>
      </c>
      <c r="BF178">
        <v>0</v>
      </c>
      <c r="BG178">
        <v>0</v>
      </c>
      <c r="BH178">
        <v>900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 t="shared" si="116"/>
        <v>19:49:40.272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6</v>
      </c>
      <c r="CP178" t="s">
        <v>119</v>
      </c>
      <c r="CQ178">
        <v>275</v>
      </c>
      <c r="CR178">
        <v>2</v>
      </c>
      <c r="CW178">
        <v>7350098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 t="shared" si="113"/>
        <v>06/02/2020 19:49:35.592</v>
      </c>
      <c r="C179" t="str">
        <f t="shared" si="91"/>
        <v>FFDFD3C0</v>
      </c>
      <c r="D179" t="s">
        <v>122</v>
      </c>
      <c r="E179">
        <v>6</v>
      </c>
      <c r="F179">
        <v>2006</v>
      </c>
      <c r="G179" t="s">
        <v>123</v>
      </c>
      <c r="J179" t="s">
        <v>124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114"/>
        <v>19:49:40.266</v>
      </c>
      <c r="T179" t="str">
        <f t="shared" si="115"/>
        <v>19:49:39.766</v>
      </c>
      <c r="U179" t="str">
        <f t="shared" si="86"/>
        <v>A88BAF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180</v>
      </c>
      <c r="AJ179">
        <v>38.306986999999999</v>
      </c>
      <c r="AK179" t="s">
        <v>181</v>
      </c>
      <c r="AL179">
        <v>-122.053149</v>
      </c>
      <c r="AM179">
        <v>25</v>
      </c>
      <c r="AN179">
        <v>875</v>
      </c>
      <c r="AO179" t="s">
        <v>118</v>
      </c>
      <c r="AP179">
        <v>42</v>
      </c>
      <c r="AQ179">
        <v>60</v>
      </c>
      <c r="AR179">
        <v>384</v>
      </c>
      <c r="AZ179">
        <v>1200</v>
      </c>
      <c r="BA179">
        <v>1</v>
      </c>
      <c r="BB179" t="str">
        <f t="shared" si="92"/>
        <v xml:space="preserve">N65PJ   </v>
      </c>
      <c r="BC179">
        <v>7</v>
      </c>
      <c r="BE179">
        <v>0</v>
      </c>
      <c r="BF179">
        <v>0</v>
      </c>
      <c r="BG179">
        <v>0</v>
      </c>
      <c r="BH179">
        <v>900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 t="shared" si="116"/>
        <v>19:49:40.272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6</v>
      </c>
      <c r="CP179" t="s">
        <v>119</v>
      </c>
      <c r="CQ179">
        <v>275</v>
      </c>
      <c r="CR179">
        <v>2</v>
      </c>
      <c r="CW179">
        <v>7350098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 t="shared" ref="A180:A186" si="117">"06/02/2020 19:49:36.597"</f>
        <v>06/02/2020 19:49:36.597</v>
      </c>
      <c r="C180" t="str">
        <f t="shared" si="91"/>
        <v>FFDFD3C0</v>
      </c>
      <c r="D180" t="s">
        <v>125</v>
      </c>
      <c r="E180">
        <v>19</v>
      </c>
      <c r="F180">
        <v>1019</v>
      </c>
      <c r="G180" t="s">
        <v>114</v>
      </c>
      <c r="J180" t="s">
        <v>126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ref="S180:S186" si="118">"19:49:41.266"</f>
        <v>19:49:41.266</v>
      </c>
      <c r="T180" t="str">
        <f t="shared" ref="T180:T186" si="119">"19:49:40.766"</f>
        <v>19:49:40.766</v>
      </c>
      <c r="U180" t="str">
        <f t="shared" si="86"/>
        <v>A88BAF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182</v>
      </c>
      <c r="AJ180">
        <v>38.307265999999998</v>
      </c>
      <c r="AK180" t="s">
        <v>183</v>
      </c>
      <c r="AL180">
        <v>-122.052848</v>
      </c>
      <c r="AM180">
        <v>25</v>
      </c>
      <c r="AN180">
        <v>875</v>
      </c>
      <c r="AO180" t="s">
        <v>118</v>
      </c>
      <c r="AP180">
        <v>41</v>
      </c>
      <c r="AQ180">
        <v>61</v>
      </c>
      <c r="AR180">
        <v>256</v>
      </c>
      <c r="AZ180">
        <v>1200</v>
      </c>
      <c r="BA180">
        <v>1</v>
      </c>
      <c r="BB180" t="str">
        <f t="shared" si="92"/>
        <v xml:space="preserve">N65PJ   </v>
      </c>
      <c r="BC180">
        <v>7</v>
      </c>
      <c r="BE180">
        <v>0</v>
      </c>
      <c r="BF180">
        <v>0</v>
      </c>
      <c r="BG180">
        <v>0</v>
      </c>
      <c r="BH180">
        <v>900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 t="shared" ref="BW180:BW186" si="120">"19:49:41.272"</f>
        <v>19:49:41.272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6</v>
      </c>
      <c r="CP180" t="s">
        <v>119</v>
      </c>
      <c r="CQ180">
        <v>275</v>
      </c>
      <c r="CR180">
        <v>2</v>
      </c>
      <c r="CW180">
        <v>7350620</v>
      </c>
      <c r="CY180">
        <v>1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 t="shared" si="117"/>
        <v>06/02/2020 19:49:36.597</v>
      </c>
      <c r="C181" t="str">
        <f t="shared" si="91"/>
        <v>FFDFD3C0</v>
      </c>
      <c r="D181" t="s">
        <v>113</v>
      </c>
      <c r="E181">
        <v>5</v>
      </c>
      <c r="H181">
        <v>172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118"/>
        <v>19:49:41.266</v>
      </c>
      <c r="T181" t="str">
        <f t="shared" si="119"/>
        <v>19:49:40.766</v>
      </c>
      <c r="U181" t="str">
        <f t="shared" si="86"/>
        <v>A88BAF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182</v>
      </c>
      <c r="AJ181">
        <v>38.307265999999998</v>
      </c>
      <c r="AK181" t="s">
        <v>183</v>
      </c>
      <c r="AL181">
        <v>-122.052848</v>
      </c>
      <c r="AM181">
        <v>25</v>
      </c>
      <c r="AN181">
        <v>875</v>
      </c>
      <c r="AO181" t="s">
        <v>118</v>
      </c>
      <c r="AP181">
        <v>41</v>
      </c>
      <c r="AQ181">
        <v>61</v>
      </c>
      <c r="AR181">
        <v>256</v>
      </c>
      <c r="AZ181">
        <v>1200</v>
      </c>
      <c r="BA181">
        <v>1</v>
      </c>
      <c r="BB181" t="str">
        <f t="shared" si="92"/>
        <v xml:space="preserve">N65PJ   </v>
      </c>
      <c r="BC181">
        <v>7</v>
      </c>
      <c r="BE181">
        <v>0</v>
      </c>
      <c r="BF181">
        <v>0</v>
      </c>
      <c r="BG181">
        <v>0</v>
      </c>
      <c r="BH181">
        <v>900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 t="shared" si="120"/>
        <v>19:49:41.272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6</v>
      </c>
      <c r="CP181" t="s">
        <v>119</v>
      </c>
      <c r="CQ181">
        <v>275</v>
      </c>
      <c r="CR181">
        <v>2</v>
      </c>
      <c r="CW181">
        <v>7350620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 t="shared" si="117"/>
        <v>06/02/2020 19:49:36.597</v>
      </c>
      <c r="C182" t="str">
        <f t="shared" si="91"/>
        <v>FFDFD3C0</v>
      </c>
      <c r="D182" t="s">
        <v>127</v>
      </c>
      <c r="E182">
        <v>7</v>
      </c>
      <c r="H182">
        <v>49</v>
      </c>
      <c r="I182" t="s">
        <v>114</v>
      </c>
      <c r="J182" t="s">
        <v>129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118"/>
        <v>19:49:41.266</v>
      </c>
      <c r="T182" t="str">
        <f t="shared" si="119"/>
        <v>19:49:40.766</v>
      </c>
      <c r="U182" t="str">
        <f t="shared" si="86"/>
        <v>A88BAF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182</v>
      </c>
      <c r="AJ182">
        <v>38.307265999999998</v>
      </c>
      <c r="AK182" t="s">
        <v>183</v>
      </c>
      <c r="AL182">
        <v>-122.052848</v>
      </c>
      <c r="AM182">
        <v>25</v>
      </c>
      <c r="AN182">
        <v>875</v>
      </c>
      <c r="AO182" t="s">
        <v>118</v>
      </c>
      <c r="AP182">
        <v>41</v>
      </c>
      <c r="AQ182">
        <v>61</v>
      </c>
      <c r="AR182">
        <v>256</v>
      </c>
      <c r="AZ182">
        <v>1200</v>
      </c>
      <c r="BA182">
        <v>1</v>
      </c>
      <c r="BB182" t="str">
        <f t="shared" si="92"/>
        <v xml:space="preserve">N65PJ   </v>
      </c>
      <c r="BC182">
        <v>7</v>
      </c>
      <c r="BE182">
        <v>0</v>
      </c>
      <c r="BF182">
        <v>0</v>
      </c>
      <c r="BG182">
        <v>0</v>
      </c>
      <c r="BH182">
        <v>900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 t="shared" si="120"/>
        <v>19:49:41.272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6</v>
      </c>
      <c r="CP182" t="s">
        <v>119</v>
      </c>
      <c r="CQ182">
        <v>275</v>
      </c>
      <c r="CR182">
        <v>2</v>
      </c>
      <c r="CW182">
        <v>7350620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 t="shared" si="117"/>
        <v>06/02/2020 19:49:36.597</v>
      </c>
      <c r="C183" t="str">
        <f t="shared" si="91"/>
        <v>FFDFD3C0</v>
      </c>
      <c r="D183" t="s">
        <v>122</v>
      </c>
      <c r="E183">
        <v>6</v>
      </c>
      <c r="F183">
        <v>2006</v>
      </c>
      <c r="G183" t="s">
        <v>123</v>
      </c>
      <c r="J183" t="s">
        <v>124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118"/>
        <v>19:49:41.266</v>
      </c>
      <c r="T183" t="str">
        <f t="shared" si="119"/>
        <v>19:49:40.766</v>
      </c>
      <c r="U183" t="str">
        <f t="shared" si="86"/>
        <v>A88BAF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182</v>
      </c>
      <c r="AJ183">
        <v>38.307265999999998</v>
      </c>
      <c r="AK183" t="s">
        <v>183</v>
      </c>
      <c r="AL183">
        <v>-122.052848</v>
      </c>
      <c r="AM183">
        <v>25</v>
      </c>
      <c r="AN183">
        <v>875</v>
      </c>
      <c r="AO183" t="s">
        <v>118</v>
      </c>
      <c r="AP183">
        <v>41</v>
      </c>
      <c r="AQ183">
        <v>61</v>
      </c>
      <c r="AR183">
        <v>256</v>
      </c>
      <c r="AZ183">
        <v>1200</v>
      </c>
      <c r="BA183">
        <v>1</v>
      </c>
      <c r="BB183" t="str">
        <f t="shared" si="92"/>
        <v xml:space="preserve">N65PJ   </v>
      </c>
      <c r="BC183">
        <v>7</v>
      </c>
      <c r="BE183">
        <v>0</v>
      </c>
      <c r="BF183">
        <v>0</v>
      </c>
      <c r="BG183">
        <v>0</v>
      </c>
      <c r="BH183">
        <v>900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 t="shared" si="120"/>
        <v>19:49:41.272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6</v>
      </c>
      <c r="CP183" t="s">
        <v>119</v>
      </c>
      <c r="CQ183">
        <v>275</v>
      </c>
      <c r="CR183">
        <v>2</v>
      </c>
      <c r="CW183">
        <v>7350620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 t="shared" si="117"/>
        <v>06/02/2020 19:49:36.597</v>
      </c>
      <c r="C184" t="str">
        <f t="shared" si="91"/>
        <v>FFDFD3C0</v>
      </c>
      <c r="D184" t="s">
        <v>127</v>
      </c>
      <c r="E184">
        <v>9</v>
      </c>
      <c r="H184">
        <v>51</v>
      </c>
      <c r="I184" t="s">
        <v>133</v>
      </c>
      <c r="J184" t="s">
        <v>129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18"/>
        <v>19:49:41.266</v>
      </c>
      <c r="T184" t="str">
        <f t="shared" si="119"/>
        <v>19:49:40.766</v>
      </c>
      <c r="U184" t="str">
        <f t="shared" si="86"/>
        <v>A88BAF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182</v>
      </c>
      <c r="AJ184">
        <v>38.307265999999998</v>
      </c>
      <c r="AK184" t="s">
        <v>183</v>
      </c>
      <c r="AL184">
        <v>-122.052848</v>
      </c>
      <c r="AM184">
        <v>25</v>
      </c>
      <c r="AN184">
        <v>875</v>
      </c>
      <c r="AO184" t="s">
        <v>118</v>
      </c>
      <c r="AP184">
        <v>41</v>
      </c>
      <c r="AQ184">
        <v>61</v>
      </c>
      <c r="AR184">
        <v>256</v>
      </c>
      <c r="AZ184">
        <v>1200</v>
      </c>
      <c r="BA184">
        <v>1</v>
      </c>
      <c r="BB184" t="str">
        <f t="shared" si="92"/>
        <v xml:space="preserve">N65PJ   </v>
      </c>
      <c r="BC184">
        <v>7</v>
      </c>
      <c r="BE184">
        <v>0</v>
      </c>
      <c r="BF184">
        <v>0</v>
      </c>
      <c r="BG184">
        <v>0</v>
      </c>
      <c r="BH184">
        <v>900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 t="shared" si="120"/>
        <v>19:49:41.272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6</v>
      </c>
      <c r="CP184" t="s">
        <v>119</v>
      </c>
      <c r="CQ184">
        <v>275</v>
      </c>
      <c r="CR184">
        <v>2</v>
      </c>
      <c r="CW184">
        <v>7350620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 t="shared" si="117"/>
        <v>06/02/2020 19:49:36.597</v>
      </c>
      <c r="C185" t="str">
        <f t="shared" si="91"/>
        <v>FFDFD3C0</v>
      </c>
      <c r="D185" t="s">
        <v>127</v>
      </c>
      <c r="E185">
        <v>5</v>
      </c>
      <c r="H185">
        <v>47</v>
      </c>
      <c r="I185" t="s">
        <v>128</v>
      </c>
      <c r="J185" t="s">
        <v>129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18"/>
        <v>19:49:41.266</v>
      </c>
      <c r="T185" t="str">
        <f t="shared" si="119"/>
        <v>19:49:40.766</v>
      </c>
      <c r="U185" t="str">
        <f t="shared" si="86"/>
        <v>A88BAF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182</v>
      </c>
      <c r="AJ185">
        <v>38.307265999999998</v>
      </c>
      <c r="AK185" t="s">
        <v>183</v>
      </c>
      <c r="AL185">
        <v>-122.052848</v>
      </c>
      <c r="AM185">
        <v>25</v>
      </c>
      <c r="AN185">
        <v>875</v>
      </c>
      <c r="AO185" t="s">
        <v>118</v>
      </c>
      <c r="AP185">
        <v>41</v>
      </c>
      <c r="AQ185">
        <v>61</v>
      </c>
      <c r="AR185">
        <v>256</v>
      </c>
      <c r="AZ185">
        <v>1200</v>
      </c>
      <c r="BA185">
        <v>1</v>
      </c>
      <c r="BB185" t="str">
        <f t="shared" si="92"/>
        <v xml:space="preserve">N65PJ   </v>
      </c>
      <c r="BC185">
        <v>7</v>
      </c>
      <c r="BE185">
        <v>0</v>
      </c>
      <c r="BF185">
        <v>0</v>
      </c>
      <c r="BG185">
        <v>0</v>
      </c>
      <c r="BH185">
        <v>900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 t="shared" si="120"/>
        <v>19:49:41.272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6</v>
      </c>
      <c r="CP185" t="s">
        <v>119</v>
      </c>
      <c r="CQ185">
        <v>275</v>
      </c>
      <c r="CR185">
        <v>2</v>
      </c>
      <c r="CW185">
        <v>7350620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 t="shared" si="117"/>
        <v>06/02/2020 19:49:36.597</v>
      </c>
      <c r="C186" t="str">
        <f t="shared" si="91"/>
        <v>FFDFD3C0</v>
      </c>
      <c r="D186" t="s">
        <v>131</v>
      </c>
      <c r="E186">
        <v>11</v>
      </c>
      <c r="H186">
        <v>228</v>
      </c>
      <c r="I186" t="s">
        <v>132</v>
      </c>
      <c r="J186" t="s">
        <v>129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18"/>
        <v>19:49:41.266</v>
      </c>
      <c r="T186" t="str">
        <f t="shared" si="119"/>
        <v>19:49:40.766</v>
      </c>
      <c r="U186" t="str">
        <f t="shared" si="86"/>
        <v>A88BAF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182</v>
      </c>
      <c r="AJ186">
        <v>38.307265999999998</v>
      </c>
      <c r="AK186" t="s">
        <v>183</v>
      </c>
      <c r="AL186">
        <v>-122.052848</v>
      </c>
      <c r="AM186">
        <v>25</v>
      </c>
      <c r="AN186">
        <v>875</v>
      </c>
      <c r="AO186" t="s">
        <v>118</v>
      </c>
      <c r="AP186">
        <v>41</v>
      </c>
      <c r="AQ186">
        <v>61</v>
      </c>
      <c r="AR186">
        <v>256</v>
      </c>
      <c r="AZ186">
        <v>1200</v>
      </c>
      <c r="BA186">
        <v>1</v>
      </c>
      <c r="BB186" t="str">
        <f t="shared" si="92"/>
        <v xml:space="preserve">N65PJ   </v>
      </c>
      <c r="BC186">
        <v>7</v>
      </c>
      <c r="BE186">
        <v>0</v>
      </c>
      <c r="BF186">
        <v>0</v>
      </c>
      <c r="BG186">
        <v>0</v>
      </c>
      <c r="BH186">
        <v>900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 t="shared" si="120"/>
        <v>19:49:41.272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6</v>
      </c>
      <c r="CP186" t="s">
        <v>119</v>
      </c>
      <c r="CQ186">
        <v>275</v>
      </c>
      <c r="CR186">
        <v>2</v>
      </c>
      <c r="CW186">
        <v>7350620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 t="shared" ref="A187:A193" si="121">"06/02/2020 19:49:37.604"</f>
        <v>06/02/2020 19:49:37.604</v>
      </c>
      <c r="C187" t="str">
        <f t="shared" si="91"/>
        <v>FFDFD3C0</v>
      </c>
      <c r="D187" t="s">
        <v>125</v>
      </c>
      <c r="E187">
        <v>19</v>
      </c>
      <c r="F187">
        <v>1019</v>
      </c>
      <c r="G187" t="s">
        <v>114</v>
      </c>
      <c r="J187" t="s">
        <v>126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ref="S187:S193" si="122">"19:49:42.289"</f>
        <v>19:49:42.289</v>
      </c>
      <c r="T187" t="str">
        <f t="shared" ref="T187:T193" si="123">"19:49:41.889"</f>
        <v>19:49:41.889</v>
      </c>
      <c r="U187" t="str">
        <f t="shared" si="86"/>
        <v>A88BAF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184</v>
      </c>
      <c r="AJ187">
        <v>38.307544999999998</v>
      </c>
      <c r="AK187" t="s">
        <v>185</v>
      </c>
      <c r="AL187">
        <v>-122.052612</v>
      </c>
      <c r="AM187">
        <v>25</v>
      </c>
      <c r="AN187">
        <v>875</v>
      </c>
      <c r="AO187" t="s">
        <v>118</v>
      </c>
      <c r="AP187">
        <v>40</v>
      </c>
      <c r="AQ187">
        <v>61</v>
      </c>
      <c r="AR187">
        <v>128</v>
      </c>
      <c r="AZ187">
        <v>1200</v>
      </c>
      <c r="BA187">
        <v>1</v>
      </c>
      <c r="BB187" t="str">
        <f t="shared" si="92"/>
        <v xml:space="preserve">N65PJ   </v>
      </c>
      <c r="BC187">
        <v>7</v>
      </c>
      <c r="BE187">
        <v>0</v>
      </c>
      <c r="BF187">
        <v>0</v>
      </c>
      <c r="BG187">
        <v>0</v>
      </c>
      <c r="BH187">
        <v>900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 t="shared" ref="BW187:BW193" si="124">"19:49:42.289"</f>
        <v>19:49:42.289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6</v>
      </c>
      <c r="CP187" t="s">
        <v>119</v>
      </c>
      <c r="CQ187">
        <v>275</v>
      </c>
      <c r="CR187">
        <v>2</v>
      </c>
      <c r="CW187">
        <v>7351122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 t="shared" si="121"/>
        <v>06/02/2020 19:49:37.604</v>
      </c>
      <c r="C188" t="str">
        <f t="shared" si="91"/>
        <v>FFDFD3C0</v>
      </c>
      <c r="D188" t="s">
        <v>113</v>
      </c>
      <c r="E188">
        <v>5</v>
      </c>
      <c r="H188">
        <v>172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122"/>
        <v>19:49:42.289</v>
      </c>
      <c r="T188" t="str">
        <f t="shared" si="123"/>
        <v>19:49:41.889</v>
      </c>
      <c r="U188" t="str">
        <f t="shared" si="86"/>
        <v>A88BAF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184</v>
      </c>
      <c r="AJ188">
        <v>38.307544999999998</v>
      </c>
      <c r="AK188" t="s">
        <v>185</v>
      </c>
      <c r="AL188">
        <v>-122.052612</v>
      </c>
      <c r="AM188">
        <v>25</v>
      </c>
      <c r="AN188">
        <v>875</v>
      </c>
      <c r="AO188" t="s">
        <v>118</v>
      </c>
      <c r="AP188">
        <v>40</v>
      </c>
      <c r="AQ188">
        <v>61</v>
      </c>
      <c r="AR188">
        <v>128</v>
      </c>
      <c r="AZ188">
        <v>1200</v>
      </c>
      <c r="BA188">
        <v>1</v>
      </c>
      <c r="BB188" t="str">
        <f t="shared" si="92"/>
        <v xml:space="preserve">N65PJ   </v>
      </c>
      <c r="BC188">
        <v>7</v>
      </c>
      <c r="BE188">
        <v>0</v>
      </c>
      <c r="BF188">
        <v>0</v>
      </c>
      <c r="BG188">
        <v>0</v>
      </c>
      <c r="BH188">
        <v>900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 t="shared" si="124"/>
        <v>19:49:42.289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6</v>
      </c>
      <c r="CP188" t="s">
        <v>119</v>
      </c>
      <c r="CQ188">
        <v>275</v>
      </c>
      <c r="CR188">
        <v>2</v>
      </c>
      <c r="CW188">
        <v>7351122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 t="shared" si="121"/>
        <v>06/02/2020 19:49:37.604</v>
      </c>
      <c r="C189" t="str">
        <f t="shared" si="91"/>
        <v>FFDFD3C0</v>
      </c>
      <c r="D189" t="s">
        <v>127</v>
      </c>
      <c r="E189">
        <v>7</v>
      </c>
      <c r="H189">
        <v>49</v>
      </c>
      <c r="I189" t="s">
        <v>114</v>
      </c>
      <c r="J189" t="s">
        <v>129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22"/>
        <v>19:49:42.289</v>
      </c>
      <c r="T189" t="str">
        <f t="shared" si="123"/>
        <v>19:49:41.889</v>
      </c>
      <c r="U189" t="str">
        <f t="shared" si="86"/>
        <v>A88BAF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184</v>
      </c>
      <c r="AJ189">
        <v>38.307544999999998</v>
      </c>
      <c r="AK189" t="s">
        <v>185</v>
      </c>
      <c r="AL189">
        <v>-122.052612</v>
      </c>
      <c r="AM189">
        <v>25</v>
      </c>
      <c r="AN189">
        <v>875</v>
      </c>
      <c r="AO189" t="s">
        <v>118</v>
      </c>
      <c r="AP189">
        <v>40</v>
      </c>
      <c r="AQ189">
        <v>61</v>
      </c>
      <c r="AR189">
        <v>128</v>
      </c>
      <c r="AZ189">
        <v>1200</v>
      </c>
      <c r="BA189">
        <v>1</v>
      </c>
      <c r="BB189" t="str">
        <f t="shared" si="92"/>
        <v xml:space="preserve">N65PJ   </v>
      </c>
      <c r="BC189">
        <v>7</v>
      </c>
      <c r="BE189">
        <v>0</v>
      </c>
      <c r="BF189">
        <v>0</v>
      </c>
      <c r="BG189">
        <v>0</v>
      </c>
      <c r="BH189">
        <v>900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 t="shared" si="124"/>
        <v>19:49:42.289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6</v>
      </c>
      <c r="CP189" t="s">
        <v>119</v>
      </c>
      <c r="CQ189">
        <v>275</v>
      </c>
      <c r="CR189">
        <v>2</v>
      </c>
      <c r="CW189">
        <v>7351122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 t="shared" si="121"/>
        <v>06/02/2020 19:49:37.604</v>
      </c>
      <c r="C190" t="str">
        <f t="shared" si="91"/>
        <v>FFDFD3C0</v>
      </c>
      <c r="D190" t="s">
        <v>122</v>
      </c>
      <c r="E190">
        <v>6</v>
      </c>
      <c r="F190">
        <v>2006</v>
      </c>
      <c r="G190" t="s">
        <v>123</v>
      </c>
      <c r="J190" t="s">
        <v>124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122"/>
        <v>19:49:42.289</v>
      </c>
      <c r="T190" t="str">
        <f t="shared" si="123"/>
        <v>19:49:41.889</v>
      </c>
      <c r="U190" t="str">
        <f t="shared" si="86"/>
        <v>A88BAF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184</v>
      </c>
      <c r="AJ190">
        <v>38.307544999999998</v>
      </c>
      <c r="AK190" t="s">
        <v>185</v>
      </c>
      <c r="AL190">
        <v>-122.052612</v>
      </c>
      <c r="AM190">
        <v>25</v>
      </c>
      <c r="AN190">
        <v>875</v>
      </c>
      <c r="AO190" t="s">
        <v>118</v>
      </c>
      <c r="AP190">
        <v>40</v>
      </c>
      <c r="AQ190">
        <v>61</v>
      </c>
      <c r="AR190">
        <v>128</v>
      </c>
      <c r="AZ190">
        <v>1200</v>
      </c>
      <c r="BA190">
        <v>1</v>
      </c>
      <c r="BB190" t="str">
        <f t="shared" si="92"/>
        <v xml:space="preserve">N65PJ   </v>
      </c>
      <c r="BC190">
        <v>7</v>
      </c>
      <c r="BE190">
        <v>0</v>
      </c>
      <c r="BF190">
        <v>0</v>
      </c>
      <c r="BG190">
        <v>0</v>
      </c>
      <c r="BH190">
        <v>900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 t="shared" si="124"/>
        <v>19:49:42.289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119</v>
      </c>
      <c r="CQ190">
        <v>275</v>
      </c>
      <c r="CR190">
        <v>2</v>
      </c>
      <c r="CW190">
        <v>7351122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 t="shared" si="121"/>
        <v>06/02/2020 19:49:37.604</v>
      </c>
      <c r="C191" t="str">
        <f t="shared" si="91"/>
        <v>FFDFD3C0</v>
      </c>
      <c r="D191" t="s">
        <v>127</v>
      </c>
      <c r="E191">
        <v>9</v>
      </c>
      <c r="H191">
        <v>51</v>
      </c>
      <c r="I191" t="s">
        <v>133</v>
      </c>
      <c r="J191" t="s">
        <v>129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22"/>
        <v>19:49:42.289</v>
      </c>
      <c r="T191" t="str">
        <f t="shared" si="123"/>
        <v>19:49:41.889</v>
      </c>
      <c r="U191" t="str">
        <f t="shared" si="86"/>
        <v>A88BAF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184</v>
      </c>
      <c r="AJ191">
        <v>38.307544999999998</v>
      </c>
      <c r="AK191" t="s">
        <v>185</v>
      </c>
      <c r="AL191">
        <v>-122.052612</v>
      </c>
      <c r="AM191">
        <v>25</v>
      </c>
      <c r="AN191">
        <v>875</v>
      </c>
      <c r="AO191" t="s">
        <v>118</v>
      </c>
      <c r="AP191">
        <v>40</v>
      </c>
      <c r="AQ191">
        <v>61</v>
      </c>
      <c r="AR191">
        <v>128</v>
      </c>
      <c r="AZ191">
        <v>1200</v>
      </c>
      <c r="BA191">
        <v>1</v>
      </c>
      <c r="BB191" t="str">
        <f t="shared" si="92"/>
        <v xml:space="preserve">N65PJ   </v>
      </c>
      <c r="BC191">
        <v>7</v>
      </c>
      <c r="BE191">
        <v>0</v>
      </c>
      <c r="BF191">
        <v>0</v>
      </c>
      <c r="BG191">
        <v>0</v>
      </c>
      <c r="BH191">
        <v>900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 t="shared" si="124"/>
        <v>19:49:42.289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6</v>
      </c>
      <c r="CP191" t="s">
        <v>119</v>
      </c>
      <c r="CQ191">
        <v>275</v>
      </c>
      <c r="CR191">
        <v>2</v>
      </c>
      <c r="CW191">
        <v>7351122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 t="shared" si="121"/>
        <v>06/02/2020 19:49:37.604</v>
      </c>
      <c r="C192" t="str">
        <f t="shared" si="91"/>
        <v>FFDFD3C0</v>
      </c>
      <c r="D192" t="s">
        <v>127</v>
      </c>
      <c r="E192">
        <v>5</v>
      </c>
      <c r="H192">
        <v>47</v>
      </c>
      <c r="I192" t="s">
        <v>128</v>
      </c>
      <c r="J192" t="s">
        <v>129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22"/>
        <v>19:49:42.289</v>
      </c>
      <c r="T192" t="str">
        <f t="shared" si="123"/>
        <v>19:49:41.889</v>
      </c>
      <c r="U192" t="str">
        <f t="shared" si="86"/>
        <v>A88BAF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184</v>
      </c>
      <c r="AJ192">
        <v>38.307544999999998</v>
      </c>
      <c r="AK192" t="s">
        <v>185</v>
      </c>
      <c r="AL192">
        <v>-122.052612</v>
      </c>
      <c r="AM192">
        <v>25</v>
      </c>
      <c r="AN192">
        <v>875</v>
      </c>
      <c r="AO192" t="s">
        <v>118</v>
      </c>
      <c r="AP192">
        <v>40</v>
      </c>
      <c r="AQ192">
        <v>61</v>
      </c>
      <c r="AR192">
        <v>128</v>
      </c>
      <c r="AZ192">
        <v>1200</v>
      </c>
      <c r="BA192">
        <v>1</v>
      </c>
      <c r="BB192" t="str">
        <f t="shared" si="92"/>
        <v xml:space="preserve">N65PJ   </v>
      </c>
      <c r="BC192">
        <v>7</v>
      </c>
      <c r="BE192">
        <v>0</v>
      </c>
      <c r="BF192">
        <v>0</v>
      </c>
      <c r="BG192">
        <v>0</v>
      </c>
      <c r="BH192">
        <v>900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 t="shared" si="124"/>
        <v>19:49:42.289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6</v>
      </c>
      <c r="CP192" t="s">
        <v>119</v>
      </c>
      <c r="CQ192">
        <v>275</v>
      </c>
      <c r="CR192">
        <v>2</v>
      </c>
      <c r="CW192">
        <v>7351122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 t="shared" si="121"/>
        <v>06/02/2020 19:49:37.604</v>
      </c>
      <c r="C193" t="str">
        <f t="shared" si="91"/>
        <v>FFDFD3C0</v>
      </c>
      <c r="D193" t="s">
        <v>131</v>
      </c>
      <c r="E193">
        <v>11</v>
      </c>
      <c r="H193">
        <v>228</v>
      </c>
      <c r="I193" t="s">
        <v>132</v>
      </c>
      <c r="J193" t="s">
        <v>129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22"/>
        <v>19:49:42.289</v>
      </c>
      <c r="T193" t="str">
        <f t="shared" si="123"/>
        <v>19:49:41.889</v>
      </c>
      <c r="U193" t="str">
        <f t="shared" si="86"/>
        <v>A88BAF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184</v>
      </c>
      <c r="AJ193">
        <v>38.307544999999998</v>
      </c>
      <c r="AK193" t="s">
        <v>185</v>
      </c>
      <c r="AL193">
        <v>-122.052612</v>
      </c>
      <c r="AM193">
        <v>25</v>
      </c>
      <c r="AN193">
        <v>875</v>
      </c>
      <c r="AO193" t="s">
        <v>118</v>
      </c>
      <c r="AP193">
        <v>40</v>
      </c>
      <c r="AQ193">
        <v>61</v>
      </c>
      <c r="AR193">
        <v>128</v>
      </c>
      <c r="AZ193">
        <v>1200</v>
      </c>
      <c r="BA193">
        <v>1</v>
      </c>
      <c r="BB193" t="str">
        <f t="shared" si="92"/>
        <v xml:space="preserve">N65PJ   </v>
      </c>
      <c r="BC193">
        <v>7</v>
      </c>
      <c r="BE193">
        <v>0</v>
      </c>
      <c r="BF193">
        <v>0</v>
      </c>
      <c r="BG193">
        <v>0</v>
      </c>
      <c r="BH193">
        <v>900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 t="shared" si="124"/>
        <v>19:49:42.289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6</v>
      </c>
      <c r="CP193" t="s">
        <v>119</v>
      </c>
      <c r="CQ193">
        <v>275</v>
      </c>
      <c r="CR193">
        <v>2</v>
      </c>
      <c r="CW193">
        <v>7351122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 t="shared" ref="A194:A200" si="125">"06/02/2020 19:49:38.634"</f>
        <v>06/02/2020 19:49:38.634</v>
      </c>
      <c r="C194" t="str">
        <f t="shared" si="91"/>
        <v>FFDFD3C0</v>
      </c>
      <c r="D194" t="s">
        <v>122</v>
      </c>
      <c r="E194">
        <v>6</v>
      </c>
      <c r="F194">
        <v>2006</v>
      </c>
      <c r="G194" t="s">
        <v>123</v>
      </c>
      <c r="J194" t="s">
        <v>124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ref="S194:S200" si="126">"19:49:43.297"</f>
        <v>19:49:43.297</v>
      </c>
      <c r="T194" t="str">
        <f t="shared" ref="T194:T200" si="127">"19:49:42.797"</f>
        <v>19:49:42.797</v>
      </c>
      <c r="U194" t="str">
        <f t="shared" ref="U194:U257" si="128">"A88BAF"</f>
        <v>A88BAF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186</v>
      </c>
      <c r="AJ194">
        <v>38.307889000000003</v>
      </c>
      <c r="AK194" t="s">
        <v>187</v>
      </c>
      <c r="AL194">
        <v>-122.052376</v>
      </c>
      <c r="AM194">
        <v>25</v>
      </c>
      <c r="AN194">
        <v>875</v>
      </c>
      <c r="AO194" t="s">
        <v>118</v>
      </c>
      <c r="AP194">
        <v>39</v>
      </c>
      <c r="AQ194">
        <v>61</v>
      </c>
      <c r="AR194">
        <v>-128</v>
      </c>
      <c r="AZ194">
        <v>1200</v>
      </c>
      <c r="BA194">
        <v>1</v>
      </c>
      <c r="BB194" t="str">
        <f t="shared" si="92"/>
        <v xml:space="preserve">N65PJ   </v>
      </c>
      <c r="BC194">
        <v>7</v>
      </c>
      <c r="BE194">
        <v>0</v>
      </c>
      <c r="BF194">
        <v>0</v>
      </c>
      <c r="BG194">
        <v>0</v>
      </c>
      <c r="BH194">
        <v>900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 t="shared" ref="BW194:BW200" si="129">"19:49:43.302"</f>
        <v>19:49:43.302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6</v>
      </c>
      <c r="CP194" t="s">
        <v>119</v>
      </c>
      <c r="CQ194">
        <v>275</v>
      </c>
      <c r="CR194">
        <v>2</v>
      </c>
      <c r="CW194">
        <v>7351630</v>
      </c>
      <c r="CY194">
        <v>1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 t="shared" si="125"/>
        <v>06/02/2020 19:49:38.634</v>
      </c>
      <c r="C195" t="str">
        <f t="shared" si="91"/>
        <v>FFDFD3C0</v>
      </c>
      <c r="D195" t="s">
        <v>127</v>
      </c>
      <c r="E195">
        <v>7</v>
      </c>
      <c r="H195">
        <v>49</v>
      </c>
      <c r="I195" t="s">
        <v>114</v>
      </c>
      <c r="J195" t="s">
        <v>129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126"/>
        <v>19:49:43.297</v>
      </c>
      <c r="T195" t="str">
        <f t="shared" si="127"/>
        <v>19:49:42.797</v>
      </c>
      <c r="U195" t="str">
        <f t="shared" si="128"/>
        <v>A88BAF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186</v>
      </c>
      <c r="AJ195">
        <v>38.307889000000003</v>
      </c>
      <c r="AK195" t="s">
        <v>187</v>
      </c>
      <c r="AL195">
        <v>-122.052376</v>
      </c>
      <c r="AM195">
        <v>25</v>
      </c>
      <c r="AN195">
        <v>875</v>
      </c>
      <c r="AO195" t="s">
        <v>118</v>
      </c>
      <c r="AP195">
        <v>39</v>
      </c>
      <c r="AQ195">
        <v>61</v>
      </c>
      <c r="AR195">
        <v>-128</v>
      </c>
      <c r="AZ195">
        <v>1200</v>
      </c>
      <c r="BA195">
        <v>1</v>
      </c>
      <c r="BB195" t="str">
        <f t="shared" si="92"/>
        <v xml:space="preserve">N65PJ   </v>
      </c>
      <c r="BC195">
        <v>7</v>
      </c>
      <c r="BE195">
        <v>0</v>
      </c>
      <c r="BF195">
        <v>0</v>
      </c>
      <c r="BG195">
        <v>0</v>
      </c>
      <c r="BH195">
        <v>900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 t="shared" si="129"/>
        <v>19:49:43.302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6</v>
      </c>
      <c r="CP195" t="s">
        <v>119</v>
      </c>
      <c r="CQ195">
        <v>275</v>
      </c>
      <c r="CR195">
        <v>2</v>
      </c>
      <c r="CW195">
        <v>7351630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 t="shared" si="125"/>
        <v>06/02/2020 19:49:38.634</v>
      </c>
      <c r="C196" t="str">
        <f t="shared" ref="C196:C259" si="130">"FFDFD3C0"</f>
        <v>FFDFD3C0</v>
      </c>
      <c r="D196" t="s">
        <v>127</v>
      </c>
      <c r="E196">
        <v>9</v>
      </c>
      <c r="H196">
        <v>51</v>
      </c>
      <c r="I196" t="s">
        <v>133</v>
      </c>
      <c r="J196" t="s">
        <v>129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126"/>
        <v>19:49:43.297</v>
      </c>
      <c r="T196" t="str">
        <f t="shared" si="127"/>
        <v>19:49:42.797</v>
      </c>
      <c r="U196" t="str">
        <f t="shared" si="128"/>
        <v>A88BAF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186</v>
      </c>
      <c r="AJ196">
        <v>38.307889000000003</v>
      </c>
      <c r="AK196" t="s">
        <v>187</v>
      </c>
      <c r="AL196">
        <v>-122.052376</v>
      </c>
      <c r="AM196">
        <v>25</v>
      </c>
      <c r="AN196">
        <v>875</v>
      </c>
      <c r="AO196" t="s">
        <v>118</v>
      </c>
      <c r="AP196">
        <v>39</v>
      </c>
      <c r="AQ196">
        <v>61</v>
      </c>
      <c r="AR196">
        <v>-128</v>
      </c>
      <c r="AZ196">
        <v>1200</v>
      </c>
      <c r="BA196">
        <v>1</v>
      </c>
      <c r="BB196" t="str">
        <f t="shared" ref="BB196:BB259" si="131">"N65PJ   "</f>
        <v xml:space="preserve">N65PJ   </v>
      </c>
      <c r="BC196">
        <v>7</v>
      </c>
      <c r="BE196">
        <v>0</v>
      </c>
      <c r="BF196">
        <v>0</v>
      </c>
      <c r="BG196">
        <v>0</v>
      </c>
      <c r="BH196">
        <v>900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 t="shared" si="129"/>
        <v>19:49:43.302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275</v>
      </c>
      <c r="CR196">
        <v>2</v>
      </c>
      <c r="CW196">
        <v>7351630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 t="shared" si="125"/>
        <v>06/02/2020 19:49:38.634</v>
      </c>
      <c r="C197" t="str">
        <f t="shared" si="130"/>
        <v>FFDFD3C0</v>
      </c>
      <c r="D197" t="s">
        <v>127</v>
      </c>
      <c r="E197">
        <v>5</v>
      </c>
      <c r="H197">
        <v>47</v>
      </c>
      <c r="I197" t="s">
        <v>128</v>
      </c>
      <c r="J197" t="s">
        <v>129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126"/>
        <v>19:49:43.297</v>
      </c>
      <c r="T197" t="str">
        <f t="shared" si="127"/>
        <v>19:49:42.797</v>
      </c>
      <c r="U197" t="str">
        <f t="shared" si="128"/>
        <v>A88BAF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186</v>
      </c>
      <c r="AJ197">
        <v>38.307889000000003</v>
      </c>
      <c r="AK197" t="s">
        <v>187</v>
      </c>
      <c r="AL197">
        <v>-122.052376</v>
      </c>
      <c r="AM197">
        <v>25</v>
      </c>
      <c r="AN197">
        <v>875</v>
      </c>
      <c r="AO197" t="s">
        <v>118</v>
      </c>
      <c r="AP197">
        <v>39</v>
      </c>
      <c r="AQ197">
        <v>61</v>
      </c>
      <c r="AR197">
        <v>-128</v>
      </c>
      <c r="AZ197">
        <v>1200</v>
      </c>
      <c r="BA197">
        <v>1</v>
      </c>
      <c r="BB197" t="str">
        <f t="shared" si="131"/>
        <v xml:space="preserve">N65PJ   </v>
      </c>
      <c r="BC197">
        <v>7</v>
      </c>
      <c r="BE197">
        <v>0</v>
      </c>
      <c r="BF197">
        <v>0</v>
      </c>
      <c r="BG197">
        <v>0</v>
      </c>
      <c r="BH197">
        <v>900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 t="shared" si="129"/>
        <v>19:49:43.302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6</v>
      </c>
      <c r="CP197" t="s">
        <v>119</v>
      </c>
      <c r="CQ197">
        <v>275</v>
      </c>
      <c r="CR197">
        <v>2</v>
      </c>
      <c r="CW197">
        <v>7351630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 t="shared" si="125"/>
        <v>06/02/2020 19:49:38.634</v>
      </c>
      <c r="C198" t="str">
        <f t="shared" si="130"/>
        <v>FFDFD3C0</v>
      </c>
      <c r="D198" t="s">
        <v>131</v>
      </c>
      <c r="E198">
        <v>11</v>
      </c>
      <c r="H198">
        <v>228</v>
      </c>
      <c r="I198" t="s">
        <v>132</v>
      </c>
      <c r="J198" t="s">
        <v>129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26"/>
        <v>19:49:43.297</v>
      </c>
      <c r="T198" t="str">
        <f t="shared" si="127"/>
        <v>19:49:42.797</v>
      </c>
      <c r="U198" t="str">
        <f t="shared" si="128"/>
        <v>A88BAF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186</v>
      </c>
      <c r="AJ198">
        <v>38.307889000000003</v>
      </c>
      <c r="AK198" t="s">
        <v>187</v>
      </c>
      <c r="AL198">
        <v>-122.052376</v>
      </c>
      <c r="AM198">
        <v>25</v>
      </c>
      <c r="AN198">
        <v>875</v>
      </c>
      <c r="AO198" t="s">
        <v>118</v>
      </c>
      <c r="AP198">
        <v>39</v>
      </c>
      <c r="AQ198">
        <v>61</v>
      </c>
      <c r="AR198">
        <v>-128</v>
      </c>
      <c r="AZ198">
        <v>1200</v>
      </c>
      <c r="BA198">
        <v>1</v>
      </c>
      <c r="BB198" t="str">
        <f t="shared" si="131"/>
        <v xml:space="preserve">N65PJ   </v>
      </c>
      <c r="BC198">
        <v>7</v>
      </c>
      <c r="BE198">
        <v>0</v>
      </c>
      <c r="BF198">
        <v>0</v>
      </c>
      <c r="BG198">
        <v>0</v>
      </c>
      <c r="BH198">
        <v>900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 t="shared" si="129"/>
        <v>19:49:43.302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6</v>
      </c>
      <c r="CP198" t="s">
        <v>119</v>
      </c>
      <c r="CQ198">
        <v>275</v>
      </c>
      <c r="CR198">
        <v>2</v>
      </c>
      <c r="CW198">
        <v>7351630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 t="shared" si="125"/>
        <v>06/02/2020 19:49:38.634</v>
      </c>
      <c r="C199" t="str">
        <f t="shared" si="130"/>
        <v>FFDFD3C0</v>
      </c>
      <c r="D199" t="s">
        <v>125</v>
      </c>
      <c r="E199">
        <v>19</v>
      </c>
      <c r="F199">
        <v>1019</v>
      </c>
      <c r="G199" t="s">
        <v>114</v>
      </c>
      <c r="J199" t="s">
        <v>126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26"/>
        <v>19:49:43.297</v>
      </c>
      <c r="T199" t="str">
        <f t="shared" si="127"/>
        <v>19:49:42.797</v>
      </c>
      <c r="U199" t="str">
        <f t="shared" si="128"/>
        <v>A88BAF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186</v>
      </c>
      <c r="AJ199">
        <v>38.307889000000003</v>
      </c>
      <c r="AK199" t="s">
        <v>187</v>
      </c>
      <c r="AL199">
        <v>-122.052376</v>
      </c>
      <c r="AM199">
        <v>25</v>
      </c>
      <c r="AN199">
        <v>875</v>
      </c>
      <c r="AO199" t="s">
        <v>118</v>
      </c>
      <c r="AP199">
        <v>39</v>
      </c>
      <c r="AQ199">
        <v>61</v>
      </c>
      <c r="AR199">
        <v>-128</v>
      </c>
      <c r="AZ199">
        <v>1200</v>
      </c>
      <c r="BA199">
        <v>1</v>
      </c>
      <c r="BB199" t="str">
        <f t="shared" si="131"/>
        <v xml:space="preserve">N65PJ   </v>
      </c>
      <c r="BC199">
        <v>7</v>
      </c>
      <c r="BE199">
        <v>0</v>
      </c>
      <c r="BF199">
        <v>0</v>
      </c>
      <c r="BG199">
        <v>0</v>
      </c>
      <c r="BH199">
        <v>900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 t="shared" si="129"/>
        <v>19:49:43.302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6</v>
      </c>
      <c r="CP199" t="s">
        <v>119</v>
      </c>
      <c r="CQ199">
        <v>275</v>
      </c>
      <c r="CR199">
        <v>2</v>
      </c>
      <c r="CW199">
        <v>7351630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 t="shared" si="125"/>
        <v>06/02/2020 19:49:38.634</v>
      </c>
      <c r="C200" t="str">
        <f t="shared" si="130"/>
        <v>FFDFD3C0</v>
      </c>
      <c r="D200" t="s">
        <v>113</v>
      </c>
      <c r="E200">
        <v>5</v>
      </c>
      <c r="H200">
        <v>172</v>
      </c>
      <c r="I200" t="s">
        <v>114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126"/>
        <v>19:49:43.297</v>
      </c>
      <c r="T200" t="str">
        <f t="shared" si="127"/>
        <v>19:49:42.797</v>
      </c>
      <c r="U200" t="str">
        <f t="shared" si="128"/>
        <v>A88BAF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186</v>
      </c>
      <c r="AJ200">
        <v>38.307889000000003</v>
      </c>
      <c r="AK200" t="s">
        <v>187</v>
      </c>
      <c r="AL200">
        <v>-122.052376</v>
      </c>
      <c r="AM200">
        <v>25</v>
      </c>
      <c r="AN200">
        <v>875</v>
      </c>
      <c r="AO200" t="s">
        <v>118</v>
      </c>
      <c r="AP200">
        <v>39</v>
      </c>
      <c r="AQ200">
        <v>61</v>
      </c>
      <c r="AR200">
        <v>-128</v>
      </c>
      <c r="AZ200">
        <v>1200</v>
      </c>
      <c r="BA200">
        <v>1</v>
      </c>
      <c r="BB200" t="str">
        <f t="shared" si="131"/>
        <v xml:space="preserve">N65PJ   </v>
      </c>
      <c r="BC200">
        <v>7</v>
      </c>
      <c r="BE200">
        <v>0</v>
      </c>
      <c r="BF200">
        <v>0</v>
      </c>
      <c r="BG200">
        <v>0</v>
      </c>
      <c r="BH200">
        <v>900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 t="shared" si="129"/>
        <v>19:49:43.302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6</v>
      </c>
      <c r="CP200" t="s">
        <v>119</v>
      </c>
      <c r="CQ200">
        <v>275</v>
      </c>
      <c r="CR200">
        <v>2</v>
      </c>
      <c r="CW200">
        <v>7351630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 t="shared" ref="A201:A207" si="132">"06/02/2020 19:49:39.687"</f>
        <v>06/02/2020 19:49:39.687</v>
      </c>
      <c r="C201" t="str">
        <f t="shared" si="130"/>
        <v>FFDFD3C0</v>
      </c>
      <c r="D201" t="s">
        <v>113</v>
      </c>
      <c r="E201">
        <v>5</v>
      </c>
      <c r="H201">
        <v>172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ref="S201:S207" si="133">"19:49:44.344"</f>
        <v>19:49:44.344</v>
      </c>
      <c r="T201" t="str">
        <f t="shared" ref="T201:T207" si="134">"19:49:43.844"</f>
        <v>19:49:43.844</v>
      </c>
      <c r="U201" t="str">
        <f t="shared" si="128"/>
        <v>A88BAF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188</v>
      </c>
      <c r="AJ201">
        <v>38.308166999999997</v>
      </c>
      <c r="AK201" t="s">
        <v>189</v>
      </c>
      <c r="AL201">
        <v>-122.05213999999999</v>
      </c>
      <c r="AM201">
        <v>25</v>
      </c>
      <c r="AN201">
        <v>875</v>
      </c>
      <c r="AO201" t="s">
        <v>118</v>
      </c>
      <c r="AP201">
        <v>38</v>
      </c>
      <c r="AQ201">
        <v>61</v>
      </c>
      <c r="AR201">
        <v>-192</v>
      </c>
      <c r="AZ201">
        <v>1200</v>
      </c>
      <c r="BA201">
        <v>1</v>
      </c>
      <c r="BB201" t="str">
        <f t="shared" si="131"/>
        <v xml:space="preserve">N65PJ   </v>
      </c>
      <c r="BC201">
        <v>7</v>
      </c>
      <c r="BE201">
        <v>0</v>
      </c>
      <c r="BF201">
        <v>0</v>
      </c>
      <c r="BG201">
        <v>0</v>
      </c>
      <c r="BH201">
        <v>900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"19:49:44.351"</f>
        <v>19:49:44.351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6</v>
      </c>
      <c r="CP201" t="s">
        <v>119</v>
      </c>
      <c r="CQ201">
        <v>276</v>
      </c>
      <c r="CR201">
        <v>2</v>
      </c>
      <c r="CW201">
        <v>9819624</v>
      </c>
      <c r="CY201">
        <v>1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 t="shared" si="132"/>
        <v>06/02/2020 19:49:39.687</v>
      </c>
      <c r="C202" t="str">
        <f t="shared" si="130"/>
        <v>FFDFD3C0</v>
      </c>
      <c r="D202" t="s">
        <v>122</v>
      </c>
      <c r="E202">
        <v>6</v>
      </c>
      <c r="F202">
        <v>2006</v>
      </c>
      <c r="G202" t="s">
        <v>123</v>
      </c>
      <c r="J202" t="s">
        <v>124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33"/>
        <v>19:49:44.344</v>
      </c>
      <c r="T202" t="str">
        <f t="shared" si="134"/>
        <v>19:49:43.844</v>
      </c>
      <c r="U202" t="str">
        <f t="shared" si="128"/>
        <v>A88BAF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188</v>
      </c>
      <c r="AJ202">
        <v>38.308166999999997</v>
      </c>
      <c r="AK202" t="s">
        <v>189</v>
      </c>
      <c r="AL202">
        <v>-122.05213999999999</v>
      </c>
      <c r="AM202">
        <v>25</v>
      </c>
      <c r="AN202">
        <v>875</v>
      </c>
      <c r="AO202" t="s">
        <v>118</v>
      </c>
      <c r="AP202">
        <v>38</v>
      </c>
      <c r="AQ202">
        <v>61</v>
      </c>
      <c r="AR202">
        <v>-192</v>
      </c>
      <c r="AZ202">
        <v>1200</v>
      </c>
      <c r="BA202">
        <v>1</v>
      </c>
      <c r="BB202" t="str">
        <f t="shared" si="131"/>
        <v xml:space="preserve">N65PJ   </v>
      </c>
      <c r="BC202">
        <v>7</v>
      </c>
      <c r="BE202">
        <v>0</v>
      </c>
      <c r="BF202">
        <v>0</v>
      </c>
      <c r="BG202">
        <v>0</v>
      </c>
      <c r="BH202">
        <v>900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"19:49:44.351"</f>
        <v>19:49:44.351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6</v>
      </c>
      <c r="CP202" t="s">
        <v>119</v>
      </c>
      <c r="CQ202">
        <v>276</v>
      </c>
      <c r="CR202">
        <v>2</v>
      </c>
      <c r="CW202">
        <v>9819624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 t="shared" si="132"/>
        <v>06/02/2020 19:49:39.687</v>
      </c>
      <c r="C203" t="str">
        <f t="shared" si="130"/>
        <v>FFDFD3C0</v>
      </c>
      <c r="D203" t="s">
        <v>127</v>
      </c>
      <c r="E203">
        <v>7</v>
      </c>
      <c r="H203">
        <v>49</v>
      </c>
      <c r="I203" t="s">
        <v>114</v>
      </c>
      <c r="J203" t="s">
        <v>129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33"/>
        <v>19:49:44.344</v>
      </c>
      <c r="T203" t="str">
        <f t="shared" si="134"/>
        <v>19:49:43.844</v>
      </c>
      <c r="U203" t="str">
        <f t="shared" si="128"/>
        <v>A88BAF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188</v>
      </c>
      <c r="AJ203">
        <v>38.308166999999997</v>
      </c>
      <c r="AK203" t="s">
        <v>189</v>
      </c>
      <c r="AL203">
        <v>-122.05213999999999</v>
      </c>
      <c r="AM203">
        <v>25</v>
      </c>
      <c r="AN203">
        <v>875</v>
      </c>
      <c r="AO203" t="s">
        <v>118</v>
      </c>
      <c r="AP203">
        <v>38</v>
      </c>
      <c r="AQ203">
        <v>61</v>
      </c>
      <c r="AR203">
        <v>-192</v>
      </c>
      <c r="AZ203">
        <v>1200</v>
      </c>
      <c r="BA203">
        <v>1</v>
      </c>
      <c r="BB203" t="str">
        <f t="shared" si="131"/>
        <v xml:space="preserve">N65PJ   </v>
      </c>
      <c r="BC203">
        <v>7</v>
      </c>
      <c r="BE203">
        <v>0</v>
      </c>
      <c r="BF203">
        <v>0</v>
      </c>
      <c r="BG203">
        <v>0</v>
      </c>
      <c r="BH203">
        <v>900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"19:49:44.350"</f>
        <v>19:49:44.350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6</v>
      </c>
      <c r="CP203" t="s">
        <v>119</v>
      </c>
      <c r="CQ203">
        <v>275</v>
      </c>
      <c r="CR203">
        <v>2</v>
      </c>
      <c r="CW203">
        <v>7352138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 t="shared" si="132"/>
        <v>06/02/2020 19:49:39.687</v>
      </c>
      <c r="C204" t="str">
        <f t="shared" si="130"/>
        <v>FFDFD3C0</v>
      </c>
      <c r="D204" t="s">
        <v>127</v>
      </c>
      <c r="E204">
        <v>9</v>
      </c>
      <c r="H204">
        <v>51</v>
      </c>
      <c r="I204" t="s">
        <v>133</v>
      </c>
      <c r="J204" t="s">
        <v>129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33"/>
        <v>19:49:44.344</v>
      </c>
      <c r="T204" t="str">
        <f t="shared" si="134"/>
        <v>19:49:43.844</v>
      </c>
      <c r="U204" t="str">
        <f t="shared" si="128"/>
        <v>A88BAF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188</v>
      </c>
      <c r="AJ204">
        <v>38.308166999999997</v>
      </c>
      <c r="AK204" t="s">
        <v>189</v>
      </c>
      <c r="AL204">
        <v>-122.05213999999999</v>
      </c>
      <c r="AM204">
        <v>25</v>
      </c>
      <c r="AN204">
        <v>875</v>
      </c>
      <c r="AO204" t="s">
        <v>118</v>
      </c>
      <c r="AP204">
        <v>38</v>
      </c>
      <c r="AQ204">
        <v>61</v>
      </c>
      <c r="AR204">
        <v>-192</v>
      </c>
      <c r="AZ204">
        <v>1200</v>
      </c>
      <c r="BA204">
        <v>1</v>
      </c>
      <c r="BB204" t="str">
        <f t="shared" si="131"/>
        <v xml:space="preserve">N65PJ   </v>
      </c>
      <c r="BC204">
        <v>7</v>
      </c>
      <c r="BE204">
        <v>0</v>
      </c>
      <c r="BF204">
        <v>0</v>
      </c>
      <c r="BG204">
        <v>0</v>
      </c>
      <c r="BH204">
        <v>900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"19:49:44.351"</f>
        <v>19:49:44.351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6</v>
      </c>
      <c r="CP204" t="s">
        <v>119</v>
      </c>
      <c r="CQ204">
        <v>276</v>
      </c>
      <c r="CR204">
        <v>2</v>
      </c>
      <c r="CW204">
        <v>9819624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 t="shared" si="132"/>
        <v>06/02/2020 19:49:39.687</v>
      </c>
      <c r="C205" t="str">
        <f t="shared" si="130"/>
        <v>FFDFD3C0</v>
      </c>
      <c r="D205" t="s">
        <v>131</v>
      </c>
      <c r="E205">
        <v>11</v>
      </c>
      <c r="H205">
        <v>228</v>
      </c>
      <c r="I205" t="s">
        <v>132</v>
      </c>
      <c r="J205" t="s">
        <v>129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33"/>
        <v>19:49:44.344</v>
      </c>
      <c r="T205" t="str">
        <f t="shared" si="134"/>
        <v>19:49:43.844</v>
      </c>
      <c r="U205" t="str">
        <f t="shared" si="128"/>
        <v>A88BAF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188</v>
      </c>
      <c r="AJ205">
        <v>38.308166999999997</v>
      </c>
      <c r="AK205" t="s">
        <v>189</v>
      </c>
      <c r="AL205">
        <v>-122.05213999999999</v>
      </c>
      <c r="AM205">
        <v>25</v>
      </c>
      <c r="AN205">
        <v>875</v>
      </c>
      <c r="AO205" t="s">
        <v>118</v>
      </c>
      <c r="AP205">
        <v>38</v>
      </c>
      <c r="AQ205">
        <v>61</v>
      </c>
      <c r="AR205">
        <v>-192</v>
      </c>
      <c r="AZ205">
        <v>1200</v>
      </c>
      <c r="BA205">
        <v>1</v>
      </c>
      <c r="BB205" t="str">
        <f t="shared" si="131"/>
        <v xml:space="preserve">N65PJ   </v>
      </c>
      <c r="BC205">
        <v>7</v>
      </c>
      <c r="BE205">
        <v>0</v>
      </c>
      <c r="BF205">
        <v>0</v>
      </c>
      <c r="BG205">
        <v>0</v>
      </c>
      <c r="BH205">
        <v>900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"19:49:44.351"</f>
        <v>19:49:44.351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6</v>
      </c>
      <c r="CP205" t="s">
        <v>119</v>
      </c>
      <c r="CQ205">
        <v>276</v>
      </c>
      <c r="CR205">
        <v>2</v>
      </c>
      <c r="CW205">
        <v>9819624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 t="shared" si="132"/>
        <v>06/02/2020 19:49:39.687</v>
      </c>
      <c r="C206" t="str">
        <f t="shared" si="130"/>
        <v>FFDFD3C0</v>
      </c>
      <c r="D206" t="s">
        <v>127</v>
      </c>
      <c r="E206">
        <v>5</v>
      </c>
      <c r="H206">
        <v>47</v>
      </c>
      <c r="I206" t="s">
        <v>128</v>
      </c>
      <c r="J206" t="s">
        <v>129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33"/>
        <v>19:49:44.344</v>
      </c>
      <c r="T206" t="str">
        <f t="shared" si="134"/>
        <v>19:49:43.844</v>
      </c>
      <c r="U206" t="str">
        <f t="shared" si="128"/>
        <v>A88BAF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188</v>
      </c>
      <c r="AJ206">
        <v>38.308166999999997</v>
      </c>
      <c r="AK206" t="s">
        <v>189</v>
      </c>
      <c r="AL206">
        <v>-122.05213999999999</v>
      </c>
      <c r="AM206">
        <v>25</v>
      </c>
      <c r="AN206">
        <v>875</v>
      </c>
      <c r="AO206" t="s">
        <v>118</v>
      </c>
      <c r="AP206">
        <v>38</v>
      </c>
      <c r="AQ206">
        <v>61</v>
      </c>
      <c r="AR206">
        <v>-192</v>
      </c>
      <c r="AZ206">
        <v>1200</v>
      </c>
      <c r="BA206">
        <v>1</v>
      </c>
      <c r="BB206" t="str">
        <f t="shared" si="131"/>
        <v xml:space="preserve">N65PJ   </v>
      </c>
      <c r="BC206">
        <v>7</v>
      </c>
      <c r="BE206">
        <v>0</v>
      </c>
      <c r="BF206">
        <v>0</v>
      </c>
      <c r="BG206">
        <v>0</v>
      </c>
      <c r="BH206">
        <v>900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"19:49:44.351"</f>
        <v>19:49:44.351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119</v>
      </c>
      <c r="CQ206">
        <v>276</v>
      </c>
      <c r="CR206">
        <v>2</v>
      </c>
      <c r="CW206">
        <v>9819624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 t="shared" si="132"/>
        <v>06/02/2020 19:49:39.687</v>
      </c>
      <c r="C207" t="str">
        <f t="shared" si="130"/>
        <v>FFDFD3C0</v>
      </c>
      <c r="D207" t="s">
        <v>125</v>
      </c>
      <c r="E207">
        <v>19</v>
      </c>
      <c r="F207">
        <v>1019</v>
      </c>
      <c r="G207" t="s">
        <v>114</v>
      </c>
      <c r="J207" t="s">
        <v>126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33"/>
        <v>19:49:44.344</v>
      </c>
      <c r="T207" t="str">
        <f t="shared" si="134"/>
        <v>19:49:43.844</v>
      </c>
      <c r="U207" t="str">
        <f t="shared" si="128"/>
        <v>A88BAF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188</v>
      </c>
      <c r="AJ207">
        <v>38.308166999999997</v>
      </c>
      <c r="AK207" t="s">
        <v>189</v>
      </c>
      <c r="AL207">
        <v>-122.05213999999999</v>
      </c>
      <c r="AM207">
        <v>25</v>
      </c>
      <c r="AN207">
        <v>875</v>
      </c>
      <c r="AO207" t="s">
        <v>118</v>
      </c>
      <c r="AP207">
        <v>38</v>
      </c>
      <c r="AQ207">
        <v>61</v>
      </c>
      <c r="AR207">
        <v>-192</v>
      </c>
      <c r="AZ207">
        <v>1200</v>
      </c>
      <c r="BA207">
        <v>1</v>
      </c>
      <c r="BB207" t="str">
        <f t="shared" si="131"/>
        <v xml:space="preserve">N65PJ   </v>
      </c>
      <c r="BC207">
        <v>7</v>
      </c>
      <c r="BE207">
        <v>0</v>
      </c>
      <c r="BF207">
        <v>0</v>
      </c>
      <c r="BG207">
        <v>0</v>
      </c>
      <c r="BH207">
        <v>900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"19:49:44.351"</f>
        <v>19:49:44.351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6</v>
      </c>
      <c r="CP207" t="s">
        <v>119</v>
      </c>
      <c r="CQ207">
        <v>276</v>
      </c>
      <c r="CR207">
        <v>2</v>
      </c>
      <c r="CW207">
        <v>9819624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 t="shared" ref="A208:A214" si="135">"06/02/2020 19:49:40.848"</f>
        <v>06/02/2020 19:49:40.848</v>
      </c>
      <c r="C208" t="str">
        <f t="shared" si="130"/>
        <v>FFDFD3C0</v>
      </c>
      <c r="D208" t="s">
        <v>113</v>
      </c>
      <c r="E208">
        <v>5</v>
      </c>
      <c r="H208">
        <v>172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ref="S208:S214" si="136">"19:49:45.500"</f>
        <v>19:49:45.500</v>
      </c>
      <c r="T208" t="str">
        <f t="shared" ref="T208:T214" si="137">"19:49:45.000"</f>
        <v>19:49:45.000</v>
      </c>
      <c r="U208" t="str">
        <f t="shared" si="128"/>
        <v>A88BAF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190</v>
      </c>
      <c r="AJ208">
        <v>38.308489000000002</v>
      </c>
      <c r="AK208" t="s">
        <v>191</v>
      </c>
      <c r="AL208">
        <v>-122.05190399999999</v>
      </c>
      <c r="AM208">
        <v>25</v>
      </c>
      <c r="AN208">
        <v>875</v>
      </c>
      <c r="AO208" t="s">
        <v>118</v>
      </c>
      <c r="AP208">
        <v>37</v>
      </c>
      <c r="AQ208">
        <v>60</v>
      </c>
      <c r="AR208">
        <v>-192</v>
      </c>
      <c r="AZ208">
        <v>1200</v>
      </c>
      <c r="BA208">
        <v>1</v>
      </c>
      <c r="BB208" t="str">
        <f t="shared" si="131"/>
        <v xml:space="preserve">N65PJ   </v>
      </c>
      <c r="BC208">
        <v>7</v>
      </c>
      <c r="BE208">
        <v>0</v>
      </c>
      <c r="BF208">
        <v>0</v>
      </c>
      <c r="BG208">
        <v>0</v>
      </c>
      <c r="BH208">
        <v>900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"19:49:45.506"</f>
        <v>19:49:45.506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6</v>
      </c>
      <c r="CP208" t="s">
        <v>119</v>
      </c>
      <c r="CQ208">
        <v>276</v>
      </c>
      <c r="CR208">
        <v>2</v>
      </c>
      <c r="CW208">
        <v>9820530</v>
      </c>
      <c r="CY208">
        <v>1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 t="shared" si="135"/>
        <v>06/02/2020 19:49:40.848</v>
      </c>
      <c r="C209" t="str">
        <f t="shared" si="130"/>
        <v>FFDFD3C0</v>
      </c>
      <c r="D209" t="s">
        <v>127</v>
      </c>
      <c r="E209">
        <v>7</v>
      </c>
      <c r="H209">
        <v>49</v>
      </c>
      <c r="I209" t="s">
        <v>114</v>
      </c>
      <c r="J209" t="s">
        <v>129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36"/>
        <v>19:49:45.500</v>
      </c>
      <c r="T209" t="str">
        <f t="shared" si="137"/>
        <v>19:49:45.000</v>
      </c>
      <c r="U209" t="str">
        <f t="shared" si="128"/>
        <v>A88BAF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190</v>
      </c>
      <c r="AJ209">
        <v>38.308489000000002</v>
      </c>
      <c r="AK209" t="s">
        <v>191</v>
      </c>
      <c r="AL209">
        <v>-122.05190399999999</v>
      </c>
      <c r="AM209">
        <v>25</v>
      </c>
      <c r="AN209">
        <v>875</v>
      </c>
      <c r="AO209" t="s">
        <v>118</v>
      </c>
      <c r="AP209">
        <v>37</v>
      </c>
      <c r="AQ209">
        <v>60</v>
      </c>
      <c r="AR209">
        <v>-192</v>
      </c>
      <c r="AZ209">
        <v>1200</v>
      </c>
      <c r="BA209">
        <v>1</v>
      </c>
      <c r="BB209" t="str">
        <f t="shared" si="131"/>
        <v xml:space="preserve">N65PJ   </v>
      </c>
      <c r="BC209">
        <v>7</v>
      </c>
      <c r="BE209">
        <v>0</v>
      </c>
      <c r="BF209">
        <v>0</v>
      </c>
      <c r="BG209">
        <v>0</v>
      </c>
      <c r="BH209">
        <v>900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"19:49:45.505"</f>
        <v>19:49:45.505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6</v>
      </c>
      <c r="CP209" t="s">
        <v>119</v>
      </c>
      <c r="CQ209">
        <v>275</v>
      </c>
      <c r="CR209">
        <v>2</v>
      </c>
      <c r="CW209">
        <v>7352762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 t="shared" si="135"/>
        <v>06/02/2020 19:49:40.848</v>
      </c>
      <c r="C210" t="str">
        <f t="shared" si="130"/>
        <v>FFDFD3C0</v>
      </c>
      <c r="D210" t="s">
        <v>125</v>
      </c>
      <c r="E210">
        <v>19</v>
      </c>
      <c r="F210">
        <v>1019</v>
      </c>
      <c r="G210" t="s">
        <v>114</v>
      </c>
      <c r="J210" t="s">
        <v>126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36"/>
        <v>19:49:45.500</v>
      </c>
      <c r="T210" t="str">
        <f t="shared" si="137"/>
        <v>19:49:45.000</v>
      </c>
      <c r="U210" t="str">
        <f t="shared" si="128"/>
        <v>A88BAF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190</v>
      </c>
      <c r="AJ210">
        <v>38.308489000000002</v>
      </c>
      <c r="AK210" t="s">
        <v>191</v>
      </c>
      <c r="AL210">
        <v>-122.05190399999999</v>
      </c>
      <c r="AM210">
        <v>25</v>
      </c>
      <c r="AN210">
        <v>875</v>
      </c>
      <c r="AO210" t="s">
        <v>118</v>
      </c>
      <c r="AP210">
        <v>37</v>
      </c>
      <c r="AQ210">
        <v>60</v>
      </c>
      <c r="AR210">
        <v>-192</v>
      </c>
      <c r="AZ210">
        <v>1200</v>
      </c>
      <c r="BA210">
        <v>1</v>
      </c>
      <c r="BB210" t="str">
        <f t="shared" si="131"/>
        <v xml:space="preserve">N65PJ   </v>
      </c>
      <c r="BC210">
        <v>7</v>
      </c>
      <c r="BE210">
        <v>0</v>
      </c>
      <c r="BF210">
        <v>0</v>
      </c>
      <c r="BG210">
        <v>0</v>
      </c>
      <c r="BH210">
        <v>900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"19:49:45.506"</f>
        <v>19:49:45.506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6</v>
      </c>
      <c r="CP210" t="s">
        <v>119</v>
      </c>
      <c r="CQ210">
        <v>276</v>
      </c>
      <c r="CR210">
        <v>2</v>
      </c>
      <c r="CW210">
        <v>9820530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 t="shared" si="135"/>
        <v>06/02/2020 19:49:40.848</v>
      </c>
      <c r="C211" t="str">
        <f t="shared" si="130"/>
        <v>FFDFD3C0</v>
      </c>
      <c r="D211" t="s">
        <v>127</v>
      </c>
      <c r="E211">
        <v>9</v>
      </c>
      <c r="H211">
        <v>51</v>
      </c>
      <c r="I211" t="s">
        <v>133</v>
      </c>
      <c r="J211" t="s">
        <v>129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36"/>
        <v>19:49:45.500</v>
      </c>
      <c r="T211" t="str">
        <f t="shared" si="137"/>
        <v>19:49:45.000</v>
      </c>
      <c r="U211" t="str">
        <f t="shared" si="128"/>
        <v>A88BAF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190</v>
      </c>
      <c r="AJ211">
        <v>38.308489000000002</v>
      </c>
      <c r="AK211" t="s">
        <v>191</v>
      </c>
      <c r="AL211">
        <v>-122.05190399999999</v>
      </c>
      <c r="AM211">
        <v>25</v>
      </c>
      <c r="AN211">
        <v>875</v>
      </c>
      <c r="AO211" t="s">
        <v>118</v>
      </c>
      <c r="AP211">
        <v>37</v>
      </c>
      <c r="AQ211">
        <v>60</v>
      </c>
      <c r="AR211">
        <v>-192</v>
      </c>
      <c r="AZ211">
        <v>1200</v>
      </c>
      <c r="BA211">
        <v>1</v>
      </c>
      <c r="BB211" t="str">
        <f t="shared" si="131"/>
        <v xml:space="preserve">N65PJ   </v>
      </c>
      <c r="BC211">
        <v>7</v>
      </c>
      <c r="BE211">
        <v>0</v>
      </c>
      <c r="BF211">
        <v>0</v>
      </c>
      <c r="BG211">
        <v>0</v>
      </c>
      <c r="BH211">
        <v>900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"19:49:45.506"</f>
        <v>19:49:45.506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6</v>
      </c>
      <c r="CP211" t="s">
        <v>119</v>
      </c>
      <c r="CQ211">
        <v>276</v>
      </c>
      <c r="CR211">
        <v>2</v>
      </c>
      <c r="CW211">
        <v>9820530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 t="shared" si="135"/>
        <v>06/02/2020 19:49:40.848</v>
      </c>
      <c r="C212" t="str">
        <f t="shared" si="130"/>
        <v>FFDFD3C0</v>
      </c>
      <c r="D212" t="s">
        <v>127</v>
      </c>
      <c r="E212">
        <v>5</v>
      </c>
      <c r="H212">
        <v>47</v>
      </c>
      <c r="I212" t="s">
        <v>128</v>
      </c>
      <c r="J212" t="s">
        <v>129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36"/>
        <v>19:49:45.500</v>
      </c>
      <c r="T212" t="str">
        <f t="shared" si="137"/>
        <v>19:49:45.000</v>
      </c>
      <c r="U212" t="str">
        <f t="shared" si="128"/>
        <v>A88BAF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190</v>
      </c>
      <c r="AJ212">
        <v>38.308489000000002</v>
      </c>
      <c r="AK212" t="s">
        <v>191</v>
      </c>
      <c r="AL212">
        <v>-122.05190399999999</v>
      </c>
      <c r="AM212">
        <v>25</v>
      </c>
      <c r="AN212">
        <v>875</v>
      </c>
      <c r="AO212" t="s">
        <v>118</v>
      </c>
      <c r="AP212">
        <v>37</v>
      </c>
      <c r="AQ212">
        <v>60</v>
      </c>
      <c r="AR212">
        <v>-192</v>
      </c>
      <c r="AZ212">
        <v>1200</v>
      </c>
      <c r="BA212">
        <v>1</v>
      </c>
      <c r="BB212" t="str">
        <f t="shared" si="131"/>
        <v xml:space="preserve">N65PJ   </v>
      </c>
      <c r="BC212">
        <v>7</v>
      </c>
      <c r="BE212">
        <v>0</v>
      </c>
      <c r="BF212">
        <v>0</v>
      </c>
      <c r="BG212">
        <v>0</v>
      </c>
      <c r="BH212">
        <v>900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"19:49:45.506"</f>
        <v>19:49:45.506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6</v>
      </c>
      <c r="CP212" t="s">
        <v>119</v>
      </c>
      <c r="CQ212">
        <v>276</v>
      </c>
      <c r="CR212">
        <v>2</v>
      </c>
      <c r="CW212">
        <v>9820530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 t="shared" si="135"/>
        <v>06/02/2020 19:49:40.848</v>
      </c>
      <c r="C213" t="str">
        <f t="shared" si="130"/>
        <v>FFDFD3C0</v>
      </c>
      <c r="D213" t="s">
        <v>131</v>
      </c>
      <c r="E213">
        <v>11</v>
      </c>
      <c r="H213">
        <v>228</v>
      </c>
      <c r="I213" t="s">
        <v>132</v>
      </c>
      <c r="J213" t="s">
        <v>129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36"/>
        <v>19:49:45.500</v>
      </c>
      <c r="T213" t="str">
        <f t="shared" si="137"/>
        <v>19:49:45.000</v>
      </c>
      <c r="U213" t="str">
        <f t="shared" si="128"/>
        <v>A88BAF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190</v>
      </c>
      <c r="AJ213">
        <v>38.308489000000002</v>
      </c>
      <c r="AK213" t="s">
        <v>191</v>
      </c>
      <c r="AL213">
        <v>-122.05190399999999</v>
      </c>
      <c r="AM213">
        <v>25</v>
      </c>
      <c r="AN213">
        <v>875</v>
      </c>
      <c r="AO213" t="s">
        <v>118</v>
      </c>
      <c r="AP213">
        <v>37</v>
      </c>
      <c r="AQ213">
        <v>60</v>
      </c>
      <c r="AR213">
        <v>-192</v>
      </c>
      <c r="AZ213">
        <v>1200</v>
      </c>
      <c r="BA213">
        <v>1</v>
      </c>
      <c r="BB213" t="str">
        <f t="shared" si="131"/>
        <v xml:space="preserve">N65PJ   </v>
      </c>
      <c r="BC213">
        <v>7</v>
      </c>
      <c r="BE213">
        <v>0</v>
      </c>
      <c r="BF213">
        <v>0</v>
      </c>
      <c r="BG213">
        <v>0</v>
      </c>
      <c r="BH213">
        <v>900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"19:49:45.506"</f>
        <v>19:49:45.506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119</v>
      </c>
      <c r="CQ213">
        <v>276</v>
      </c>
      <c r="CR213">
        <v>2</v>
      </c>
      <c r="CW213">
        <v>9820530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 t="shared" si="135"/>
        <v>06/02/2020 19:49:40.848</v>
      </c>
      <c r="C214" t="str">
        <f t="shared" si="130"/>
        <v>FFDFD3C0</v>
      </c>
      <c r="D214" t="s">
        <v>122</v>
      </c>
      <c r="E214">
        <v>6</v>
      </c>
      <c r="F214">
        <v>2006</v>
      </c>
      <c r="G214" t="s">
        <v>123</v>
      </c>
      <c r="J214" t="s">
        <v>124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36"/>
        <v>19:49:45.500</v>
      </c>
      <c r="T214" t="str">
        <f t="shared" si="137"/>
        <v>19:49:45.000</v>
      </c>
      <c r="U214" t="str">
        <f t="shared" si="128"/>
        <v>A88BAF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190</v>
      </c>
      <c r="AJ214">
        <v>38.308489000000002</v>
      </c>
      <c r="AK214" t="s">
        <v>191</v>
      </c>
      <c r="AL214">
        <v>-122.05190399999999</v>
      </c>
      <c r="AM214">
        <v>25</v>
      </c>
      <c r="AN214">
        <v>875</v>
      </c>
      <c r="AO214" t="s">
        <v>118</v>
      </c>
      <c r="AP214">
        <v>37</v>
      </c>
      <c r="AQ214">
        <v>60</v>
      </c>
      <c r="AR214">
        <v>-192</v>
      </c>
      <c r="AZ214">
        <v>1200</v>
      </c>
      <c r="BA214">
        <v>1</v>
      </c>
      <c r="BB214" t="str">
        <f t="shared" si="131"/>
        <v xml:space="preserve">N65PJ   </v>
      </c>
      <c r="BC214">
        <v>7</v>
      </c>
      <c r="BE214">
        <v>0</v>
      </c>
      <c r="BF214">
        <v>0</v>
      </c>
      <c r="BG214">
        <v>0</v>
      </c>
      <c r="BH214">
        <v>900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"19:49:45.506"</f>
        <v>19:49:45.506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6</v>
      </c>
      <c r="CP214" t="s">
        <v>119</v>
      </c>
      <c r="CQ214">
        <v>276</v>
      </c>
      <c r="CR214">
        <v>2</v>
      </c>
      <c r="CW214">
        <v>9820530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 t="shared" ref="A215:A221" si="138">"06/02/2020 19:49:41.729"</f>
        <v>06/02/2020 19:49:41.729</v>
      </c>
      <c r="C215" t="str">
        <f t="shared" si="130"/>
        <v>FFDFD3C0</v>
      </c>
      <c r="D215" t="s">
        <v>125</v>
      </c>
      <c r="E215">
        <v>19</v>
      </c>
      <c r="F215">
        <v>1019</v>
      </c>
      <c r="G215" t="s">
        <v>114</v>
      </c>
      <c r="J215" t="s">
        <v>126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ref="S215:S221" si="139">"19:49:46.391"</f>
        <v>19:49:46.391</v>
      </c>
      <c r="T215" t="str">
        <f t="shared" ref="T215:T221" si="140">"19:49:45.991"</f>
        <v>19:49:45.991</v>
      </c>
      <c r="U215" t="str">
        <f t="shared" si="128"/>
        <v>A88BAF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192</v>
      </c>
      <c r="AJ215">
        <v>38.308725000000003</v>
      </c>
      <c r="AK215" t="s">
        <v>193</v>
      </c>
      <c r="AL215">
        <v>-122.051711</v>
      </c>
      <c r="AM215">
        <v>25</v>
      </c>
      <c r="AN215">
        <v>875</v>
      </c>
      <c r="AO215" t="s">
        <v>118</v>
      </c>
      <c r="AP215">
        <v>36</v>
      </c>
      <c r="AQ215">
        <v>59</v>
      </c>
      <c r="AR215">
        <v>-320</v>
      </c>
      <c r="AZ215">
        <v>1200</v>
      </c>
      <c r="BA215">
        <v>1</v>
      </c>
      <c r="BB215" t="str">
        <f t="shared" si="131"/>
        <v xml:space="preserve">N65PJ   </v>
      </c>
      <c r="BC215">
        <v>7</v>
      </c>
      <c r="BE215">
        <v>0</v>
      </c>
      <c r="BF215">
        <v>0</v>
      </c>
      <c r="BG215">
        <v>0</v>
      </c>
      <c r="BH215">
        <v>900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 t="shared" ref="BW215:BW221" si="141">"19:49:46.392"</f>
        <v>19:49:46.392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6</v>
      </c>
      <c r="CP215" t="s">
        <v>119</v>
      </c>
      <c r="CQ215">
        <v>275</v>
      </c>
      <c r="CR215">
        <v>2</v>
      </c>
      <c r="CW215">
        <v>7353241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 t="shared" si="138"/>
        <v>06/02/2020 19:49:41.729</v>
      </c>
      <c r="C216" t="str">
        <f t="shared" si="130"/>
        <v>FFDFD3C0</v>
      </c>
      <c r="D216" t="s">
        <v>127</v>
      </c>
      <c r="E216">
        <v>7</v>
      </c>
      <c r="H216">
        <v>49</v>
      </c>
      <c r="I216" t="s">
        <v>114</v>
      </c>
      <c r="J216" t="s">
        <v>129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39"/>
        <v>19:49:46.391</v>
      </c>
      <c r="T216" t="str">
        <f t="shared" si="140"/>
        <v>19:49:45.991</v>
      </c>
      <c r="U216" t="str">
        <f t="shared" si="128"/>
        <v>A88BAF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192</v>
      </c>
      <c r="AJ216">
        <v>38.308725000000003</v>
      </c>
      <c r="AK216" t="s">
        <v>193</v>
      </c>
      <c r="AL216">
        <v>-122.051711</v>
      </c>
      <c r="AM216">
        <v>25</v>
      </c>
      <c r="AN216">
        <v>875</v>
      </c>
      <c r="AO216" t="s">
        <v>118</v>
      </c>
      <c r="AP216">
        <v>36</v>
      </c>
      <c r="AQ216">
        <v>59</v>
      </c>
      <c r="AR216">
        <v>-320</v>
      </c>
      <c r="AZ216">
        <v>1200</v>
      </c>
      <c r="BA216">
        <v>1</v>
      </c>
      <c r="BB216" t="str">
        <f t="shared" si="131"/>
        <v xml:space="preserve">N65PJ   </v>
      </c>
      <c r="BC216">
        <v>7</v>
      </c>
      <c r="BE216">
        <v>0</v>
      </c>
      <c r="BF216">
        <v>0</v>
      </c>
      <c r="BG216">
        <v>0</v>
      </c>
      <c r="BH216">
        <v>900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 t="shared" si="141"/>
        <v>19:49:46.392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6</v>
      </c>
      <c r="CP216" t="s">
        <v>119</v>
      </c>
      <c r="CQ216">
        <v>275</v>
      </c>
      <c r="CR216">
        <v>2</v>
      </c>
      <c r="CW216">
        <v>7353241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 t="shared" si="138"/>
        <v>06/02/2020 19:49:41.729</v>
      </c>
      <c r="C217" t="str">
        <f t="shared" si="130"/>
        <v>FFDFD3C0</v>
      </c>
      <c r="D217" t="s">
        <v>131</v>
      </c>
      <c r="E217">
        <v>11</v>
      </c>
      <c r="H217">
        <v>228</v>
      </c>
      <c r="I217" t="s">
        <v>132</v>
      </c>
      <c r="J217" t="s">
        <v>129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39"/>
        <v>19:49:46.391</v>
      </c>
      <c r="T217" t="str">
        <f t="shared" si="140"/>
        <v>19:49:45.991</v>
      </c>
      <c r="U217" t="str">
        <f t="shared" si="128"/>
        <v>A88BAF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192</v>
      </c>
      <c r="AJ217">
        <v>38.308725000000003</v>
      </c>
      <c r="AK217" t="s">
        <v>193</v>
      </c>
      <c r="AL217">
        <v>-122.051711</v>
      </c>
      <c r="AM217">
        <v>25</v>
      </c>
      <c r="AN217">
        <v>875</v>
      </c>
      <c r="AO217" t="s">
        <v>118</v>
      </c>
      <c r="AP217">
        <v>36</v>
      </c>
      <c r="AQ217">
        <v>59</v>
      </c>
      <c r="AR217">
        <v>-320</v>
      </c>
      <c r="AZ217">
        <v>1200</v>
      </c>
      <c r="BA217">
        <v>1</v>
      </c>
      <c r="BB217" t="str">
        <f t="shared" si="131"/>
        <v xml:space="preserve">N65PJ   </v>
      </c>
      <c r="BC217">
        <v>7</v>
      </c>
      <c r="BE217">
        <v>0</v>
      </c>
      <c r="BF217">
        <v>0</v>
      </c>
      <c r="BG217">
        <v>0</v>
      </c>
      <c r="BH217">
        <v>900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 t="shared" si="141"/>
        <v>19:49:46.392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6</v>
      </c>
      <c r="CP217" t="s">
        <v>119</v>
      </c>
      <c r="CQ217">
        <v>275</v>
      </c>
      <c r="CR217">
        <v>2</v>
      </c>
      <c r="CW217">
        <v>7353241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 t="shared" si="138"/>
        <v>06/02/2020 19:49:41.729</v>
      </c>
      <c r="C218" t="str">
        <f t="shared" si="130"/>
        <v>FFDFD3C0</v>
      </c>
      <c r="D218" t="s">
        <v>127</v>
      </c>
      <c r="E218">
        <v>9</v>
      </c>
      <c r="H218">
        <v>51</v>
      </c>
      <c r="I218" t="s">
        <v>133</v>
      </c>
      <c r="J218" t="s">
        <v>129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39"/>
        <v>19:49:46.391</v>
      </c>
      <c r="T218" t="str">
        <f t="shared" si="140"/>
        <v>19:49:45.991</v>
      </c>
      <c r="U218" t="str">
        <f t="shared" si="128"/>
        <v>A88BAF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192</v>
      </c>
      <c r="AJ218">
        <v>38.308725000000003</v>
      </c>
      <c r="AK218" t="s">
        <v>193</v>
      </c>
      <c r="AL218">
        <v>-122.051711</v>
      </c>
      <c r="AM218">
        <v>25</v>
      </c>
      <c r="AN218">
        <v>875</v>
      </c>
      <c r="AO218" t="s">
        <v>118</v>
      </c>
      <c r="AP218">
        <v>36</v>
      </c>
      <c r="AQ218">
        <v>59</v>
      </c>
      <c r="AR218">
        <v>-320</v>
      </c>
      <c r="AZ218">
        <v>1200</v>
      </c>
      <c r="BA218">
        <v>1</v>
      </c>
      <c r="BB218" t="str">
        <f t="shared" si="131"/>
        <v xml:space="preserve">N65PJ   </v>
      </c>
      <c r="BC218">
        <v>7</v>
      </c>
      <c r="BE218">
        <v>0</v>
      </c>
      <c r="BF218">
        <v>0</v>
      </c>
      <c r="BG218">
        <v>0</v>
      </c>
      <c r="BH218">
        <v>900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 t="shared" si="141"/>
        <v>19:49:46.392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6</v>
      </c>
      <c r="CP218" t="s">
        <v>119</v>
      </c>
      <c r="CQ218">
        <v>275</v>
      </c>
      <c r="CR218">
        <v>2</v>
      </c>
      <c r="CW218">
        <v>7353241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 t="shared" si="138"/>
        <v>06/02/2020 19:49:41.729</v>
      </c>
      <c r="C219" t="str">
        <f t="shared" si="130"/>
        <v>FFDFD3C0</v>
      </c>
      <c r="D219" t="s">
        <v>127</v>
      </c>
      <c r="E219">
        <v>5</v>
      </c>
      <c r="H219">
        <v>47</v>
      </c>
      <c r="I219" t="s">
        <v>128</v>
      </c>
      <c r="J219" t="s">
        <v>129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39"/>
        <v>19:49:46.391</v>
      </c>
      <c r="T219" t="str">
        <f t="shared" si="140"/>
        <v>19:49:45.991</v>
      </c>
      <c r="U219" t="str">
        <f t="shared" si="128"/>
        <v>A88BAF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192</v>
      </c>
      <c r="AJ219">
        <v>38.308725000000003</v>
      </c>
      <c r="AK219" t="s">
        <v>193</v>
      </c>
      <c r="AL219">
        <v>-122.051711</v>
      </c>
      <c r="AM219">
        <v>25</v>
      </c>
      <c r="AN219">
        <v>875</v>
      </c>
      <c r="AO219" t="s">
        <v>118</v>
      </c>
      <c r="AP219">
        <v>36</v>
      </c>
      <c r="AQ219">
        <v>59</v>
      </c>
      <c r="AR219">
        <v>-320</v>
      </c>
      <c r="AZ219">
        <v>1200</v>
      </c>
      <c r="BA219">
        <v>1</v>
      </c>
      <c r="BB219" t="str">
        <f t="shared" si="131"/>
        <v xml:space="preserve">N65PJ   </v>
      </c>
      <c r="BC219">
        <v>7</v>
      </c>
      <c r="BE219">
        <v>0</v>
      </c>
      <c r="BF219">
        <v>0</v>
      </c>
      <c r="BG219">
        <v>0</v>
      </c>
      <c r="BH219">
        <v>900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 t="shared" si="141"/>
        <v>19:49:46.392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6</v>
      </c>
      <c r="CP219" t="s">
        <v>119</v>
      </c>
      <c r="CQ219">
        <v>275</v>
      </c>
      <c r="CR219">
        <v>2</v>
      </c>
      <c r="CW219">
        <v>7353241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 t="shared" si="138"/>
        <v>06/02/2020 19:49:41.729</v>
      </c>
      <c r="C220" t="str">
        <f t="shared" si="130"/>
        <v>FFDFD3C0</v>
      </c>
      <c r="D220" t="s">
        <v>122</v>
      </c>
      <c r="E220">
        <v>6</v>
      </c>
      <c r="F220">
        <v>2006</v>
      </c>
      <c r="G220" t="s">
        <v>123</v>
      </c>
      <c r="J220" t="s">
        <v>124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39"/>
        <v>19:49:46.391</v>
      </c>
      <c r="T220" t="str">
        <f t="shared" si="140"/>
        <v>19:49:45.991</v>
      </c>
      <c r="U220" t="str">
        <f t="shared" si="128"/>
        <v>A88BAF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192</v>
      </c>
      <c r="AJ220">
        <v>38.308725000000003</v>
      </c>
      <c r="AK220" t="s">
        <v>193</v>
      </c>
      <c r="AL220">
        <v>-122.051711</v>
      </c>
      <c r="AM220">
        <v>25</v>
      </c>
      <c r="AN220">
        <v>875</v>
      </c>
      <c r="AO220" t="s">
        <v>118</v>
      </c>
      <c r="AP220">
        <v>36</v>
      </c>
      <c r="AQ220">
        <v>59</v>
      </c>
      <c r="AR220">
        <v>-320</v>
      </c>
      <c r="AZ220">
        <v>1200</v>
      </c>
      <c r="BA220">
        <v>1</v>
      </c>
      <c r="BB220" t="str">
        <f t="shared" si="131"/>
        <v xml:space="preserve">N65PJ   </v>
      </c>
      <c r="BC220">
        <v>7</v>
      </c>
      <c r="BE220">
        <v>0</v>
      </c>
      <c r="BF220">
        <v>0</v>
      </c>
      <c r="BG220">
        <v>0</v>
      </c>
      <c r="BH220">
        <v>900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 t="shared" si="141"/>
        <v>19:49:46.392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6</v>
      </c>
      <c r="CP220" t="s">
        <v>119</v>
      </c>
      <c r="CQ220">
        <v>275</v>
      </c>
      <c r="CR220">
        <v>2</v>
      </c>
      <c r="CW220">
        <v>7353241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 t="shared" si="138"/>
        <v>06/02/2020 19:49:41.729</v>
      </c>
      <c r="C221" t="str">
        <f t="shared" si="130"/>
        <v>FFDFD3C0</v>
      </c>
      <c r="D221" t="s">
        <v>113</v>
      </c>
      <c r="E221">
        <v>5</v>
      </c>
      <c r="H221">
        <v>172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39"/>
        <v>19:49:46.391</v>
      </c>
      <c r="T221" t="str">
        <f t="shared" si="140"/>
        <v>19:49:45.991</v>
      </c>
      <c r="U221" t="str">
        <f t="shared" si="128"/>
        <v>A88BAF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192</v>
      </c>
      <c r="AJ221">
        <v>38.308725000000003</v>
      </c>
      <c r="AK221" t="s">
        <v>193</v>
      </c>
      <c r="AL221">
        <v>-122.051711</v>
      </c>
      <c r="AM221">
        <v>25</v>
      </c>
      <c r="AN221">
        <v>875</v>
      </c>
      <c r="AO221" t="s">
        <v>118</v>
      </c>
      <c r="AP221">
        <v>36</v>
      </c>
      <c r="AQ221">
        <v>59</v>
      </c>
      <c r="AR221">
        <v>-320</v>
      </c>
      <c r="AZ221">
        <v>1200</v>
      </c>
      <c r="BA221">
        <v>1</v>
      </c>
      <c r="BB221" t="str">
        <f t="shared" si="131"/>
        <v xml:space="preserve">N65PJ   </v>
      </c>
      <c r="BC221">
        <v>7</v>
      </c>
      <c r="BE221">
        <v>0</v>
      </c>
      <c r="BF221">
        <v>0</v>
      </c>
      <c r="BG221">
        <v>0</v>
      </c>
      <c r="BH221">
        <v>900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 t="shared" si="141"/>
        <v>19:49:46.392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6</v>
      </c>
      <c r="CP221" t="s">
        <v>119</v>
      </c>
      <c r="CQ221">
        <v>275</v>
      </c>
      <c r="CR221">
        <v>2</v>
      </c>
      <c r="CW221">
        <v>7353241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 t="shared" ref="A222:A228" si="142">"06/02/2020 19:49:42.836"</f>
        <v>06/02/2020 19:49:42.836</v>
      </c>
      <c r="C222" t="str">
        <f t="shared" si="130"/>
        <v>FFDFD3C0</v>
      </c>
      <c r="D222" t="s">
        <v>125</v>
      </c>
      <c r="E222">
        <v>19</v>
      </c>
      <c r="F222">
        <v>1019</v>
      </c>
      <c r="G222" t="s">
        <v>114</v>
      </c>
      <c r="J222" t="s">
        <v>126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ref="S222:S228" si="143">"19:49:47.508"</f>
        <v>19:49:47.508</v>
      </c>
      <c r="T222" t="str">
        <f t="shared" ref="T222:T228" si="144">"19:49:47.008"</f>
        <v>19:49:47.008</v>
      </c>
      <c r="U222" t="str">
        <f t="shared" si="128"/>
        <v>A88BAF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194</v>
      </c>
      <c r="AJ222">
        <v>38.309004000000002</v>
      </c>
      <c r="AK222" t="s">
        <v>195</v>
      </c>
      <c r="AL222">
        <v>-122.051475</v>
      </c>
      <c r="AM222">
        <v>25</v>
      </c>
      <c r="AN222">
        <v>875</v>
      </c>
      <c r="AO222" t="s">
        <v>118</v>
      </c>
      <c r="AP222">
        <v>34</v>
      </c>
      <c r="AQ222">
        <v>58</v>
      </c>
      <c r="AR222">
        <v>-64</v>
      </c>
      <c r="AZ222">
        <v>1200</v>
      </c>
      <c r="BA222">
        <v>1</v>
      </c>
      <c r="BB222" t="str">
        <f t="shared" si="131"/>
        <v xml:space="preserve">N65PJ   </v>
      </c>
      <c r="BC222">
        <v>7</v>
      </c>
      <c r="BE222">
        <v>0</v>
      </c>
      <c r="BF222">
        <v>0</v>
      </c>
      <c r="BG222">
        <v>0</v>
      </c>
      <c r="BH222">
        <v>875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 t="shared" ref="BW222:BW228" si="145">"19:49:47.513"</f>
        <v>19:49:47.513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119</v>
      </c>
      <c r="CQ222">
        <v>275</v>
      </c>
      <c r="CR222">
        <v>2</v>
      </c>
      <c r="CW222">
        <v>7353881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 t="shared" si="142"/>
        <v>06/02/2020 19:49:42.836</v>
      </c>
      <c r="C223" t="str">
        <f t="shared" si="130"/>
        <v>FFDFD3C0</v>
      </c>
      <c r="D223" t="s">
        <v>127</v>
      </c>
      <c r="E223">
        <v>7</v>
      </c>
      <c r="H223">
        <v>49</v>
      </c>
      <c r="I223" t="s">
        <v>114</v>
      </c>
      <c r="J223" t="s">
        <v>129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43"/>
        <v>19:49:47.508</v>
      </c>
      <c r="T223" t="str">
        <f t="shared" si="144"/>
        <v>19:49:47.008</v>
      </c>
      <c r="U223" t="str">
        <f t="shared" si="128"/>
        <v>A88BAF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194</v>
      </c>
      <c r="AJ223">
        <v>38.309004000000002</v>
      </c>
      <c r="AK223" t="s">
        <v>195</v>
      </c>
      <c r="AL223">
        <v>-122.051475</v>
      </c>
      <c r="AM223">
        <v>25</v>
      </c>
      <c r="AN223">
        <v>875</v>
      </c>
      <c r="AO223" t="s">
        <v>118</v>
      </c>
      <c r="AP223">
        <v>34</v>
      </c>
      <c r="AQ223">
        <v>58</v>
      </c>
      <c r="AR223">
        <v>-64</v>
      </c>
      <c r="AZ223">
        <v>1200</v>
      </c>
      <c r="BA223">
        <v>1</v>
      </c>
      <c r="BB223" t="str">
        <f t="shared" si="131"/>
        <v xml:space="preserve">N65PJ   </v>
      </c>
      <c r="BC223">
        <v>7</v>
      </c>
      <c r="BE223">
        <v>0</v>
      </c>
      <c r="BF223">
        <v>0</v>
      </c>
      <c r="BG223">
        <v>0</v>
      </c>
      <c r="BH223">
        <v>875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 t="shared" si="145"/>
        <v>19:49:47.513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6</v>
      </c>
      <c r="CP223" t="s">
        <v>119</v>
      </c>
      <c r="CQ223">
        <v>275</v>
      </c>
      <c r="CR223">
        <v>2</v>
      </c>
      <c r="CW223">
        <v>7353881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 t="shared" si="142"/>
        <v>06/02/2020 19:49:42.836</v>
      </c>
      <c r="C224" t="str">
        <f t="shared" si="130"/>
        <v>FFDFD3C0</v>
      </c>
      <c r="D224" t="s">
        <v>131</v>
      </c>
      <c r="E224">
        <v>11</v>
      </c>
      <c r="H224">
        <v>228</v>
      </c>
      <c r="I224" t="s">
        <v>132</v>
      </c>
      <c r="J224" t="s">
        <v>129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43"/>
        <v>19:49:47.508</v>
      </c>
      <c r="T224" t="str">
        <f t="shared" si="144"/>
        <v>19:49:47.008</v>
      </c>
      <c r="U224" t="str">
        <f t="shared" si="128"/>
        <v>A88BAF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194</v>
      </c>
      <c r="AJ224">
        <v>38.309004000000002</v>
      </c>
      <c r="AK224" t="s">
        <v>195</v>
      </c>
      <c r="AL224">
        <v>-122.051475</v>
      </c>
      <c r="AM224">
        <v>25</v>
      </c>
      <c r="AN224">
        <v>875</v>
      </c>
      <c r="AO224" t="s">
        <v>118</v>
      </c>
      <c r="AP224">
        <v>34</v>
      </c>
      <c r="AQ224">
        <v>58</v>
      </c>
      <c r="AR224">
        <v>-64</v>
      </c>
      <c r="AZ224">
        <v>1200</v>
      </c>
      <c r="BA224">
        <v>1</v>
      </c>
      <c r="BB224" t="str">
        <f t="shared" si="131"/>
        <v xml:space="preserve">N65PJ   </v>
      </c>
      <c r="BC224">
        <v>7</v>
      </c>
      <c r="BE224">
        <v>0</v>
      </c>
      <c r="BF224">
        <v>0</v>
      </c>
      <c r="BG224">
        <v>0</v>
      </c>
      <c r="BH224">
        <v>875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 t="shared" si="145"/>
        <v>19:49:47.513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6</v>
      </c>
      <c r="CP224" t="s">
        <v>119</v>
      </c>
      <c r="CQ224">
        <v>275</v>
      </c>
      <c r="CR224">
        <v>2</v>
      </c>
      <c r="CW224">
        <v>7353881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 t="shared" si="142"/>
        <v>06/02/2020 19:49:42.836</v>
      </c>
      <c r="C225" t="str">
        <f t="shared" si="130"/>
        <v>FFDFD3C0</v>
      </c>
      <c r="D225" t="s">
        <v>127</v>
      </c>
      <c r="E225">
        <v>5</v>
      </c>
      <c r="H225">
        <v>47</v>
      </c>
      <c r="I225" t="s">
        <v>128</v>
      </c>
      <c r="J225" t="s">
        <v>129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43"/>
        <v>19:49:47.508</v>
      </c>
      <c r="T225" t="str">
        <f t="shared" si="144"/>
        <v>19:49:47.008</v>
      </c>
      <c r="U225" t="str">
        <f t="shared" si="128"/>
        <v>A88BAF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194</v>
      </c>
      <c r="AJ225">
        <v>38.309004000000002</v>
      </c>
      <c r="AK225" t="s">
        <v>195</v>
      </c>
      <c r="AL225">
        <v>-122.051475</v>
      </c>
      <c r="AM225">
        <v>25</v>
      </c>
      <c r="AN225">
        <v>875</v>
      </c>
      <c r="AO225" t="s">
        <v>118</v>
      </c>
      <c r="AP225">
        <v>34</v>
      </c>
      <c r="AQ225">
        <v>58</v>
      </c>
      <c r="AR225">
        <v>-64</v>
      </c>
      <c r="AZ225">
        <v>1200</v>
      </c>
      <c r="BA225">
        <v>1</v>
      </c>
      <c r="BB225" t="str">
        <f t="shared" si="131"/>
        <v xml:space="preserve">N65PJ   </v>
      </c>
      <c r="BC225">
        <v>7</v>
      </c>
      <c r="BE225">
        <v>0</v>
      </c>
      <c r="BF225">
        <v>0</v>
      </c>
      <c r="BG225">
        <v>0</v>
      </c>
      <c r="BH225">
        <v>875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 t="shared" si="145"/>
        <v>19:49:47.513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6</v>
      </c>
      <c r="CP225" t="s">
        <v>119</v>
      </c>
      <c r="CQ225">
        <v>275</v>
      </c>
      <c r="CR225">
        <v>2</v>
      </c>
      <c r="CW225">
        <v>7353881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 t="shared" si="142"/>
        <v>06/02/2020 19:49:42.836</v>
      </c>
      <c r="C226" t="str">
        <f t="shared" si="130"/>
        <v>FFDFD3C0</v>
      </c>
      <c r="D226" t="s">
        <v>127</v>
      </c>
      <c r="E226">
        <v>9</v>
      </c>
      <c r="H226">
        <v>51</v>
      </c>
      <c r="I226" t="s">
        <v>133</v>
      </c>
      <c r="J226" t="s">
        <v>129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43"/>
        <v>19:49:47.508</v>
      </c>
      <c r="T226" t="str">
        <f t="shared" si="144"/>
        <v>19:49:47.008</v>
      </c>
      <c r="U226" t="str">
        <f t="shared" si="128"/>
        <v>A88BAF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194</v>
      </c>
      <c r="AJ226">
        <v>38.309004000000002</v>
      </c>
      <c r="AK226" t="s">
        <v>195</v>
      </c>
      <c r="AL226">
        <v>-122.051475</v>
      </c>
      <c r="AM226">
        <v>25</v>
      </c>
      <c r="AN226">
        <v>875</v>
      </c>
      <c r="AO226" t="s">
        <v>118</v>
      </c>
      <c r="AP226">
        <v>34</v>
      </c>
      <c r="AQ226">
        <v>58</v>
      </c>
      <c r="AR226">
        <v>-64</v>
      </c>
      <c r="AZ226">
        <v>1200</v>
      </c>
      <c r="BA226">
        <v>1</v>
      </c>
      <c r="BB226" t="str">
        <f t="shared" si="131"/>
        <v xml:space="preserve">N65PJ   </v>
      </c>
      <c r="BC226">
        <v>7</v>
      </c>
      <c r="BE226">
        <v>0</v>
      </c>
      <c r="BF226">
        <v>0</v>
      </c>
      <c r="BG226">
        <v>0</v>
      </c>
      <c r="BH226">
        <v>875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 t="shared" si="145"/>
        <v>19:49:47.513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6</v>
      </c>
      <c r="CP226" t="s">
        <v>119</v>
      </c>
      <c r="CQ226">
        <v>275</v>
      </c>
      <c r="CR226">
        <v>2</v>
      </c>
      <c r="CW226">
        <v>7353881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 t="shared" si="142"/>
        <v>06/02/2020 19:49:42.836</v>
      </c>
      <c r="C227" t="str">
        <f t="shared" si="130"/>
        <v>FFDFD3C0</v>
      </c>
      <c r="D227" t="s">
        <v>122</v>
      </c>
      <c r="E227">
        <v>6</v>
      </c>
      <c r="F227">
        <v>2006</v>
      </c>
      <c r="G227" t="s">
        <v>123</v>
      </c>
      <c r="J227" t="s">
        <v>124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43"/>
        <v>19:49:47.508</v>
      </c>
      <c r="T227" t="str">
        <f t="shared" si="144"/>
        <v>19:49:47.008</v>
      </c>
      <c r="U227" t="str">
        <f t="shared" si="128"/>
        <v>A88BAF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194</v>
      </c>
      <c r="AJ227">
        <v>38.309004000000002</v>
      </c>
      <c r="AK227" t="s">
        <v>195</v>
      </c>
      <c r="AL227">
        <v>-122.051475</v>
      </c>
      <c r="AM227">
        <v>25</v>
      </c>
      <c r="AN227">
        <v>875</v>
      </c>
      <c r="AO227" t="s">
        <v>118</v>
      </c>
      <c r="AP227">
        <v>34</v>
      </c>
      <c r="AQ227">
        <v>58</v>
      </c>
      <c r="AR227">
        <v>-64</v>
      </c>
      <c r="AZ227">
        <v>1200</v>
      </c>
      <c r="BA227">
        <v>1</v>
      </c>
      <c r="BB227" t="str">
        <f t="shared" si="131"/>
        <v xml:space="preserve">N65PJ   </v>
      </c>
      <c r="BC227">
        <v>7</v>
      </c>
      <c r="BE227">
        <v>0</v>
      </c>
      <c r="BF227">
        <v>0</v>
      </c>
      <c r="BG227">
        <v>0</v>
      </c>
      <c r="BH227">
        <v>875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 t="shared" si="145"/>
        <v>19:49:47.513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6</v>
      </c>
      <c r="CP227" t="s">
        <v>119</v>
      </c>
      <c r="CQ227">
        <v>275</v>
      </c>
      <c r="CR227">
        <v>2</v>
      </c>
      <c r="CW227">
        <v>7353881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 t="shared" si="142"/>
        <v>06/02/2020 19:49:42.836</v>
      </c>
      <c r="C228" t="str">
        <f t="shared" si="130"/>
        <v>FFDFD3C0</v>
      </c>
      <c r="D228" t="s">
        <v>113</v>
      </c>
      <c r="E228">
        <v>5</v>
      </c>
      <c r="H228">
        <v>172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43"/>
        <v>19:49:47.508</v>
      </c>
      <c r="T228" t="str">
        <f t="shared" si="144"/>
        <v>19:49:47.008</v>
      </c>
      <c r="U228" t="str">
        <f t="shared" si="128"/>
        <v>A88BAF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194</v>
      </c>
      <c r="AJ228">
        <v>38.309004000000002</v>
      </c>
      <c r="AK228" t="s">
        <v>195</v>
      </c>
      <c r="AL228">
        <v>-122.051475</v>
      </c>
      <c r="AM228">
        <v>25</v>
      </c>
      <c r="AN228">
        <v>875</v>
      </c>
      <c r="AO228" t="s">
        <v>118</v>
      </c>
      <c r="AP228">
        <v>34</v>
      </c>
      <c r="AQ228">
        <v>58</v>
      </c>
      <c r="AR228">
        <v>-64</v>
      </c>
      <c r="AZ228">
        <v>1200</v>
      </c>
      <c r="BA228">
        <v>1</v>
      </c>
      <c r="BB228" t="str">
        <f t="shared" si="131"/>
        <v xml:space="preserve">N65PJ   </v>
      </c>
      <c r="BC228">
        <v>7</v>
      </c>
      <c r="BE228">
        <v>0</v>
      </c>
      <c r="BF228">
        <v>0</v>
      </c>
      <c r="BG228">
        <v>0</v>
      </c>
      <c r="BH228">
        <v>875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 t="shared" si="145"/>
        <v>19:49:47.513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6</v>
      </c>
      <c r="CP228" t="s">
        <v>119</v>
      </c>
      <c r="CQ228">
        <v>275</v>
      </c>
      <c r="CR228">
        <v>2</v>
      </c>
      <c r="CW228">
        <v>7353881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 t="shared" ref="A229:A235" si="146">"06/02/2020 19:49:43.782"</f>
        <v>06/02/2020 19:49:43.782</v>
      </c>
      <c r="C229" t="str">
        <f t="shared" si="130"/>
        <v>FFDFD3C0</v>
      </c>
      <c r="D229" t="s">
        <v>113</v>
      </c>
      <c r="E229">
        <v>5</v>
      </c>
      <c r="H229">
        <v>172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ref="S229:S235" si="147">"19:49:48.414"</f>
        <v>19:49:48.414</v>
      </c>
      <c r="T229" t="str">
        <f t="shared" ref="T229:T235" si="148">"19:49:48.014"</f>
        <v>19:49:48.014</v>
      </c>
      <c r="U229" t="str">
        <f t="shared" si="128"/>
        <v>A88BAF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196</v>
      </c>
      <c r="AJ229">
        <v>38.309240000000003</v>
      </c>
      <c r="AK229" t="s">
        <v>197</v>
      </c>
      <c r="AL229">
        <v>-122.05132500000001</v>
      </c>
      <c r="AM229">
        <v>25</v>
      </c>
      <c r="AN229">
        <v>900</v>
      </c>
      <c r="AO229" t="s">
        <v>118</v>
      </c>
      <c r="AP229">
        <v>33</v>
      </c>
      <c r="AQ229">
        <v>55</v>
      </c>
      <c r="AR229">
        <v>-128</v>
      </c>
      <c r="AZ229">
        <v>1200</v>
      </c>
      <c r="BA229">
        <v>1</v>
      </c>
      <c r="BB229" t="str">
        <f t="shared" si="131"/>
        <v xml:space="preserve">N65PJ   </v>
      </c>
      <c r="BC229">
        <v>7</v>
      </c>
      <c r="BE229">
        <v>0</v>
      </c>
      <c r="BF229">
        <v>0</v>
      </c>
      <c r="BG229">
        <v>0</v>
      </c>
      <c r="BH229">
        <v>900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 t="shared" ref="BW229:BW235" si="149">"19:49:48.419"</f>
        <v>19:49:48.419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6</v>
      </c>
      <c r="CP229" t="s">
        <v>119</v>
      </c>
      <c r="CQ229">
        <v>275</v>
      </c>
      <c r="CR229">
        <v>2</v>
      </c>
      <c r="CW229">
        <v>7354363</v>
      </c>
      <c r="CY229">
        <v>1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 t="shared" si="146"/>
        <v>06/02/2020 19:49:43.782</v>
      </c>
      <c r="C230" t="str">
        <f t="shared" si="130"/>
        <v>FFDFD3C0</v>
      </c>
      <c r="D230" t="s">
        <v>125</v>
      </c>
      <c r="E230">
        <v>19</v>
      </c>
      <c r="F230">
        <v>1019</v>
      </c>
      <c r="G230" t="s">
        <v>114</v>
      </c>
      <c r="J230" t="s">
        <v>126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47"/>
        <v>19:49:48.414</v>
      </c>
      <c r="T230" t="str">
        <f t="shared" si="148"/>
        <v>19:49:48.014</v>
      </c>
      <c r="U230" t="str">
        <f t="shared" si="128"/>
        <v>A88BAF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196</v>
      </c>
      <c r="AJ230">
        <v>38.309240000000003</v>
      </c>
      <c r="AK230" t="s">
        <v>197</v>
      </c>
      <c r="AL230">
        <v>-122.05132500000001</v>
      </c>
      <c r="AM230">
        <v>25</v>
      </c>
      <c r="AN230">
        <v>900</v>
      </c>
      <c r="AO230" t="s">
        <v>118</v>
      </c>
      <c r="AP230">
        <v>33</v>
      </c>
      <c r="AQ230">
        <v>55</v>
      </c>
      <c r="AR230">
        <v>-128</v>
      </c>
      <c r="AZ230">
        <v>1200</v>
      </c>
      <c r="BA230">
        <v>1</v>
      </c>
      <c r="BB230" t="str">
        <f t="shared" si="131"/>
        <v xml:space="preserve">N65PJ   </v>
      </c>
      <c r="BC230">
        <v>7</v>
      </c>
      <c r="BE230">
        <v>0</v>
      </c>
      <c r="BF230">
        <v>0</v>
      </c>
      <c r="BG230">
        <v>0</v>
      </c>
      <c r="BH230">
        <v>900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 t="shared" si="149"/>
        <v>19:49:48.419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6</v>
      </c>
      <c r="CP230" t="s">
        <v>119</v>
      </c>
      <c r="CQ230">
        <v>275</v>
      </c>
      <c r="CR230">
        <v>2</v>
      </c>
      <c r="CW230">
        <v>7354363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 t="shared" si="146"/>
        <v>06/02/2020 19:49:43.782</v>
      </c>
      <c r="C231" t="str">
        <f t="shared" si="130"/>
        <v>FFDFD3C0</v>
      </c>
      <c r="D231" t="s">
        <v>127</v>
      </c>
      <c r="E231">
        <v>7</v>
      </c>
      <c r="H231">
        <v>49</v>
      </c>
      <c r="I231" t="s">
        <v>114</v>
      </c>
      <c r="J231" t="s">
        <v>129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47"/>
        <v>19:49:48.414</v>
      </c>
      <c r="T231" t="str">
        <f t="shared" si="148"/>
        <v>19:49:48.014</v>
      </c>
      <c r="U231" t="str">
        <f t="shared" si="128"/>
        <v>A88BAF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196</v>
      </c>
      <c r="AJ231">
        <v>38.309240000000003</v>
      </c>
      <c r="AK231" t="s">
        <v>197</v>
      </c>
      <c r="AL231">
        <v>-122.05132500000001</v>
      </c>
      <c r="AM231">
        <v>25</v>
      </c>
      <c r="AN231">
        <v>900</v>
      </c>
      <c r="AO231" t="s">
        <v>118</v>
      </c>
      <c r="AP231">
        <v>33</v>
      </c>
      <c r="AQ231">
        <v>55</v>
      </c>
      <c r="AR231">
        <v>-128</v>
      </c>
      <c r="AZ231">
        <v>1200</v>
      </c>
      <c r="BA231">
        <v>1</v>
      </c>
      <c r="BB231" t="str">
        <f t="shared" si="131"/>
        <v xml:space="preserve">N65PJ   </v>
      </c>
      <c r="BC231">
        <v>7</v>
      </c>
      <c r="BE231">
        <v>0</v>
      </c>
      <c r="BF231">
        <v>0</v>
      </c>
      <c r="BG231">
        <v>0</v>
      </c>
      <c r="BH231">
        <v>900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 t="shared" si="149"/>
        <v>19:49:48.419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119</v>
      </c>
      <c r="CQ231">
        <v>275</v>
      </c>
      <c r="CR231">
        <v>2</v>
      </c>
      <c r="CW231">
        <v>7354363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 t="shared" si="146"/>
        <v>06/02/2020 19:49:43.782</v>
      </c>
      <c r="C232" t="str">
        <f t="shared" si="130"/>
        <v>FFDFD3C0</v>
      </c>
      <c r="D232" t="s">
        <v>122</v>
      </c>
      <c r="E232">
        <v>6</v>
      </c>
      <c r="F232">
        <v>2006</v>
      </c>
      <c r="G232" t="s">
        <v>123</v>
      </c>
      <c r="J232" t="s">
        <v>124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47"/>
        <v>19:49:48.414</v>
      </c>
      <c r="T232" t="str">
        <f t="shared" si="148"/>
        <v>19:49:48.014</v>
      </c>
      <c r="U232" t="str">
        <f t="shared" si="128"/>
        <v>A88BAF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196</v>
      </c>
      <c r="AJ232">
        <v>38.309240000000003</v>
      </c>
      <c r="AK232" t="s">
        <v>197</v>
      </c>
      <c r="AL232">
        <v>-122.05132500000001</v>
      </c>
      <c r="AM232">
        <v>25</v>
      </c>
      <c r="AN232">
        <v>900</v>
      </c>
      <c r="AO232" t="s">
        <v>118</v>
      </c>
      <c r="AP232">
        <v>33</v>
      </c>
      <c r="AQ232">
        <v>55</v>
      </c>
      <c r="AR232">
        <v>-128</v>
      </c>
      <c r="AZ232">
        <v>1200</v>
      </c>
      <c r="BA232">
        <v>1</v>
      </c>
      <c r="BB232" t="str">
        <f t="shared" si="131"/>
        <v xml:space="preserve">N65PJ   </v>
      </c>
      <c r="BC232">
        <v>7</v>
      </c>
      <c r="BE232">
        <v>0</v>
      </c>
      <c r="BF232">
        <v>0</v>
      </c>
      <c r="BG232">
        <v>0</v>
      </c>
      <c r="BH232">
        <v>900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 t="shared" si="149"/>
        <v>19:49:48.419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6</v>
      </c>
      <c r="CP232" t="s">
        <v>119</v>
      </c>
      <c r="CQ232">
        <v>275</v>
      </c>
      <c r="CR232">
        <v>2</v>
      </c>
      <c r="CW232">
        <v>7354363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 t="shared" si="146"/>
        <v>06/02/2020 19:49:43.782</v>
      </c>
      <c r="C233" t="str">
        <f t="shared" si="130"/>
        <v>FFDFD3C0</v>
      </c>
      <c r="D233" t="s">
        <v>131</v>
      </c>
      <c r="E233">
        <v>11</v>
      </c>
      <c r="H233">
        <v>228</v>
      </c>
      <c r="I233" t="s">
        <v>132</v>
      </c>
      <c r="J233" t="s">
        <v>129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47"/>
        <v>19:49:48.414</v>
      </c>
      <c r="T233" t="str">
        <f t="shared" si="148"/>
        <v>19:49:48.014</v>
      </c>
      <c r="U233" t="str">
        <f t="shared" si="128"/>
        <v>A88BAF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196</v>
      </c>
      <c r="AJ233">
        <v>38.309240000000003</v>
      </c>
      <c r="AK233" t="s">
        <v>197</v>
      </c>
      <c r="AL233">
        <v>-122.05132500000001</v>
      </c>
      <c r="AM233">
        <v>25</v>
      </c>
      <c r="AN233">
        <v>900</v>
      </c>
      <c r="AO233" t="s">
        <v>118</v>
      </c>
      <c r="AP233">
        <v>33</v>
      </c>
      <c r="AQ233">
        <v>55</v>
      </c>
      <c r="AR233">
        <v>-128</v>
      </c>
      <c r="AZ233">
        <v>1200</v>
      </c>
      <c r="BA233">
        <v>1</v>
      </c>
      <c r="BB233" t="str">
        <f t="shared" si="131"/>
        <v xml:space="preserve">N65PJ   </v>
      </c>
      <c r="BC233">
        <v>7</v>
      </c>
      <c r="BE233">
        <v>0</v>
      </c>
      <c r="BF233">
        <v>0</v>
      </c>
      <c r="BG233">
        <v>0</v>
      </c>
      <c r="BH233">
        <v>900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 t="shared" si="149"/>
        <v>19:49:48.419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6</v>
      </c>
      <c r="CP233" t="s">
        <v>119</v>
      </c>
      <c r="CQ233">
        <v>275</v>
      </c>
      <c r="CR233">
        <v>2</v>
      </c>
      <c r="CW233">
        <v>7354363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 t="shared" si="146"/>
        <v>06/02/2020 19:49:43.782</v>
      </c>
      <c r="C234" t="str">
        <f t="shared" si="130"/>
        <v>FFDFD3C0</v>
      </c>
      <c r="D234" t="s">
        <v>127</v>
      </c>
      <c r="E234">
        <v>5</v>
      </c>
      <c r="H234">
        <v>47</v>
      </c>
      <c r="I234" t="s">
        <v>128</v>
      </c>
      <c r="J234" t="s">
        <v>129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47"/>
        <v>19:49:48.414</v>
      </c>
      <c r="T234" t="str">
        <f t="shared" si="148"/>
        <v>19:49:48.014</v>
      </c>
      <c r="U234" t="str">
        <f t="shared" si="128"/>
        <v>A88BAF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196</v>
      </c>
      <c r="AJ234">
        <v>38.309240000000003</v>
      </c>
      <c r="AK234" t="s">
        <v>197</v>
      </c>
      <c r="AL234">
        <v>-122.05132500000001</v>
      </c>
      <c r="AM234">
        <v>25</v>
      </c>
      <c r="AN234">
        <v>900</v>
      </c>
      <c r="AO234" t="s">
        <v>118</v>
      </c>
      <c r="AP234">
        <v>33</v>
      </c>
      <c r="AQ234">
        <v>55</v>
      </c>
      <c r="AR234">
        <v>-128</v>
      </c>
      <c r="AZ234">
        <v>1200</v>
      </c>
      <c r="BA234">
        <v>1</v>
      </c>
      <c r="BB234" t="str">
        <f t="shared" si="131"/>
        <v xml:space="preserve">N65PJ   </v>
      </c>
      <c r="BC234">
        <v>7</v>
      </c>
      <c r="BE234">
        <v>0</v>
      </c>
      <c r="BF234">
        <v>0</v>
      </c>
      <c r="BG234">
        <v>0</v>
      </c>
      <c r="BH234">
        <v>900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 t="shared" si="149"/>
        <v>19:49:48.419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119</v>
      </c>
      <c r="CQ234">
        <v>275</v>
      </c>
      <c r="CR234">
        <v>2</v>
      </c>
      <c r="CW234">
        <v>7354363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 t="shared" si="146"/>
        <v>06/02/2020 19:49:43.782</v>
      </c>
      <c r="C235" t="str">
        <f t="shared" si="130"/>
        <v>FFDFD3C0</v>
      </c>
      <c r="D235" t="s">
        <v>127</v>
      </c>
      <c r="E235">
        <v>9</v>
      </c>
      <c r="H235">
        <v>51</v>
      </c>
      <c r="I235" t="s">
        <v>133</v>
      </c>
      <c r="J235" t="s">
        <v>129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47"/>
        <v>19:49:48.414</v>
      </c>
      <c r="T235" t="str">
        <f t="shared" si="148"/>
        <v>19:49:48.014</v>
      </c>
      <c r="U235" t="str">
        <f t="shared" si="128"/>
        <v>A88BAF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196</v>
      </c>
      <c r="AJ235">
        <v>38.309240000000003</v>
      </c>
      <c r="AK235" t="s">
        <v>197</v>
      </c>
      <c r="AL235">
        <v>-122.05132500000001</v>
      </c>
      <c r="AM235">
        <v>25</v>
      </c>
      <c r="AN235">
        <v>900</v>
      </c>
      <c r="AO235" t="s">
        <v>118</v>
      </c>
      <c r="AP235">
        <v>33</v>
      </c>
      <c r="AQ235">
        <v>55</v>
      </c>
      <c r="AR235">
        <v>-128</v>
      </c>
      <c r="AZ235">
        <v>1200</v>
      </c>
      <c r="BA235">
        <v>1</v>
      </c>
      <c r="BB235" t="str">
        <f t="shared" si="131"/>
        <v xml:space="preserve">N65PJ   </v>
      </c>
      <c r="BC235">
        <v>7</v>
      </c>
      <c r="BE235">
        <v>0</v>
      </c>
      <c r="BF235">
        <v>0</v>
      </c>
      <c r="BG235">
        <v>0</v>
      </c>
      <c r="BH235">
        <v>900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 t="shared" si="149"/>
        <v>19:49:48.419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275</v>
      </c>
      <c r="CR235">
        <v>2</v>
      </c>
      <c r="CW235">
        <v>7354363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 t="shared" ref="A236:A242" si="150">"06/02/2020 19:49:44.795"</f>
        <v>06/02/2020 19:49:44.795</v>
      </c>
      <c r="C236" t="str">
        <f t="shared" si="130"/>
        <v>FFDFD3C0</v>
      </c>
      <c r="D236" t="s">
        <v>113</v>
      </c>
      <c r="E236">
        <v>5</v>
      </c>
      <c r="H236">
        <v>172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ref="S236:S242" si="151">"19:49:49.453"</f>
        <v>19:49:49.453</v>
      </c>
      <c r="T236" t="str">
        <f t="shared" ref="T236:T242" si="152">"19:49:48.953"</f>
        <v>19:49:48.953</v>
      </c>
      <c r="U236" t="str">
        <f t="shared" si="128"/>
        <v>A88BAF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198</v>
      </c>
      <c r="AJ236">
        <v>38.309455</v>
      </c>
      <c r="AK236" t="s">
        <v>199</v>
      </c>
      <c r="AL236">
        <v>-122.051153</v>
      </c>
      <c r="AM236">
        <v>25</v>
      </c>
      <c r="AN236">
        <v>900</v>
      </c>
      <c r="AO236" t="s">
        <v>118</v>
      </c>
      <c r="AP236">
        <v>31</v>
      </c>
      <c r="AQ236">
        <v>53</v>
      </c>
      <c r="AR236">
        <v>0</v>
      </c>
      <c r="AZ236">
        <v>1200</v>
      </c>
      <c r="BA236">
        <v>1</v>
      </c>
      <c r="BB236" t="str">
        <f t="shared" si="131"/>
        <v xml:space="preserve">N65PJ   </v>
      </c>
      <c r="BC236">
        <v>7</v>
      </c>
      <c r="BE236">
        <v>0</v>
      </c>
      <c r="BF236">
        <v>0</v>
      </c>
      <c r="BG236">
        <v>0</v>
      </c>
      <c r="BH236">
        <v>900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 t="shared" ref="BW236:BW242" si="153">"19:49:49.454"</f>
        <v>19:49:49.454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119</v>
      </c>
      <c r="CQ236">
        <v>276</v>
      </c>
      <c r="CR236">
        <v>2</v>
      </c>
      <c r="CW236">
        <v>9823620</v>
      </c>
      <c r="CY236">
        <v>1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 t="shared" si="150"/>
        <v>06/02/2020 19:49:44.795</v>
      </c>
      <c r="C237" t="str">
        <f t="shared" si="130"/>
        <v>FFDFD3C0</v>
      </c>
      <c r="D237" t="s">
        <v>125</v>
      </c>
      <c r="E237">
        <v>19</v>
      </c>
      <c r="F237">
        <v>1019</v>
      </c>
      <c r="G237" t="s">
        <v>114</v>
      </c>
      <c r="J237" t="s">
        <v>126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51"/>
        <v>19:49:49.453</v>
      </c>
      <c r="T237" t="str">
        <f t="shared" si="152"/>
        <v>19:49:48.953</v>
      </c>
      <c r="U237" t="str">
        <f t="shared" si="128"/>
        <v>A88BAF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198</v>
      </c>
      <c r="AJ237">
        <v>38.309455</v>
      </c>
      <c r="AK237" t="s">
        <v>199</v>
      </c>
      <c r="AL237">
        <v>-122.051153</v>
      </c>
      <c r="AM237">
        <v>25</v>
      </c>
      <c r="AN237">
        <v>900</v>
      </c>
      <c r="AO237" t="s">
        <v>118</v>
      </c>
      <c r="AP237">
        <v>31</v>
      </c>
      <c r="AQ237">
        <v>53</v>
      </c>
      <c r="AR237">
        <v>0</v>
      </c>
      <c r="AZ237">
        <v>1200</v>
      </c>
      <c r="BA237">
        <v>1</v>
      </c>
      <c r="BB237" t="str">
        <f t="shared" si="131"/>
        <v xml:space="preserve">N65PJ   </v>
      </c>
      <c r="BC237">
        <v>7</v>
      </c>
      <c r="BE237">
        <v>0</v>
      </c>
      <c r="BF237">
        <v>0</v>
      </c>
      <c r="BG237">
        <v>0</v>
      </c>
      <c r="BH237">
        <v>900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 t="shared" si="153"/>
        <v>19:49:49.454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6</v>
      </c>
      <c r="CP237" t="s">
        <v>119</v>
      </c>
      <c r="CQ237">
        <v>276</v>
      </c>
      <c r="CR237">
        <v>2</v>
      </c>
      <c r="CW237">
        <v>9823620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 t="shared" si="150"/>
        <v>06/02/2020 19:49:44.795</v>
      </c>
      <c r="C238" t="str">
        <f t="shared" si="130"/>
        <v>FFDFD3C0</v>
      </c>
      <c r="D238" t="s">
        <v>122</v>
      </c>
      <c r="E238">
        <v>6</v>
      </c>
      <c r="F238">
        <v>2006</v>
      </c>
      <c r="G238" t="s">
        <v>123</v>
      </c>
      <c r="J238" t="s">
        <v>124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51"/>
        <v>19:49:49.453</v>
      </c>
      <c r="T238" t="str">
        <f t="shared" si="152"/>
        <v>19:49:48.953</v>
      </c>
      <c r="U238" t="str">
        <f t="shared" si="128"/>
        <v>A88BAF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198</v>
      </c>
      <c r="AJ238">
        <v>38.309455</v>
      </c>
      <c r="AK238" t="s">
        <v>199</v>
      </c>
      <c r="AL238">
        <v>-122.051153</v>
      </c>
      <c r="AM238">
        <v>25</v>
      </c>
      <c r="AN238">
        <v>900</v>
      </c>
      <c r="AO238" t="s">
        <v>118</v>
      </c>
      <c r="AP238">
        <v>31</v>
      </c>
      <c r="AQ238">
        <v>53</v>
      </c>
      <c r="AR238">
        <v>0</v>
      </c>
      <c r="AZ238">
        <v>1200</v>
      </c>
      <c r="BA238">
        <v>1</v>
      </c>
      <c r="BB238" t="str">
        <f t="shared" si="131"/>
        <v xml:space="preserve">N65PJ   </v>
      </c>
      <c r="BC238">
        <v>7</v>
      </c>
      <c r="BE238">
        <v>0</v>
      </c>
      <c r="BF238">
        <v>0</v>
      </c>
      <c r="BG238">
        <v>0</v>
      </c>
      <c r="BH238">
        <v>900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 t="shared" si="153"/>
        <v>19:49:49.454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6</v>
      </c>
      <c r="CP238" t="s">
        <v>119</v>
      </c>
      <c r="CQ238">
        <v>276</v>
      </c>
      <c r="CR238">
        <v>2</v>
      </c>
      <c r="CW238">
        <v>9823620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 t="shared" si="150"/>
        <v>06/02/2020 19:49:44.795</v>
      </c>
      <c r="C239" t="str">
        <f t="shared" si="130"/>
        <v>FFDFD3C0</v>
      </c>
      <c r="D239" t="s">
        <v>127</v>
      </c>
      <c r="E239">
        <v>7</v>
      </c>
      <c r="H239">
        <v>49</v>
      </c>
      <c r="I239" t="s">
        <v>114</v>
      </c>
      <c r="J239" t="s">
        <v>129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51"/>
        <v>19:49:49.453</v>
      </c>
      <c r="T239" t="str">
        <f t="shared" si="152"/>
        <v>19:49:48.953</v>
      </c>
      <c r="U239" t="str">
        <f t="shared" si="128"/>
        <v>A88BAF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198</v>
      </c>
      <c r="AJ239">
        <v>38.309455</v>
      </c>
      <c r="AK239" t="s">
        <v>199</v>
      </c>
      <c r="AL239">
        <v>-122.051153</v>
      </c>
      <c r="AM239">
        <v>25</v>
      </c>
      <c r="AN239">
        <v>900</v>
      </c>
      <c r="AO239" t="s">
        <v>118</v>
      </c>
      <c r="AP239">
        <v>31</v>
      </c>
      <c r="AQ239">
        <v>53</v>
      </c>
      <c r="AR239">
        <v>0</v>
      </c>
      <c r="AZ239">
        <v>1200</v>
      </c>
      <c r="BA239">
        <v>1</v>
      </c>
      <c r="BB239" t="str">
        <f t="shared" si="131"/>
        <v xml:space="preserve">N65PJ   </v>
      </c>
      <c r="BC239">
        <v>7</v>
      </c>
      <c r="BE239">
        <v>0</v>
      </c>
      <c r="BF239">
        <v>0</v>
      </c>
      <c r="BG239">
        <v>0</v>
      </c>
      <c r="BH239">
        <v>900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 t="shared" si="153"/>
        <v>19:49:49.454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6</v>
      </c>
      <c r="CP239" t="s">
        <v>119</v>
      </c>
      <c r="CQ239">
        <v>275</v>
      </c>
      <c r="CR239">
        <v>2</v>
      </c>
      <c r="CW239">
        <v>7354938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 t="shared" si="150"/>
        <v>06/02/2020 19:49:44.795</v>
      </c>
      <c r="C240" t="str">
        <f t="shared" si="130"/>
        <v>FFDFD3C0</v>
      </c>
      <c r="D240" t="s">
        <v>131</v>
      </c>
      <c r="E240">
        <v>11</v>
      </c>
      <c r="H240">
        <v>228</v>
      </c>
      <c r="I240" t="s">
        <v>132</v>
      </c>
      <c r="J240" t="s">
        <v>129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51"/>
        <v>19:49:49.453</v>
      </c>
      <c r="T240" t="str">
        <f t="shared" si="152"/>
        <v>19:49:48.953</v>
      </c>
      <c r="U240" t="str">
        <f t="shared" si="128"/>
        <v>A88BAF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198</v>
      </c>
      <c r="AJ240">
        <v>38.309455</v>
      </c>
      <c r="AK240" t="s">
        <v>199</v>
      </c>
      <c r="AL240">
        <v>-122.051153</v>
      </c>
      <c r="AM240">
        <v>25</v>
      </c>
      <c r="AN240">
        <v>900</v>
      </c>
      <c r="AO240" t="s">
        <v>118</v>
      </c>
      <c r="AP240">
        <v>31</v>
      </c>
      <c r="AQ240">
        <v>53</v>
      </c>
      <c r="AR240">
        <v>0</v>
      </c>
      <c r="AZ240">
        <v>1200</v>
      </c>
      <c r="BA240">
        <v>1</v>
      </c>
      <c r="BB240" t="str">
        <f t="shared" si="131"/>
        <v xml:space="preserve">N65PJ   </v>
      </c>
      <c r="BC240">
        <v>7</v>
      </c>
      <c r="BE240">
        <v>0</v>
      </c>
      <c r="BF240">
        <v>0</v>
      </c>
      <c r="BG240">
        <v>0</v>
      </c>
      <c r="BH240">
        <v>900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 t="shared" si="153"/>
        <v>19:49:49.454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6</v>
      </c>
      <c r="CP240" t="s">
        <v>119</v>
      </c>
      <c r="CQ240">
        <v>276</v>
      </c>
      <c r="CR240">
        <v>2</v>
      </c>
      <c r="CW240">
        <v>9823620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 t="shared" si="150"/>
        <v>06/02/2020 19:49:44.795</v>
      </c>
      <c r="C241" t="str">
        <f t="shared" si="130"/>
        <v>FFDFD3C0</v>
      </c>
      <c r="D241" t="s">
        <v>127</v>
      </c>
      <c r="E241">
        <v>5</v>
      </c>
      <c r="H241">
        <v>47</v>
      </c>
      <c r="I241" t="s">
        <v>128</v>
      </c>
      <c r="J241" t="s">
        <v>129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51"/>
        <v>19:49:49.453</v>
      </c>
      <c r="T241" t="str">
        <f t="shared" si="152"/>
        <v>19:49:48.953</v>
      </c>
      <c r="U241" t="str">
        <f t="shared" si="128"/>
        <v>A88BAF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198</v>
      </c>
      <c r="AJ241">
        <v>38.309455</v>
      </c>
      <c r="AK241" t="s">
        <v>199</v>
      </c>
      <c r="AL241">
        <v>-122.051153</v>
      </c>
      <c r="AM241">
        <v>25</v>
      </c>
      <c r="AN241">
        <v>900</v>
      </c>
      <c r="AO241" t="s">
        <v>118</v>
      </c>
      <c r="AP241">
        <v>31</v>
      </c>
      <c r="AQ241">
        <v>53</v>
      </c>
      <c r="AR241">
        <v>0</v>
      </c>
      <c r="AZ241">
        <v>1200</v>
      </c>
      <c r="BA241">
        <v>1</v>
      </c>
      <c r="BB241" t="str">
        <f t="shared" si="131"/>
        <v xml:space="preserve">N65PJ   </v>
      </c>
      <c r="BC241">
        <v>7</v>
      </c>
      <c r="BE241">
        <v>0</v>
      </c>
      <c r="BF241">
        <v>0</v>
      </c>
      <c r="BG241">
        <v>0</v>
      </c>
      <c r="BH241">
        <v>900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 t="shared" si="153"/>
        <v>19:49:49.454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6</v>
      </c>
      <c r="CP241" t="s">
        <v>119</v>
      </c>
      <c r="CQ241">
        <v>276</v>
      </c>
      <c r="CR241">
        <v>2</v>
      </c>
      <c r="CW241">
        <v>9823620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 t="shared" si="150"/>
        <v>06/02/2020 19:49:44.795</v>
      </c>
      <c r="C242" t="str">
        <f t="shared" si="130"/>
        <v>FFDFD3C0</v>
      </c>
      <c r="D242" t="s">
        <v>127</v>
      </c>
      <c r="E242">
        <v>9</v>
      </c>
      <c r="H242">
        <v>51</v>
      </c>
      <c r="I242" t="s">
        <v>133</v>
      </c>
      <c r="J242" t="s">
        <v>129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151"/>
        <v>19:49:49.453</v>
      </c>
      <c r="T242" t="str">
        <f t="shared" si="152"/>
        <v>19:49:48.953</v>
      </c>
      <c r="U242" t="str">
        <f t="shared" si="128"/>
        <v>A88BAF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198</v>
      </c>
      <c r="AJ242">
        <v>38.309455</v>
      </c>
      <c r="AK242" t="s">
        <v>199</v>
      </c>
      <c r="AL242">
        <v>-122.051153</v>
      </c>
      <c r="AM242">
        <v>25</v>
      </c>
      <c r="AN242">
        <v>900</v>
      </c>
      <c r="AO242" t="s">
        <v>118</v>
      </c>
      <c r="AP242">
        <v>31</v>
      </c>
      <c r="AQ242">
        <v>53</v>
      </c>
      <c r="AR242">
        <v>0</v>
      </c>
      <c r="AZ242">
        <v>1200</v>
      </c>
      <c r="BA242">
        <v>1</v>
      </c>
      <c r="BB242" t="str">
        <f t="shared" si="131"/>
        <v xml:space="preserve">N65PJ   </v>
      </c>
      <c r="BC242">
        <v>7</v>
      </c>
      <c r="BE242">
        <v>0</v>
      </c>
      <c r="BF242">
        <v>0</v>
      </c>
      <c r="BG242">
        <v>0</v>
      </c>
      <c r="BH242">
        <v>900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 t="shared" si="153"/>
        <v>19:49:49.454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6</v>
      </c>
      <c r="CP242" t="s">
        <v>119</v>
      </c>
      <c r="CQ242">
        <v>276</v>
      </c>
      <c r="CR242">
        <v>2</v>
      </c>
      <c r="CW242">
        <v>9823620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 t="shared" ref="A243:A249" si="154">"06/02/2020 19:49:45.719"</f>
        <v>06/02/2020 19:49:45.719</v>
      </c>
      <c r="C243" t="str">
        <f t="shared" si="130"/>
        <v>FFDFD3C0</v>
      </c>
      <c r="D243" t="s">
        <v>122</v>
      </c>
      <c r="E243">
        <v>6</v>
      </c>
      <c r="F243">
        <v>2006</v>
      </c>
      <c r="G243" t="s">
        <v>123</v>
      </c>
      <c r="J243" t="s">
        <v>124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ref="S243:S249" si="155">"19:49:50.391"</f>
        <v>19:49:50.391</v>
      </c>
      <c r="T243" t="str">
        <f t="shared" ref="T243:T249" si="156">"19:49:50.091"</f>
        <v>19:49:50.091</v>
      </c>
      <c r="U243" t="str">
        <f t="shared" si="128"/>
        <v>A88BAF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200</v>
      </c>
      <c r="AJ243">
        <v>38.309691000000001</v>
      </c>
      <c r="AK243" t="s">
        <v>201</v>
      </c>
      <c r="AL243">
        <v>-122.05100299999999</v>
      </c>
      <c r="AM243">
        <v>25</v>
      </c>
      <c r="AN243">
        <v>900</v>
      </c>
      <c r="AO243" t="s">
        <v>118</v>
      </c>
      <c r="AP243">
        <v>29</v>
      </c>
      <c r="AQ243">
        <v>48</v>
      </c>
      <c r="AR243">
        <v>128</v>
      </c>
      <c r="AZ243">
        <v>1200</v>
      </c>
      <c r="BA243">
        <v>1</v>
      </c>
      <c r="BB243" t="str">
        <f t="shared" si="131"/>
        <v xml:space="preserve">N65PJ   </v>
      </c>
      <c r="BC243">
        <v>7</v>
      </c>
      <c r="BE243">
        <v>0</v>
      </c>
      <c r="BF243">
        <v>0</v>
      </c>
      <c r="BG243">
        <v>0</v>
      </c>
      <c r="BH243">
        <v>900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 t="shared" ref="BW243:BW249" si="157">"19:49:50.391"</f>
        <v>19:49:50.391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6</v>
      </c>
      <c r="CP243" t="s">
        <v>119</v>
      </c>
      <c r="CQ243">
        <v>275</v>
      </c>
      <c r="CR243">
        <v>2</v>
      </c>
      <c r="CW243">
        <v>7355462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 t="shared" si="154"/>
        <v>06/02/2020 19:49:45.719</v>
      </c>
      <c r="C244" t="str">
        <f t="shared" si="130"/>
        <v>FFDFD3C0</v>
      </c>
      <c r="D244" t="s">
        <v>127</v>
      </c>
      <c r="E244">
        <v>7</v>
      </c>
      <c r="H244">
        <v>49</v>
      </c>
      <c r="I244" t="s">
        <v>114</v>
      </c>
      <c r="J244" t="s">
        <v>129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155"/>
        <v>19:49:50.391</v>
      </c>
      <c r="T244" t="str">
        <f t="shared" si="156"/>
        <v>19:49:50.091</v>
      </c>
      <c r="U244" t="str">
        <f t="shared" si="128"/>
        <v>A88BAF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200</v>
      </c>
      <c r="AJ244">
        <v>38.309691000000001</v>
      </c>
      <c r="AK244" t="s">
        <v>201</v>
      </c>
      <c r="AL244">
        <v>-122.05100299999999</v>
      </c>
      <c r="AM244">
        <v>25</v>
      </c>
      <c r="AN244">
        <v>900</v>
      </c>
      <c r="AO244" t="s">
        <v>118</v>
      </c>
      <c r="AP244">
        <v>29</v>
      </c>
      <c r="AQ244">
        <v>48</v>
      </c>
      <c r="AR244">
        <v>128</v>
      </c>
      <c r="AZ244">
        <v>1200</v>
      </c>
      <c r="BA244">
        <v>1</v>
      </c>
      <c r="BB244" t="str">
        <f t="shared" si="131"/>
        <v xml:space="preserve">N65PJ   </v>
      </c>
      <c r="BC244">
        <v>7</v>
      </c>
      <c r="BE244">
        <v>0</v>
      </c>
      <c r="BF244">
        <v>0</v>
      </c>
      <c r="BG244">
        <v>0</v>
      </c>
      <c r="BH244">
        <v>900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 t="shared" si="157"/>
        <v>19:49:50.391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6</v>
      </c>
      <c r="CP244" t="s">
        <v>119</v>
      </c>
      <c r="CQ244">
        <v>275</v>
      </c>
      <c r="CR244">
        <v>2</v>
      </c>
      <c r="CW244">
        <v>7355462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 t="shared" si="154"/>
        <v>06/02/2020 19:49:45.719</v>
      </c>
      <c r="C245" t="str">
        <f t="shared" si="130"/>
        <v>FFDFD3C0</v>
      </c>
      <c r="D245" t="s">
        <v>131</v>
      </c>
      <c r="E245">
        <v>11</v>
      </c>
      <c r="H245">
        <v>228</v>
      </c>
      <c r="I245" t="s">
        <v>132</v>
      </c>
      <c r="J245" t="s">
        <v>129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55"/>
        <v>19:49:50.391</v>
      </c>
      <c r="T245" t="str">
        <f t="shared" si="156"/>
        <v>19:49:50.091</v>
      </c>
      <c r="U245" t="str">
        <f t="shared" si="128"/>
        <v>A88BAF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200</v>
      </c>
      <c r="AJ245">
        <v>38.309691000000001</v>
      </c>
      <c r="AK245" t="s">
        <v>201</v>
      </c>
      <c r="AL245">
        <v>-122.05100299999999</v>
      </c>
      <c r="AM245">
        <v>25</v>
      </c>
      <c r="AN245">
        <v>900</v>
      </c>
      <c r="AO245" t="s">
        <v>118</v>
      </c>
      <c r="AP245">
        <v>29</v>
      </c>
      <c r="AQ245">
        <v>48</v>
      </c>
      <c r="AR245">
        <v>128</v>
      </c>
      <c r="AZ245">
        <v>1200</v>
      </c>
      <c r="BA245">
        <v>1</v>
      </c>
      <c r="BB245" t="str">
        <f t="shared" si="131"/>
        <v xml:space="preserve">N65PJ   </v>
      </c>
      <c r="BC245">
        <v>7</v>
      </c>
      <c r="BE245">
        <v>0</v>
      </c>
      <c r="BF245">
        <v>0</v>
      </c>
      <c r="BG245">
        <v>0</v>
      </c>
      <c r="BH245">
        <v>900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 t="shared" si="157"/>
        <v>19:49:50.391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6</v>
      </c>
      <c r="CP245" t="s">
        <v>119</v>
      </c>
      <c r="CQ245">
        <v>275</v>
      </c>
      <c r="CR245">
        <v>2</v>
      </c>
      <c r="CW245">
        <v>7355462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 t="shared" si="154"/>
        <v>06/02/2020 19:49:45.719</v>
      </c>
      <c r="C246" t="str">
        <f t="shared" si="130"/>
        <v>FFDFD3C0</v>
      </c>
      <c r="D246" t="s">
        <v>127</v>
      </c>
      <c r="E246">
        <v>5</v>
      </c>
      <c r="H246">
        <v>47</v>
      </c>
      <c r="I246" t="s">
        <v>128</v>
      </c>
      <c r="J246" t="s">
        <v>129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55"/>
        <v>19:49:50.391</v>
      </c>
      <c r="T246" t="str">
        <f t="shared" si="156"/>
        <v>19:49:50.091</v>
      </c>
      <c r="U246" t="str">
        <f t="shared" si="128"/>
        <v>A88BAF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200</v>
      </c>
      <c r="AJ246">
        <v>38.309691000000001</v>
      </c>
      <c r="AK246" t="s">
        <v>201</v>
      </c>
      <c r="AL246">
        <v>-122.05100299999999</v>
      </c>
      <c r="AM246">
        <v>25</v>
      </c>
      <c r="AN246">
        <v>900</v>
      </c>
      <c r="AO246" t="s">
        <v>118</v>
      </c>
      <c r="AP246">
        <v>29</v>
      </c>
      <c r="AQ246">
        <v>48</v>
      </c>
      <c r="AR246">
        <v>128</v>
      </c>
      <c r="AZ246">
        <v>1200</v>
      </c>
      <c r="BA246">
        <v>1</v>
      </c>
      <c r="BB246" t="str">
        <f t="shared" si="131"/>
        <v xml:space="preserve">N65PJ   </v>
      </c>
      <c r="BC246">
        <v>7</v>
      </c>
      <c r="BE246">
        <v>0</v>
      </c>
      <c r="BF246">
        <v>0</v>
      </c>
      <c r="BG246">
        <v>0</v>
      </c>
      <c r="BH246">
        <v>900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 t="shared" si="157"/>
        <v>19:49:50.391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6</v>
      </c>
      <c r="CP246" t="s">
        <v>119</v>
      </c>
      <c r="CQ246">
        <v>275</v>
      </c>
      <c r="CR246">
        <v>2</v>
      </c>
      <c r="CW246">
        <v>7355462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 t="shared" si="154"/>
        <v>06/02/2020 19:49:45.719</v>
      </c>
      <c r="C247" t="str">
        <f t="shared" si="130"/>
        <v>FFDFD3C0</v>
      </c>
      <c r="D247" t="s">
        <v>127</v>
      </c>
      <c r="E247">
        <v>9</v>
      </c>
      <c r="H247">
        <v>51</v>
      </c>
      <c r="I247" t="s">
        <v>133</v>
      </c>
      <c r="J247" t="s">
        <v>129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55"/>
        <v>19:49:50.391</v>
      </c>
      <c r="T247" t="str">
        <f t="shared" si="156"/>
        <v>19:49:50.091</v>
      </c>
      <c r="U247" t="str">
        <f t="shared" si="128"/>
        <v>A88BAF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200</v>
      </c>
      <c r="AJ247">
        <v>38.309691000000001</v>
      </c>
      <c r="AK247" t="s">
        <v>201</v>
      </c>
      <c r="AL247">
        <v>-122.05100299999999</v>
      </c>
      <c r="AM247">
        <v>25</v>
      </c>
      <c r="AN247">
        <v>900</v>
      </c>
      <c r="AO247" t="s">
        <v>118</v>
      </c>
      <c r="AP247">
        <v>29</v>
      </c>
      <c r="AQ247">
        <v>48</v>
      </c>
      <c r="AR247">
        <v>128</v>
      </c>
      <c r="AZ247">
        <v>1200</v>
      </c>
      <c r="BA247">
        <v>1</v>
      </c>
      <c r="BB247" t="str">
        <f t="shared" si="131"/>
        <v xml:space="preserve">N65PJ   </v>
      </c>
      <c r="BC247">
        <v>7</v>
      </c>
      <c r="BE247">
        <v>0</v>
      </c>
      <c r="BF247">
        <v>0</v>
      </c>
      <c r="BG247">
        <v>0</v>
      </c>
      <c r="BH247">
        <v>900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 t="shared" si="157"/>
        <v>19:49:50.391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6</v>
      </c>
      <c r="CP247" t="s">
        <v>119</v>
      </c>
      <c r="CQ247">
        <v>275</v>
      </c>
      <c r="CR247">
        <v>2</v>
      </c>
      <c r="CW247">
        <v>7355462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 t="shared" si="154"/>
        <v>06/02/2020 19:49:45.719</v>
      </c>
      <c r="C248" t="str">
        <f t="shared" si="130"/>
        <v>FFDFD3C0</v>
      </c>
      <c r="D248" t="s">
        <v>125</v>
      </c>
      <c r="E248">
        <v>19</v>
      </c>
      <c r="F248">
        <v>1019</v>
      </c>
      <c r="G248" t="s">
        <v>114</v>
      </c>
      <c r="J248" t="s">
        <v>126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55"/>
        <v>19:49:50.391</v>
      </c>
      <c r="T248" t="str">
        <f t="shared" si="156"/>
        <v>19:49:50.091</v>
      </c>
      <c r="U248" t="str">
        <f t="shared" si="128"/>
        <v>A88BAF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200</v>
      </c>
      <c r="AJ248">
        <v>38.309691000000001</v>
      </c>
      <c r="AK248" t="s">
        <v>201</v>
      </c>
      <c r="AL248">
        <v>-122.05100299999999</v>
      </c>
      <c r="AM248">
        <v>25</v>
      </c>
      <c r="AN248">
        <v>900</v>
      </c>
      <c r="AO248" t="s">
        <v>118</v>
      </c>
      <c r="AP248">
        <v>29</v>
      </c>
      <c r="AQ248">
        <v>48</v>
      </c>
      <c r="AR248">
        <v>128</v>
      </c>
      <c r="AZ248">
        <v>1200</v>
      </c>
      <c r="BA248">
        <v>1</v>
      </c>
      <c r="BB248" t="str">
        <f t="shared" si="131"/>
        <v xml:space="preserve">N65PJ   </v>
      </c>
      <c r="BC248">
        <v>7</v>
      </c>
      <c r="BE248">
        <v>0</v>
      </c>
      <c r="BF248">
        <v>0</v>
      </c>
      <c r="BG248">
        <v>0</v>
      </c>
      <c r="BH248">
        <v>900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 t="shared" si="157"/>
        <v>19:49:50.391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119</v>
      </c>
      <c r="CQ248">
        <v>275</v>
      </c>
      <c r="CR248">
        <v>2</v>
      </c>
      <c r="CW248">
        <v>7355462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 t="shared" si="154"/>
        <v>06/02/2020 19:49:45.719</v>
      </c>
      <c r="C249" t="str">
        <f t="shared" si="130"/>
        <v>FFDFD3C0</v>
      </c>
      <c r="D249" t="s">
        <v>113</v>
      </c>
      <c r="E249">
        <v>5</v>
      </c>
      <c r="H249">
        <v>172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55"/>
        <v>19:49:50.391</v>
      </c>
      <c r="T249" t="str">
        <f t="shared" si="156"/>
        <v>19:49:50.091</v>
      </c>
      <c r="U249" t="str">
        <f t="shared" si="128"/>
        <v>A88BAF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200</v>
      </c>
      <c r="AJ249">
        <v>38.309691000000001</v>
      </c>
      <c r="AK249" t="s">
        <v>201</v>
      </c>
      <c r="AL249">
        <v>-122.05100299999999</v>
      </c>
      <c r="AM249">
        <v>25</v>
      </c>
      <c r="AN249">
        <v>900</v>
      </c>
      <c r="AO249" t="s">
        <v>118</v>
      </c>
      <c r="AP249">
        <v>29</v>
      </c>
      <c r="AQ249">
        <v>48</v>
      </c>
      <c r="AR249">
        <v>128</v>
      </c>
      <c r="AZ249">
        <v>1200</v>
      </c>
      <c r="BA249">
        <v>1</v>
      </c>
      <c r="BB249" t="str">
        <f t="shared" si="131"/>
        <v xml:space="preserve">N65PJ   </v>
      </c>
      <c r="BC249">
        <v>7</v>
      </c>
      <c r="BE249">
        <v>0</v>
      </c>
      <c r="BF249">
        <v>0</v>
      </c>
      <c r="BG249">
        <v>0</v>
      </c>
      <c r="BH249">
        <v>900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 t="shared" si="157"/>
        <v>19:49:50.391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119</v>
      </c>
      <c r="CQ249">
        <v>275</v>
      </c>
      <c r="CR249">
        <v>2</v>
      </c>
      <c r="CW249">
        <v>7355462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 t="shared" ref="A250:A256" si="158">"06/02/2020 19:49:46.687"</f>
        <v>06/02/2020 19:49:46.687</v>
      </c>
      <c r="C250" t="str">
        <f t="shared" si="130"/>
        <v>FFDFD3C0</v>
      </c>
      <c r="D250" t="s">
        <v>127</v>
      </c>
      <c r="E250">
        <v>7</v>
      </c>
      <c r="H250">
        <v>49</v>
      </c>
      <c r="I250" t="s">
        <v>114</v>
      </c>
      <c r="J250" t="s">
        <v>129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ref="S250:S256" si="159">"19:49:51.352"</f>
        <v>19:49:51.352</v>
      </c>
      <c r="T250" t="str">
        <f t="shared" ref="T250:T256" si="160">"19:49:50.952"</f>
        <v>19:49:50.952</v>
      </c>
      <c r="U250" t="str">
        <f t="shared" si="128"/>
        <v>A88BAF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202</v>
      </c>
      <c r="AJ250">
        <v>38.309883999999997</v>
      </c>
      <c r="AK250" t="s">
        <v>203</v>
      </c>
      <c r="AL250">
        <v>-122.050831</v>
      </c>
      <c r="AM250">
        <v>25</v>
      </c>
      <c r="AN250">
        <v>900</v>
      </c>
      <c r="AO250" t="s">
        <v>118</v>
      </c>
      <c r="AP250">
        <v>26</v>
      </c>
      <c r="AQ250">
        <v>45</v>
      </c>
      <c r="AR250">
        <v>64</v>
      </c>
      <c r="AZ250">
        <v>1200</v>
      </c>
      <c r="BA250">
        <v>1</v>
      </c>
      <c r="BB250" t="str">
        <f t="shared" si="131"/>
        <v xml:space="preserve">N65PJ   </v>
      </c>
      <c r="BC250">
        <v>7</v>
      </c>
      <c r="BE250">
        <v>0</v>
      </c>
      <c r="BF250">
        <v>0</v>
      </c>
      <c r="BG250">
        <v>0</v>
      </c>
      <c r="BH250">
        <v>900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 t="shared" ref="BW250:BW256" si="161">"19:49:51.355"</f>
        <v>19:49:51.355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6</v>
      </c>
      <c r="CP250" t="s">
        <v>119</v>
      </c>
      <c r="CQ250">
        <v>275</v>
      </c>
      <c r="CR250">
        <v>2</v>
      </c>
      <c r="CW250">
        <v>7355981</v>
      </c>
      <c r="CY250">
        <v>1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 t="shared" si="158"/>
        <v>06/02/2020 19:49:46.687</v>
      </c>
      <c r="C251" t="str">
        <f t="shared" si="130"/>
        <v>FFDFD3C0</v>
      </c>
      <c r="D251" t="s">
        <v>131</v>
      </c>
      <c r="E251">
        <v>11</v>
      </c>
      <c r="H251">
        <v>228</v>
      </c>
      <c r="I251" t="s">
        <v>132</v>
      </c>
      <c r="J251" t="s">
        <v>129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59"/>
        <v>19:49:51.352</v>
      </c>
      <c r="T251" t="str">
        <f t="shared" si="160"/>
        <v>19:49:50.952</v>
      </c>
      <c r="U251" t="str">
        <f t="shared" si="128"/>
        <v>A88BAF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202</v>
      </c>
      <c r="AJ251">
        <v>38.309883999999997</v>
      </c>
      <c r="AK251" t="s">
        <v>203</v>
      </c>
      <c r="AL251">
        <v>-122.050831</v>
      </c>
      <c r="AM251">
        <v>25</v>
      </c>
      <c r="AN251">
        <v>900</v>
      </c>
      <c r="AO251" t="s">
        <v>118</v>
      </c>
      <c r="AP251">
        <v>26</v>
      </c>
      <c r="AQ251">
        <v>45</v>
      </c>
      <c r="AR251">
        <v>64</v>
      </c>
      <c r="AZ251">
        <v>1200</v>
      </c>
      <c r="BA251">
        <v>1</v>
      </c>
      <c r="BB251" t="str">
        <f t="shared" si="131"/>
        <v xml:space="preserve">N65PJ   </v>
      </c>
      <c r="BC251">
        <v>7</v>
      </c>
      <c r="BE251">
        <v>0</v>
      </c>
      <c r="BF251">
        <v>0</v>
      </c>
      <c r="BG251">
        <v>0</v>
      </c>
      <c r="BH251">
        <v>900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 t="shared" si="161"/>
        <v>19:49:51.355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6</v>
      </c>
      <c r="CP251" t="s">
        <v>119</v>
      </c>
      <c r="CQ251">
        <v>275</v>
      </c>
      <c r="CR251">
        <v>2</v>
      </c>
      <c r="CW251">
        <v>7355981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 t="shared" si="158"/>
        <v>06/02/2020 19:49:46.687</v>
      </c>
      <c r="C252" t="str">
        <f t="shared" si="130"/>
        <v>FFDFD3C0</v>
      </c>
      <c r="D252" t="s">
        <v>127</v>
      </c>
      <c r="E252">
        <v>5</v>
      </c>
      <c r="H252">
        <v>47</v>
      </c>
      <c r="I252" t="s">
        <v>128</v>
      </c>
      <c r="J252" t="s">
        <v>129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59"/>
        <v>19:49:51.352</v>
      </c>
      <c r="T252" t="str">
        <f t="shared" si="160"/>
        <v>19:49:50.952</v>
      </c>
      <c r="U252" t="str">
        <f t="shared" si="128"/>
        <v>A88BAF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202</v>
      </c>
      <c r="AJ252">
        <v>38.309883999999997</v>
      </c>
      <c r="AK252" t="s">
        <v>203</v>
      </c>
      <c r="AL252">
        <v>-122.050831</v>
      </c>
      <c r="AM252">
        <v>25</v>
      </c>
      <c r="AN252">
        <v>900</v>
      </c>
      <c r="AO252" t="s">
        <v>118</v>
      </c>
      <c r="AP252">
        <v>26</v>
      </c>
      <c r="AQ252">
        <v>45</v>
      </c>
      <c r="AR252">
        <v>64</v>
      </c>
      <c r="AZ252">
        <v>1200</v>
      </c>
      <c r="BA252">
        <v>1</v>
      </c>
      <c r="BB252" t="str">
        <f t="shared" si="131"/>
        <v xml:space="preserve">N65PJ   </v>
      </c>
      <c r="BC252">
        <v>7</v>
      </c>
      <c r="BE252">
        <v>0</v>
      </c>
      <c r="BF252">
        <v>0</v>
      </c>
      <c r="BG252">
        <v>0</v>
      </c>
      <c r="BH252">
        <v>900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 t="shared" si="161"/>
        <v>19:49:51.355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6</v>
      </c>
      <c r="CP252" t="s">
        <v>119</v>
      </c>
      <c r="CQ252">
        <v>275</v>
      </c>
      <c r="CR252">
        <v>2</v>
      </c>
      <c r="CW252">
        <v>7355981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 t="shared" si="158"/>
        <v>06/02/2020 19:49:46.687</v>
      </c>
      <c r="C253" t="str">
        <f t="shared" si="130"/>
        <v>FFDFD3C0</v>
      </c>
      <c r="D253" t="s">
        <v>127</v>
      </c>
      <c r="E253">
        <v>9</v>
      </c>
      <c r="H253">
        <v>51</v>
      </c>
      <c r="I253" t="s">
        <v>133</v>
      </c>
      <c r="J253" t="s">
        <v>129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59"/>
        <v>19:49:51.352</v>
      </c>
      <c r="T253" t="str">
        <f t="shared" si="160"/>
        <v>19:49:50.952</v>
      </c>
      <c r="U253" t="str">
        <f t="shared" si="128"/>
        <v>A88BAF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202</v>
      </c>
      <c r="AJ253">
        <v>38.309883999999997</v>
      </c>
      <c r="AK253" t="s">
        <v>203</v>
      </c>
      <c r="AL253">
        <v>-122.050831</v>
      </c>
      <c r="AM253">
        <v>25</v>
      </c>
      <c r="AN253">
        <v>900</v>
      </c>
      <c r="AO253" t="s">
        <v>118</v>
      </c>
      <c r="AP253">
        <v>26</v>
      </c>
      <c r="AQ253">
        <v>45</v>
      </c>
      <c r="AR253">
        <v>64</v>
      </c>
      <c r="AZ253">
        <v>1200</v>
      </c>
      <c r="BA253">
        <v>1</v>
      </c>
      <c r="BB253" t="str">
        <f t="shared" si="131"/>
        <v xml:space="preserve">N65PJ   </v>
      </c>
      <c r="BC253">
        <v>7</v>
      </c>
      <c r="BE253">
        <v>0</v>
      </c>
      <c r="BF253">
        <v>0</v>
      </c>
      <c r="BG253">
        <v>0</v>
      </c>
      <c r="BH253">
        <v>900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 t="shared" si="161"/>
        <v>19:49:51.355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6</v>
      </c>
      <c r="CP253" t="s">
        <v>119</v>
      </c>
      <c r="CQ253">
        <v>275</v>
      </c>
      <c r="CR253">
        <v>2</v>
      </c>
      <c r="CW253">
        <v>7355981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 t="shared" si="158"/>
        <v>06/02/2020 19:49:46.687</v>
      </c>
      <c r="C254" t="str">
        <f t="shared" si="130"/>
        <v>FFDFD3C0</v>
      </c>
      <c r="D254" t="s">
        <v>125</v>
      </c>
      <c r="E254">
        <v>19</v>
      </c>
      <c r="F254">
        <v>1019</v>
      </c>
      <c r="G254" t="s">
        <v>114</v>
      </c>
      <c r="J254" t="s">
        <v>126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59"/>
        <v>19:49:51.352</v>
      </c>
      <c r="T254" t="str">
        <f t="shared" si="160"/>
        <v>19:49:50.952</v>
      </c>
      <c r="U254" t="str">
        <f t="shared" si="128"/>
        <v>A88BAF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202</v>
      </c>
      <c r="AJ254">
        <v>38.309883999999997</v>
      </c>
      <c r="AK254" t="s">
        <v>203</v>
      </c>
      <c r="AL254">
        <v>-122.050831</v>
      </c>
      <c r="AM254">
        <v>25</v>
      </c>
      <c r="AN254">
        <v>900</v>
      </c>
      <c r="AO254" t="s">
        <v>118</v>
      </c>
      <c r="AP254">
        <v>26</v>
      </c>
      <c r="AQ254">
        <v>45</v>
      </c>
      <c r="AR254">
        <v>64</v>
      </c>
      <c r="AZ254">
        <v>1200</v>
      </c>
      <c r="BA254">
        <v>1</v>
      </c>
      <c r="BB254" t="str">
        <f t="shared" si="131"/>
        <v xml:space="preserve">N65PJ   </v>
      </c>
      <c r="BC254">
        <v>7</v>
      </c>
      <c r="BE254">
        <v>0</v>
      </c>
      <c r="BF254">
        <v>0</v>
      </c>
      <c r="BG254">
        <v>0</v>
      </c>
      <c r="BH254">
        <v>900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 t="shared" si="161"/>
        <v>19:49:51.355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6</v>
      </c>
      <c r="CP254" t="s">
        <v>119</v>
      </c>
      <c r="CQ254">
        <v>275</v>
      </c>
      <c r="CR254">
        <v>2</v>
      </c>
      <c r="CW254">
        <v>7355981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 t="shared" si="158"/>
        <v>06/02/2020 19:49:46.687</v>
      </c>
      <c r="C255" t="str">
        <f t="shared" si="130"/>
        <v>FFDFD3C0</v>
      </c>
      <c r="D255" t="s">
        <v>113</v>
      </c>
      <c r="E255">
        <v>5</v>
      </c>
      <c r="H255">
        <v>172</v>
      </c>
      <c r="I255" t="s">
        <v>114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59"/>
        <v>19:49:51.352</v>
      </c>
      <c r="T255" t="str">
        <f t="shared" si="160"/>
        <v>19:49:50.952</v>
      </c>
      <c r="U255" t="str">
        <f t="shared" si="128"/>
        <v>A88BAF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202</v>
      </c>
      <c r="AJ255">
        <v>38.309883999999997</v>
      </c>
      <c r="AK255" t="s">
        <v>203</v>
      </c>
      <c r="AL255">
        <v>-122.050831</v>
      </c>
      <c r="AM255">
        <v>25</v>
      </c>
      <c r="AN255">
        <v>900</v>
      </c>
      <c r="AO255" t="s">
        <v>118</v>
      </c>
      <c r="AP255">
        <v>26</v>
      </c>
      <c r="AQ255">
        <v>45</v>
      </c>
      <c r="AR255">
        <v>64</v>
      </c>
      <c r="AZ255">
        <v>1200</v>
      </c>
      <c r="BA255">
        <v>1</v>
      </c>
      <c r="BB255" t="str">
        <f t="shared" si="131"/>
        <v xml:space="preserve">N65PJ   </v>
      </c>
      <c r="BC255">
        <v>7</v>
      </c>
      <c r="BE255">
        <v>0</v>
      </c>
      <c r="BF255">
        <v>0</v>
      </c>
      <c r="BG255">
        <v>0</v>
      </c>
      <c r="BH255">
        <v>900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 t="shared" si="161"/>
        <v>19:49:51.355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6</v>
      </c>
      <c r="CP255" t="s">
        <v>119</v>
      </c>
      <c r="CQ255">
        <v>275</v>
      </c>
      <c r="CR255">
        <v>2</v>
      </c>
      <c r="CW255">
        <v>7355981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 t="shared" si="158"/>
        <v>06/02/2020 19:49:46.687</v>
      </c>
      <c r="C256" t="str">
        <f t="shared" si="130"/>
        <v>FFDFD3C0</v>
      </c>
      <c r="D256" t="s">
        <v>122</v>
      </c>
      <c r="E256">
        <v>6</v>
      </c>
      <c r="F256">
        <v>2006</v>
      </c>
      <c r="G256" t="s">
        <v>123</v>
      </c>
      <c r="J256" t="s">
        <v>124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59"/>
        <v>19:49:51.352</v>
      </c>
      <c r="T256" t="str">
        <f t="shared" si="160"/>
        <v>19:49:50.952</v>
      </c>
      <c r="U256" t="str">
        <f t="shared" si="128"/>
        <v>A88BAF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202</v>
      </c>
      <c r="AJ256">
        <v>38.309883999999997</v>
      </c>
      <c r="AK256" t="s">
        <v>203</v>
      </c>
      <c r="AL256">
        <v>-122.050831</v>
      </c>
      <c r="AM256">
        <v>25</v>
      </c>
      <c r="AN256">
        <v>900</v>
      </c>
      <c r="AO256" t="s">
        <v>118</v>
      </c>
      <c r="AP256">
        <v>26</v>
      </c>
      <c r="AQ256">
        <v>45</v>
      </c>
      <c r="AR256">
        <v>64</v>
      </c>
      <c r="AZ256">
        <v>1200</v>
      </c>
      <c r="BA256">
        <v>1</v>
      </c>
      <c r="BB256" t="str">
        <f t="shared" si="131"/>
        <v xml:space="preserve">N65PJ   </v>
      </c>
      <c r="BC256">
        <v>7</v>
      </c>
      <c r="BE256">
        <v>0</v>
      </c>
      <c r="BF256">
        <v>0</v>
      </c>
      <c r="BG256">
        <v>0</v>
      </c>
      <c r="BH256">
        <v>900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 t="shared" si="161"/>
        <v>19:49:51.355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6</v>
      </c>
      <c r="CP256" t="s">
        <v>119</v>
      </c>
      <c r="CQ256">
        <v>275</v>
      </c>
      <c r="CR256">
        <v>2</v>
      </c>
      <c r="CW256">
        <v>7355981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 t="shared" ref="A257:A263" si="162">"06/02/2020 19:49:47.605"</f>
        <v>06/02/2020 19:49:47.605</v>
      </c>
      <c r="C257" t="str">
        <f t="shared" si="130"/>
        <v>FFDFD3C0</v>
      </c>
      <c r="D257" t="s">
        <v>131</v>
      </c>
      <c r="E257">
        <v>11</v>
      </c>
      <c r="H257">
        <v>228</v>
      </c>
      <c r="I257" t="s">
        <v>132</v>
      </c>
      <c r="J257" t="s">
        <v>129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ref="S257:S263" si="163">"19:49:52.273"</f>
        <v>19:49:52.273</v>
      </c>
      <c r="T257" t="str">
        <f t="shared" ref="T257:T263" si="164">"19:49:51.873"</f>
        <v>19:49:51.873</v>
      </c>
      <c r="U257" t="str">
        <f t="shared" si="128"/>
        <v>A88BAF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204</v>
      </c>
      <c r="AJ257">
        <v>38.310056000000003</v>
      </c>
      <c r="AK257" t="s">
        <v>205</v>
      </c>
      <c r="AL257">
        <v>-122.05074500000001</v>
      </c>
      <c r="AM257">
        <v>25</v>
      </c>
      <c r="AN257">
        <v>900</v>
      </c>
      <c r="AO257" t="s">
        <v>118</v>
      </c>
      <c r="AP257">
        <v>24</v>
      </c>
      <c r="AQ257">
        <v>42</v>
      </c>
      <c r="AR257">
        <v>0</v>
      </c>
      <c r="AZ257">
        <v>1200</v>
      </c>
      <c r="BA257">
        <v>1</v>
      </c>
      <c r="BB257" t="str">
        <f t="shared" si="131"/>
        <v xml:space="preserve">N65PJ   </v>
      </c>
      <c r="BC257">
        <v>7</v>
      </c>
      <c r="BE257">
        <v>0</v>
      </c>
      <c r="BF257">
        <v>0</v>
      </c>
      <c r="BG257">
        <v>0</v>
      </c>
      <c r="BH257">
        <v>875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 t="shared" ref="BW257:BW263" si="165">"19:49:52.277"</f>
        <v>19:49:52.277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275</v>
      </c>
      <c r="CR257">
        <v>2</v>
      </c>
      <c r="CW257">
        <v>7356494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 t="shared" si="162"/>
        <v>06/02/2020 19:49:47.605</v>
      </c>
      <c r="C258" t="str">
        <f t="shared" si="130"/>
        <v>FFDFD3C0</v>
      </c>
      <c r="D258" t="s">
        <v>125</v>
      </c>
      <c r="E258">
        <v>19</v>
      </c>
      <c r="F258">
        <v>1019</v>
      </c>
      <c r="G258" t="s">
        <v>114</v>
      </c>
      <c r="J258" t="s">
        <v>126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63"/>
        <v>19:49:52.273</v>
      </c>
      <c r="T258" t="str">
        <f t="shared" si="164"/>
        <v>19:49:51.873</v>
      </c>
      <c r="U258" t="str">
        <f t="shared" ref="U258:U321" si="166">"A88BAF"</f>
        <v>A88BAF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204</v>
      </c>
      <c r="AJ258">
        <v>38.310056000000003</v>
      </c>
      <c r="AK258" t="s">
        <v>205</v>
      </c>
      <c r="AL258">
        <v>-122.05074500000001</v>
      </c>
      <c r="AM258">
        <v>25</v>
      </c>
      <c r="AN258">
        <v>900</v>
      </c>
      <c r="AO258" t="s">
        <v>118</v>
      </c>
      <c r="AP258">
        <v>24</v>
      </c>
      <c r="AQ258">
        <v>42</v>
      </c>
      <c r="AR258">
        <v>0</v>
      </c>
      <c r="AZ258">
        <v>1200</v>
      </c>
      <c r="BA258">
        <v>1</v>
      </c>
      <c r="BB258" t="str">
        <f t="shared" si="131"/>
        <v xml:space="preserve">N65PJ   </v>
      </c>
      <c r="BC258">
        <v>7</v>
      </c>
      <c r="BE258">
        <v>0</v>
      </c>
      <c r="BF258">
        <v>0</v>
      </c>
      <c r="BG258">
        <v>0</v>
      </c>
      <c r="BH258">
        <v>875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 t="shared" si="165"/>
        <v>19:49:52.277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275</v>
      </c>
      <c r="CR258">
        <v>2</v>
      </c>
      <c r="CW258">
        <v>7356494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 t="shared" si="162"/>
        <v>06/02/2020 19:49:47.605</v>
      </c>
      <c r="C259" t="str">
        <f t="shared" si="130"/>
        <v>FFDFD3C0</v>
      </c>
      <c r="D259" t="s">
        <v>127</v>
      </c>
      <c r="E259">
        <v>5</v>
      </c>
      <c r="H259">
        <v>47</v>
      </c>
      <c r="I259" t="s">
        <v>128</v>
      </c>
      <c r="J259" t="s">
        <v>129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63"/>
        <v>19:49:52.273</v>
      </c>
      <c r="T259" t="str">
        <f t="shared" si="164"/>
        <v>19:49:51.873</v>
      </c>
      <c r="U259" t="str">
        <f t="shared" si="166"/>
        <v>A88BAF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204</v>
      </c>
      <c r="AJ259">
        <v>38.310056000000003</v>
      </c>
      <c r="AK259" t="s">
        <v>205</v>
      </c>
      <c r="AL259">
        <v>-122.05074500000001</v>
      </c>
      <c r="AM259">
        <v>25</v>
      </c>
      <c r="AN259">
        <v>900</v>
      </c>
      <c r="AO259" t="s">
        <v>118</v>
      </c>
      <c r="AP259">
        <v>24</v>
      </c>
      <c r="AQ259">
        <v>42</v>
      </c>
      <c r="AR259">
        <v>0</v>
      </c>
      <c r="AZ259">
        <v>1200</v>
      </c>
      <c r="BA259">
        <v>1</v>
      </c>
      <c r="BB259" t="str">
        <f t="shared" si="131"/>
        <v xml:space="preserve">N65PJ   </v>
      </c>
      <c r="BC259">
        <v>7</v>
      </c>
      <c r="BE259">
        <v>0</v>
      </c>
      <c r="BF259">
        <v>0</v>
      </c>
      <c r="BG259">
        <v>0</v>
      </c>
      <c r="BH259">
        <v>875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 t="shared" si="165"/>
        <v>19:49:52.277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275</v>
      </c>
      <c r="CR259">
        <v>2</v>
      </c>
      <c r="CW259">
        <v>7356494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 t="shared" si="162"/>
        <v>06/02/2020 19:49:47.605</v>
      </c>
      <c r="C260" t="str">
        <f t="shared" ref="C260:C323" si="167">"FFDFD3C0"</f>
        <v>FFDFD3C0</v>
      </c>
      <c r="D260" t="s">
        <v>127</v>
      </c>
      <c r="E260">
        <v>9</v>
      </c>
      <c r="H260">
        <v>51</v>
      </c>
      <c r="I260" t="s">
        <v>133</v>
      </c>
      <c r="J260" t="s">
        <v>129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63"/>
        <v>19:49:52.273</v>
      </c>
      <c r="T260" t="str">
        <f t="shared" si="164"/>
        <v>19:49:51.873</v>
      </c>
      <c r="U260" t="str">
        <f t="shared" si="166"/>
        <v>A88BAF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204</v>
      </c>
      <c r="AJ260">
        <v>38.310056000000003</v>
      </c>
      <c r="AK260" t="s">
        <v>205</v>
      </c>
      <c r="AL260">
        <v>-122.05074500000001</v>
      </c>
      <c r="AM260">
        <v>25</v>
      </c>
      <c r="AN260">
        <v>900</v>
      </c>
      <c r="AO260" t="s">
        <v>118</v>
      </c>
      <c r="AP260">
        <v>24</v>
      </c>
      <c r="AQ260">
        <v>42</v>
      </c>
      <c r="AR260">
        <v>0</v>
      </c>
      <c r="AZ260">
        <v>1200</v>
      </c>
      <c r="BA260">
        <v>1</v>
      </c>
      <c r="BB260" t="str">
        <f t="shared" ref="BB260:BB323" si="168">"N65PJ   "</f>
        <v xml:space="preserve">N65PJ   </v>
      </c>
      <c r="BC260">
        <v>7</v>
      </c>
      <c r="BE260">
        <v>0</v>
      </c>
      <c r="BF260">
        <v>0</v>
      </c>
      <c r="BG260">
        <v>0</v>
      </c>
      <c r="BH260">
        <v>875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 t="shared" si="165"/>
        <v>19:49:52.277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275</v>
      </c>
      <c r="CR260">
        <v>2</v>
      </c>
      <c r="CW260">
        <v>7356494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 t="shared" si="162"/>
        <v>06/02/2020 19:49:47.605</v>
      </c>
      <c r="C261" t="str">
        <f t="shared" si="167"/>
        <v>FFDFD3C0</v>
      </c>
      <c r="D261" t="s">
        <v>113</v>
      </c>
      <c r="E261">
        <v>5</v>
      </c>
      <c r="H261">
        <v>172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63"/>
        <v>19:49:52.273</v>
      </c>
      <c r="T261" t="str">
        <f t="shared" si="164"/>
        <v>19:49:51.873</v>
      </c>
      <c r="U261" t="str">
        <f t="shared" si="166"/>
        <v>A88BAF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204</v>
      </c>
      <c r="AJ261">
        <v>38.310056000000003</v>
      </c>
      <c r="AK261" t="s">
        <v>205</v>
      </c>
      <c r="AL261">
        <v>-122.05074500000001</v>
      </c>
      <c r="AM261">
        <v>25</v>
      </c>
      <c r="AN261">
        <v>900</v>
      </c>
      <c r="AO261" t="s">
        <v>118</v>
      </c>
      <c r="AP261">
        <v>24</v>
      </c>
      <c r="AQ261">
        <v>42</v>
      </c>
      <c r="AR261">
        <v>0</v>
      </c>
      <c r="AZ261">
        <v>1200</v>
      </c>
      <c r="BA261">
        <v>1</v>
      </c>
      <c r="BB261" t="str">
        <f t="shared" si="168"/>
        <v xml:space="preserve">N65PJ   </v>
      </c>
      <c r="BC261">
        <v>7</v>
      </c>
      <c r="BE261">
        <v>0</v>
      </c>
      <c r="BF261">
        <v>0</v>
      </c>
      <c r="BG261">
        <v>0</v>
      </c>
      <c r="BH261">
        <v>875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 t="shared" si="165"/>
        <v>19:49:52.277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275</v>
      </c>
      <c r="CR261">
        <v>2</v>
      </c>
      <c r="CW261">
        <v>7356494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 t="shared" si="162"/>
        <v>06/02/2020 19:49:47.605</v>
      </c>
      <c r="C262" t="str">
        <f t="shared" si="167"/>
        <v>FFDFD3C0</v>
      </c>
      <c r="D262" t="s">
        <v>122</v>
      </c>
      <c r="E262">
        <v>6</v>
      </c>
      <c r="F262">
        <v>2006</v>
      </c>
      <c r="G262" t="s">
        <v>123</v>
      </c>
      <c r="J262" t="s">
        <v>124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63"/>
        <v>19:49:52.273</v>
      </c>
      <c r="T262" t="str">
        <f t="shared" si="164"/>
        <v>19:49:51.873</v>
      </c>
      <c r="U262" t="str">
        <f t="shared" si="166"/>
        <v>A88BAF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204</v>
      </c>
      <c r="AJ262">
        <v>38.310056000000003</v>
      </c>
      <c r="AK262" t="s">
        <v>205</v>
      </c>
      <c r="AL262">
        <v>-122.05074500000001</v>
      </c>
      <c r="AM262">
        <v>25</v>
      </c>
      <c r="AN262">
        <v>900</v>
      </c>
      <c r="AO262" t="s">
        <v>118</v>
      </c>
      <c r="AP262">
        <v>24</v>
      </c>
      <c r="AQ262">
        <v>42</v>
      </c>
      <c r="AR262">
        <v>0</v>
      </c>
      <c r="AZ262">
        <v>1200</v>
      </c>
      <c r="BA262">
        <v>1</v>
      </c>
      <c r="BB262" t="str">
        <f t="shared" si="168"/>
        <v xml:space="preserve">N65PJ   </v>
      </c>
      <c r="BC262">
        <v>7</v>
      </c>
      <c r="BE262">
        <v>0</v>
      </c>
      <c r="BF262">
        <v>0</v>
      </c>
      <c r="BG262">
        <v>0</v>
      </c>
      <c r="BH262">
        <v>875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 t="shared" si="165"/>
        <v>19:49:52.277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275</v>
      </c>
      <c r="CR262">
        <v>2</v>
      </c>
      <c r="CW262">
        <v>7356494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 t="shared" si="162"/>
        <v>06/02/2020 19:49:47.605</v>
      </c>
      <c r="C263" t="str">
        <f t="shared" si="167"/>
        <v>FFDFD3C0</v>
      </c>
      <c r="D263" t="s">
        <v>127</v>
      </c>
      <c r="E263">
        <v>7</v>
      </c>
      <c r="H263">
        <v>49</v>
      </c>
      <c r="I263" t="s">
        <v>114</v>
      </c>
      <c r="J263" t="s">
        <v>129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63"/>
        <v>19:49:52.273</v>
      </c>
      <c r="T263" t="str">
        <f t="shared" si="164"/>
        <v>19:49:51.873</v>
      </c>
      <c r="U263" t="str">
        <f t="shared" si="166"/>
        <v>A88BAF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204</v>
      </c>
      <c r="AJ263">
        <v>38.310056000000003</v>
      </c>
      <c r="AK263" t="s">
        <v>205</v>
      </c>
      <c r="AL263">
        <v>-122.05074500000001</v>
      </c>
      <c r="AM263">
        <v>25</v>
      </c>
      <c r="AN263">
        <v>900</v>
      </c>
      <c r="AO263" t="s">
        <v>118</v>
      </c>
      <c r="AP263">
        <v>24</v>
      </c>
      <c r="AQ263">
        <v>42</v>
      </c>
      <c r="AR263">
        <v>0</v>
      </c>
      <c r="AZ263">
        <v>1200</v>
      </c>
      <c r="BA263">
        <v>1</v>
      </c>
      <c r="BB263" t="str">
        <f t="shared" si="168"/>
        <v xml:space="preserve">N65PJ   </v>
      </c>
      <c r="BC263">
        <v>7</v>
      </c>
      <c r="BE263">
        <v>0</v>
      </c>
      <c r="BF263">
        <v>0</v>
      </c>
      <c r="BG263">
        <v>0</v>
      </c>
      <c r="BH263">
        <v>875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 t="shared" si="165"/>
        <v>19:49:52.277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275</v>
      </c>
      <c r="CR263">
        <v>2</v>
      </c>
      <c r="CW263">
        <v>7356494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 t="shared" ref="A264:A270" si="169">"06/02/2020 19:49:48.583"</f>
        <v>06/02/2020 19:49:48.583</v>
      </c>
      <c r="C264" t="str">
        <f t="shared" si="167"/>
        <v>FFDFD3C0</v>
      </c>
      <c r="D264" t="s">
        <v>122</v>
      </c>
      <c r="E264">
        <v>6</v>
      </c>
      <c r="F264">
        <v>2006</v>
      </c>
      <c r="G264" t="s">
        <v>123</v>
      </c>
      <c r="J264" t="s">
        <v>124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ref="S264:S270" si="170">"19:49:53.219"</f>
        <v>19:49:53.219</v>
      </c>
      <c r="T264" t="str">
        <f t="shared" ref="T264:T270" si="171">"19:49:52.819"</f>
        <v>19:49:52.819</v>
      </c>
      <c r="U264" t="str">
        <f t="shared" si="166"/>
        <v>A88BAF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206</v>
      </c>
      <c r="AJ264">
        <v>38.310248999999999</v>
      </c>
      <c r="AK264" t="s">
        <v>207</v>
      </c>
      <c r="AL264">
        <v>-122.050617</v>
      </c>
      <c r="AM264">
        <v>25</v>
      </c>
      <c r="AN264">
        <v>900</v>
      </c>
      <c r="AO264" t="s">
        <v>118</v>
      </c>
      <c r="AP264">
        <v>21</v>
      </c>
      <c r="AQ264">
        <v>37</v>
      </c>
      <c r="AR264">
        <v>-64</v>
      </c>
      <c r="AZ264">
        <v>1200</v>
      </c>
      <c r="BA264">
        <v>1</v>
      </c>
      <c r="BB264" t="str">
        <f t="shared" si="168"/>
        <v xml:space="preserve">N65PJ   </v>
      </c>
      <c r="BC264">
        <v>7</v>
      </c>
      <c r="BE264">
        <v>0</v>
      </c>
      <c r="BF264">
        <v>0</v>
      </c>
      <c r="BG264">
        <v>0</v>
      </c>
      <c r="BH264">
        <v>875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 t="shared" ref="BW264:BW270" si="172">"19:49:53.226"</f>
        <v>19:49:53.226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119</v>
      </c>
      <c r="CQ264">
        <v>275</v>
      </c>
      <c r="CR264">
        <v>2</v>
      </c>
      <c r="CW264">
        <v>7356983</v>
      </c>
      <c r="CY264">
        <v>1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 t="shared" si="169"/>
        <v>06/02/2020 19:49:48.583</v>
      </c>
      <c r="C265" t="str">
        <f t="shared" si="167"/>
        <v>FFDFD3C0</v>
      </c>
      <c r="D265" t="s">
        <v>113</v>
      </c>
      <c r="E265">
        <v>5</v>
      </c>
      <c r="H265">
        <v>172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70"/>
        <v>19:49:53.219</v>
      </c>
      <c r="T265" t="str">
        <f t="shared" si="171"/>
        <v>19:49:52.819</v>
      </c>
      <c r="U265" t="str">
        <f t="shared" si="166"/>
        <v>A88BAF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206</v>
      </c>
      <c r="AJ265">
        <v>38.310248999999999</v>
      </c>
      <c r="AK265" t="s">
        <v>207</v>
      </c>
      <c r="AL265">
        <v>-122.050617</v>
      </c>
      <c r="AM265">
        <v>25</v>
      </c>
      <c r="AN265">
        <v>900</v>
      </c>
      <c r="AO265" t="s">
        <v>118</v>
      </c>
      <c r="AP265">
        <v>21</v>
      </c>
      <c r="AQ265">
        <v>37</v>
      </c>
      <c r="AR265">
        <v>-64</v>
      </c>
      <c r="AZ265">
        <v>1200</v>
      </c>
      <c r="BA265">
        <v>1</v>
      </c>
      <c r="BB265" t="str">
        <f t="shared" si="168"/>
        <v xml:space="preserve">N65PJ   </v>
      </c>
      <c r="BC265">
        <v>7</v>
      </c>
      <c r="BE265">
        <v>0</v>
      </c>
      <c r="BF265">
        <v>0</v>
      </c>
      <c r="BG265">
        <v>0</v>
      </c>
      <c r="BH265">
        <v>875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 t="shared" si="172"/>
        <v>19:49:53.226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119</v>
      </c>
      <c r="CQ265">
        <v>275</v>
      </c>
      <c r="CR265">
        <v>2</v>
      </c>
      <c r="CW265">
        <v>7356983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 t="shared" si="169"/>
        <v>06/02/2020 19:49:48.583</v>
      </c>
      <c r="C266" t="str">
        <f t="shared" si="167"/>
        <v>FFDFD3C0</v>
      </c>
      <c r="D266" t="s">
        <v>127</v>
      </c>
      <c r="E266">
        <v>7</v>
      </c>
      <c r="H266">
        <v>49</v>
      </c>
      <c r="I266" t="s">
        <v>114</v>
      </c>
      <c r="J266" t="s">
        <v>129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70"/>
        <v>19:49:53.219</v>
      </c>
      <c r="T266" t="str">
        <f t="shared" si="171"/>
        <v>19:49:52.819</v>
      </c>
      <c r="U266" t="str">
        <f t="shared" si="166"/>
        <v>A88BAF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206</v>
      </c>
      <c r="AJ266">
        <v>38.310248999999999</v>
      </c>
      <c r="AK266" t="s">
        <v>207</v>
      </c>
      <c r="AL266">
        <v>-122.050617</v>
      </c>
      <c r="AM266">
        <v>25</v>
      </c>
      <c r="AN266">
        <v>900</v>
      </c>
      <c r="AO266" t="s">
        <v>118</v>
      </c>
      <c r="AP266">
        <v>21</v>
      </c>
      <c r="AQ266">
        <v>37</v>
      </c>
      <c r="AR266">
        <v>-64</v>
      </c>
      <c r="AZ266">
        <v>1200</v>
      </c>
      <c r="BA266">
        <v>1</v>
      </c>
      <c r="BB266" t="str">
        <f t="shared" si="168"/>
        <v xml:space="preserve">N65PJ   </v>
      </c>
      <c r="BC266">
        <v>7</v>
      </c>
      <c r="BE266">
        <v>0</v>
      </c>
      <c r="BF266">
        <v>0</v>
      </c>
      <c r="BG266">
        <v>0</v>
      </c>
      <c r="BH266">
        <v>875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 t="shared" si="172"/>
        <v>19:49:53.226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6</v>
      </c>
      <c r="CP266" t="s">
        <v>119</v>
      </c>
      <c r="CQ266">
        <v>275</v>
      </c>
      <c r="CR266">
        <v>2</v>
      </c>
      <c r="CW266">
        <v>7356983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 t="shared" si="169"/>
        <v>06/02/2020 19:49:48.583</v>
      </c>
      <c r="C267" t="str">
        <f t="shared" si="167"/>
        <v>FFDFD3C0</v>
      </c>
      <c r="D267" t="s">
        <v>125</v>
      </c>
      <c r="E267">
        <v>19</v>
      </c>
      <c r="F267">
        <v>1019</v>
      </c>
      <c r="G267" t="s">
        <v>114</v>
      </c>
      <c r="J267" t="s">
        <v>126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70"/>
        <v>19:49:53.219</v>
      </c>
      <c r="T267" t="str">
        <f t="shared" si="171"/>
        <v>19:49:52.819</v>
      </c>
      <c r="U267" t="str">
        <f t="shared" si="166"/>
        <v>A88BAF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206</v>
      </c>
      <c r="AJ267">
        <v>38.310248999999999</v>
      </c>
      <c r="AK267" t="s">
        <v>207</v>
      </c>
      <c r="AL267">
        <v>-122.050617</v>
      </c>
      <c r="AM267">
        <v>25</v>
      </c>
      <c r="AN267">
        <v>900</v>
      </c>
      <c r="AO267" t="s">
        <v>118</v>
      </c>
      <c r="AP267">
        <v>21</v>
      </c>
      <c r="AQ267">
        <v>37</v>
      </c>
      <c r="AR267">
        <v>-64</v>
      </c>
      <c r="AZ267">
        <v>1200</v>
      </c>
      <c r="BA267">
        <v>1</v>
      </c>
      <c r="BB267" t="str">
        <f t="shared" si="168"/>
        <v xml:space="preserve">N65PJ   </v>
      </c>
      <c r="BC267">
        <v>7</v>
      </c>
      <c r="BE267">
        <v>0</v>
      </c>
      <c r="BF267">
        <v>0</v>
      </c>
      <c r="BG267">
        <v>0</v>
      </c>
      <c r="BH267">
        <v>875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 t="shared" si="172"/>
        <v>19:49:53.226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275</v>
      </c>
      <c r="CR267">
        <v>2</v>
      </c>
      <c r="CW267">
        <v>7356983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 t="shared" si="169"/>
        <v>06/02/2020 19:49:48.583</v>
      </c>
      <c r="C268" t="str">
        <f t="shared" si="167"/>
        <v>FFDFD3C0</v>
      </c>
      <c r="D268" t="s">
        <v>131</v>
      </c>
      <c r="E268">
        <v>11</v>
      </c>
      <c r="H268">
        <v>228</v>
      </c>
      <c r="I268" t="s">
        <v>132</v>
      </c>
      <c r="J268" t="s">
        <v>129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70"/>
        <v>19:49:53.219</v>
      </c>
      <c r="T268" t="str">
        <f t="shared" si="171"/>
        <v>19:49:52.819</v>
      </c>
      <c r="U268" t="str">
        <f t="shared" si="166"/>
        <v>A88BAF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206</v>
      </c>
      <c r="AJ268">
        <v>38.310248999999999</v>
      </c>
      <c r="AK268" t="s">
        <v>207</v>
      </c>
      <c r="AL268">
        <v>-122.050617</v>
      </c>
      <c r="AM268">
        <v>25</v>
      </c>
      <c r="AN268">
        <v>900</v>
      </c>
      <c r="AO268" t="s">
        <v>118</v>
      </c>
      <c r="AP268">
        <v>21</v>
      </c>
      <c r="AQ268">
        <v>37</v>
      </c>
      <c r="AR268">
        <v>-64</v>
      </c>
      <c r="AZ268">
        <v>1200</v>
      </c>
      <c r="BA268">
        <v>1</v>
      </c>
      <c r="BB268" t="str">
        <f t="shared" si="168"/>
        <v xml:space="preserve">N65PJ   </v>
      </c>
      <c r="BC268">
        <v>7</v>
      </c>
      <c r="BE268">
        <v>0</v>
      </c>
      <c r="BF268">
        <v>0</v>
      </c>
      <c r="BG268">
        <v>0</v>
      </c>
      <c r="BH268">
        <v>875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 t="shared" si="172"/>
        <v>19:49:53.226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6</v>
      </c>
      <c r="CP268" t="s">
        <v>119</v>
      </c>
      <c r="CQ268">
        <v>275</v>
      </c>
      <c r="CR268">
        <v>2</v>
      </c>
      <c r="CW268">
        <v>7356983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 t="shared" si="169"/>
        <v>06/02/2020 19:49:48.583</v>
      </c>
      <c r="C269" t="str">
        <f t="shared" si="167"/>
        <v>FFDFD3C0</v>
      </c>
      <c r="D269" t="s">
        <v>127</v>
      </c>
      <c r="E269">
        <v>5</v>
      </c>
      <c r="H269">
        <v>47</v>
      </c>
      <c r="I269" t="s">
        <v>128</v>
      </c>
      <c r="J269" t="s">
        <v>129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70"/>
        <v>19:49:53.219</v>
      </c>
      <c r="T269" t="str">
        <f t="shared" si="171"/>
        <v>19:49:52.819</v>
      </c>
      <c r="U269" t="str">
        <f t="shared" si="166"/>
        <v>A88BAF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206</v>
      </c>
      <c r="AJ269">
        <v>38.310248999999999</v>
      </c>
      <c r="AK269" t="s">
        <v>207</v>
      </c>
      <c r="AL269">
        <v>-122.050617</v>
      </c>
      <c r="AM269">
        <v>25</v>
      </c>
      <c r="AN269">
        <v>900</v>
      </c>
      <c r="AO269" t="s">
        <v>118</v>
      </c>
      <c r="AP269">
        <v>21</v>
      </c>
      <c r="AQ269">
        <v>37</v>
      </c>
      <c r="AR269">
        <v>-64</v>
      </c>
      <c r="AZ269">
        <v>1200</v>
      </c>
      <c r="BA269">
        <v>1</v>
      </c>
      <c r="BB269" t="str">
        <f t="shared" si="168"/>
        <v xml:space="preserve">N65PJ   </v>
      </c>
      <c r="BC269">
        <v>7</v>
      </c>
      <c r="BE269">
        <v>0</v>
      </c>
      <c r="BF269">
        <v>0</v>
      </c>
      <c r="BG269">
        <v>0</v>
      </c>
      <c r="BH269">
        <v>875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 t="shared" si="172"/>
        <v>19:49:53.226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275</v>
      </c>
      <c r="CR269">
        <v>2</v>
      </c>
      <c r="CW269">
        <v>7356983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 t="shared" si="169"/>
        <v>06/02/2020 19:49:48.583</v>
      </c>
      <c r="C270" t="str">
        <f t="shared" si="167"/>
        <v>FFDFD3C0</v>
      </c>
      <c r="D270" t="s">
        <v>127</v>
      </c>
      <c r="E270">
        <v>9</v>
      </c>
      <c r="H270">
        <v>51</v>
      </c>
      <c r="I270" t="s">
        <v>133</v>
      </c>
      <c r="J270" t="s">
        <v>129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70"/>
        <v>19:49:53.219</v>
      </c>
      <c r="T270" t="str">
        <f t="shared" si="171"/>
        <v>19:49:52.819</v>
      </c>
      <c r="U270" t="str">
        <f t="shared" si="166"/>
        <v>A88BAF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206</v>
      </c>
      <c r="AJ270">
        <v>38.310248999999999</v>
      </c>
      <c r="AK270" t="s">
        <v>207</v>
      </c>
      <c r="AL270">
        <v>-122.050617</v>
      </c>
      <c r="AM270">
        <v>25</v>
      </c>
      <c r="AN270">
        <v>900</v>
      </c>
      <c r="AO270" t="s">
        <v>118</v>
      </c>
      <c r="AP270">
        <v>21</v>
      </c>
      <c r="AQ270">
        <v>37</v>
      </c>
      <c r="AR270">
        <v>-64</v>
      </c>
      <c r="AZ270">
        <v>1200</v>
      </c>
      <c r="BA270">
        <v>1</v>
      </c>
      <c r="BB270" t="str">
        <f t="shared" si="168"/>
        <v xml:space="preserve">N65PJ   </v>
      </c>
      <c r="BC270">
        <v>7</v>
      </c>
      <c r="BE270">
        <v>0</v>
      </c>
      <c r="BF270">
        <v>0</v>
      </c>
      <c r="BG270">
        <v>0</v>
      </c>
      <c r="BH270">
        <v>875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 t="shared" si="172"/>
        <v>19:49:53.226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275</v>
      </c>
      <c r="CR270">
        <v>2</v>
      </c>
      <c r="CW270">
        <v>7356983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 t="shared" ref="A271:A277" si="173">"06/02/2020 19:49:49.500"</f>
        <v>06/02/2020 19:49:49.500</v>
      </c>
      <c r="C271" t="str">
        <f t="shared" si="167"/>
        <v>FFDFD3C0</v>
      </c>
      <c r="D271" t="s">
        <v>113</v>
      </c>
      <c r="E271">
        <v>5</v>
      </c>
      <c r="H271">
        <v>172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ref="S271:S277" si="174">"19:49:54.180"</f>
        <v>19:49:54.180</v>
      </c>
      <c r="T271" t="str">
        <f t="shared" ref="T271:T277" si="175">"19:49:53.780"</f>
        <v>19:49:53.780</v>
      </c>
      <c r="U271" t="str">
        <f t="shared" si="166"/>
        <v>A88BAF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208</v>
      </c>
      <c r="AJ271">
        <v>38.310355999999999</v>
      </c>
      <c r="AK271" t="s">
        <v>209</v>
      </c>
      <c r="AL271">
        <v>-122.05053100000001</v>
      </c>
      <c r="AM271">
        <v>25</v>
      </c>
      <c r="AN271">
        <v>900</v>
      </c>
      <c r="AO271" t="s">
        <v>118</v>
      </c>
      <c r="AP271">
        <v>18</v>
      </c>
      <c r="AQ271">
        <v>32</v>
      </c>
      <c r="AR271">
        <v>-64</v>
      </c>
      <c r="AZ271">
        <v>1200</v>
      </c>
      <c r="BA271">
        <v>1</v>
      </c>
      <c r="BB271" t="str">
        <f t="shared" si="168"/>
        <v xml:space="preserve">N65PJ   </v>
      </c>
      <c r="BC271">
        <v>7</v>
      </c>
      <c r="BE271">
        <v>0</v>
      </c>
      <c r="BF271">
        <v>0</v>
      </c>
      <c r="BG271">
        <v>0</v>
      </c>
      <c r="BH271">
        <v>875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 t="shared" ref="BW271:BW277" si="176">"19:49:54.184"</f>
        <v>19:49:54.184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275</v>
      </c>
      <c r="CR271">
        <v>2</v>
      </c>
      <c r="CW271">
        <v>7357513</v>
      </c>
      <c r="CY271">
        <v>1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 t="shared" si="173"/>
        <v>06/02/2020 19:49:49.500</v>
      </c>
      <c r="C272" t="str">
        <f t="shared" si="167"/>
        <v>FFDFD3C0</v>
      </c>
      <c r="D272" t="s">
        <v>125</v>
      </c>
      <c r="E272">
        <v>19</v>
      </c>
      <c r="F272">
        <v>1019</v>
      </c>
      <c r="G272" t="s">
        <v>114</v>
      </c>
      <c r="J272" t="s">
        <v>126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74"/>
        <v>19:49:54.180</v>
      </c>
      <c r="T272" t="str">
        <f t="shared" si="175"/>
        <v>19:49:53.780</v>
      </c>
      <c r="U272" t="str">
        <f t="shared" si="166"/>
        <v>A88BAF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208</v>
      </c>
      <c r="AJ272">
        <v>38.310355999999999</v>
      </c>
      <c r="AK272" t="s">
        <v>209</v>
      </c>
      <c r="AL272">
        <v>-122.05053100000001</v>
      </c>
      <c r="AM272">
        <v>25</v>
      </c>
      <c r="AN272">
        <v>900</v>
      </c>
      <c r="AO272" t="s">
        <v>118</v>
      </c>
      <c r="AP272">
        <v>18</v>
      </c>
      <c r="AQ272">
        <v>32</v>
      </c>
      <c r="AR272">
        <v>-64</v>
      </c>
      <c r="AZ272">
        <v>1200</v>
      </c>
      <c r="BA272">
        <v>1</v>
      </c>
      <c r="BB272" t="str">
        <f t="shared" si="168"/>
        <v xml:space="preserve">N65PJ   </v>
      </c>
      <c r="BC272">
        <v>7</v>
      </c>
      <c r="BE272">
        <v>0</v>
      </c>
      <c r="BF272">
        <v>0</v>
      </c>
      <c r="BG272">
        <v>0</v>
      </c>
      <c r="BH272">
        <v>875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 t="shared" si="176"/>
        <v>19:49:54.184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275</v>
      </c>
      <c r="CR272">
        <v>2</v>
      </c>
      <c r="CW272">
        <v>7357513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 t="shared" si="173"/>
        <v>06/02/2020 19:49:49.500</v>
      </c>
      <c r="C273" t="str">
        <f t="shared" si="167"/>
        <v>FFDFD3C0</v>
      </c>
      <c r="D273" t="s">
        <v>127</v>
      </c>
      <c r="E273">
        <v>7</v>
      </c>
      <c r="H273">
        <v>49</v>
      </c>
      <c r="I273" t="s">
        <v>114</v>
      </c>
      <c r="J273" t="s">
        <v>129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74"/>
        <v>19:49:54.180</v>
      </c>
      <c r="T273" t="str">
        <f t="shared" si="175"/>
        <v>19:49:53.780</v>
      </c>
      <c r="U273" t="str">
        <f t="shared" si="166"/>
        <v>A88BAF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208</v>
      </c>
      <c r="AJ273">
        <v>38.310355999999999</v>
      </c>
      <c r="AK273" t="s">
        <v>209</v>
      </c>
      <c r="AL273">
        <v>-122.05053100000001</v>
      </c>
      <c r="AM273">
        <v>25</v>
      </c>
      <c r="AN273">
        <v>900</v>
      </c>
      <c r="AO273" t="s">
        <v>118</v>
      </c>
      <c r="AP273">
        <v>18</v>
      </c>
      <c r="AQ273">
        <v>32</v>
      </c>
      <c r="AR273">
        <v>-64</v>
      </c>
      <c r="AZ273">
        <v>1200</v>
      </c>
      <c r="BA273">
        <v>1</v>
      </c>
      <c r="BB273" t="str">
        <f t="shared" si="168"/>
        <v xml:space="preserve">N65PJ   </v>
      </c>
      <c r="BC273">
        <v>7</v>
      </c>
      <c r="BE273">
        <v>0</v>
      </c>
      <c r="BF273">
        <v>0</v>
      </c>
      <c r="BG273">
        <v>0</v>
      </c>
      <c r="BH273">
        <v>875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 t="shared" si="176"/>
        <v>19:49:54.184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275</v>
      </c>
      <c r="CR273">
        <v>2</v>
      </c>
      <c r="CW273">
        <v>7357513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 t="shared" si="173"/>
        <v>06/02/2020 19:49:49.500</v>
      </c>
      <c r="C274" t="str">
        <f t="shared" si="167"/>
        <v>FFDFD3C0</v>
      </c>
      <c r="D274" t="s">
        <v>131</v>
      </c>
      <c r="E274">
        <v>11</v>
      </c>
      <c r="H274">
        <v>228</v>
      </c>
      <c r="I274" t="s">
        <v>132</v>
      </c>
      <c r="J274" t="s">
        <v>129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74"/>
        <v>19:49:54.180</v>
      </c>
      <c r="T274" t="str">
        <f t="shared" si="175"/>
        <v>19:49:53.780</v>
      </c>
      <c r="U274" t="str">
        <f t="shared" si="166"/>
        <v>A88BAF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208</v>
      </c>
      <c r="AJ274">
        <v>38.310355999999999</v>
      </c>
      <c r="AK274" t="s">
        <v>209</v>
      </c>
      <c r="AL274">
        <v>-122.05053100000001</v>
      </c>
      <c r="AM274">
        <v>25</v>
      </c>
      <c r="AN274">
        <v>900</v>
      </c>
      <c r="AO274" t="s">
        <v>118</v>
      </c>
      <c r="AP274">
        <v>18</v>
      </c>
      <c r="AQ274">
        <v>32</v>
      </c>
      <c r="AR274">
        <v>-64</v>
      </c>
      <c r="AZ274">
        <v>1200</v>
      </c>
      <c r="BA274">
        <v>1</v>
      </c>
      <c r="BB274" t="str">
        <f t="shared" si="168"/>
        <v xml:space="preserve">N65PJ   </v>
      </c>
      <c r="BC274">
        <v>7</v>
      </c>
      <c r="BE274">
        <v>0</v>
      </c>
      <c r="BF274">
        <v>0</v>
      </c>
      <c r="BG274">
        <v>0</v>
      </c>
      <c r="BH274">
        <v>875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 t="shared" si="176"/>
        <v>19:49:54.184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275</v>
      </c>
      <c r="CR274">
        <v>2</v>
      </c>
      <c r="CW274">
        <v>7357513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 t="shared" si="173"/>
        <v>06/02/2020 19:49:49.500</v>
      </c>
      <c r="C275" t="str">
        <f t="shared" si="167"/>
        <v>FFDFD3C0</v>
      </c>
      <c r="D275" t="s">
        <v>127</v>
      </c>
      <c r="E275">
        <v>5</v>
      </c>
      <c r="H275">
        <v>47</v>
      </c>
      <c r="I275" t="s">
        <v>128</v>
      </c>
      <c r="J275" t="s">
        <v>129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74"/>
        <v>19:49:54.180</v>
      </c>
      <c r="T275" t="str">
        <f t="shared" si="175"/>
        <v>19:49:53.780</v>
      </c>
      <c r="U275" t="str">
        <f t="shared" si="166"/>
        <v>A88BAF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208</v>
      </c>
      <c r="AJ275">
        <v>38.310355999999999</v>
      </c>
      <c r="AK275" t="s">
        <v>209</v>
      </c>
      <c r="AL275">
        <v>-122.05053100000001</v>
      </c>
      <c r="AM275">
        <v>25</v>
      </c>
      <c r="AN275">
        <v>900</v>
      </c>
      <c r="AO275" t="s">
        <v>118</v>
      </c>
      <c r="AP275">
        <v>18</v>
      </c>
      <c r="AQ275">
        <v>32</v>
      </c>
      <c r="AR275">
        <v>-64</v>
      </c>
      <c r="AZ275">
        <v>1200</v>
      </c>
      <c r="BA275">
        <v>1</v>
      </c>
      <c r="BB275" t="str">
        <f t="shared" si="168"/>
        <v xml:space="preserve">N65PJ   </v>
      </c>
      <c r="BC275">
        <v>7</v>
      </c>
      <c r="BE275">
        <v>0</v>
      </c>
      <c r="BF275">
        <v>0</v>
      </c>
      <c r="BG275">
        <v>0</v>
      </c>
      <c r="BH275">
        <v>875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 t="shared" si="176"/>
        <v>19:49:54.184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275</v>
      </c>
      <c r="CR275">
        <v>2</v>
      </c>
      <c r="CW275">
        <v>7357513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 t="shared" si="173"/>
        <v>06/02/2020 19:49:49.500</v>
      </c>
      <c r="C276" t="str">
        <f t="shared" si="167"/>
        <v>FFDFD3C0</v>
      </c>
      <c r="D276" t="s">
        <v>127</v>
      </c>
      <c r="E276">
        <v>9</v>
      </c>
      <c r="H276">
        <v>51</v>
      </c>
      <c r="I276" t="s">
        <v>133</v>
      </c>
      <c r="J276" t="s">
        <v>129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74"/>
        <v>19:49:54.180</v>
      </c>
      <c r="T276" t="str">
        <f t="shared" si="175"/>
        <v>19:49:53.780</v>
      </c>
      <c r="U276" t="str">
        <f t="shared" si="166"/>
        <v>A88BAF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208</v>
      </c>
      <c r="AJ276">
        <v>38.310355999999999</v>
      </c>
      <c r="AK276" t="s">
        <v>209</v>
      </c>
      <c r="AL276">
        <v>-122.05053100000001</v>
      </c>
      <c r="AM276">
        <v>25</v>
      </c>
      <c r="AN276">
        <v>900</v>
      </c>
      <c r="AO276" t="s">
        <v>118</v>
      </c>
      <c r="AP276">
        <v>18</v>
      </c>
      <c r="AQ276">
        <v>32</v>
      </c>
      <c r="AR276">
        <v>-64</v>
      </c>
      <c r="AZ276">
        <v>1200</v>
      </c>
      <c r="BA276">
        <v>1</v>
      </c>
      <c r="BB276" t="str">
        <f t="shared" si="168"/>
        <v xml:space="preserve">N65PJ   </v>
      </c>
      <c r="BC276">
        <v>7</v>
      </c>
      <c r="BE276">
        <v>0</v>
      </c>
      <c r="BF276">
        <v>0</v>
      </c>
      <c r="BG276">
        <v>0</v>
      </c>
      <c r="BH276">
        <v>875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 t="shared" si="176"/>
        <v>19:49:54.184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275</v>
      </c>
      <c r="CR276">
        <v>2</v>
      </c>
      <c r="CW276">
        <v>7357513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 t="shared" si="173"/>
        <v>06/02/2020 19:49:49.500</v>
      </c>
      <c r="C277" t="str">
        <f t="shared" si="167"/>
        <v>FFDFD3C0</v>
      </c>
      <c r="D277" t="s">
        <v>122</v>
      </c>
      <c r="E277">
        <v>6</v>
      </c>
      <c r="F277">
        <v>2006</v>
      </c>
      <c r="G277" t="s">
        <v>123</v>
      </c>
      <c r="J277" t="s">
        <v>124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74"/>
        <v>19:49:54.180</v>
      </c>
      <c r="T277" t="str">
        <f t="shared" si="175"/>
        <v>19:49:53.780</v>
      </c>
      <c r="U277" t="str">
        <f t="shared" si="166"/>
        <v>A88BAF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208</v>
      </c>
      <c r="AJ277">
        <v>38.310355999999999</v>
      </c>
      <c r="AK277" t="s">
        <v>209</v>
      </c>
      <c r="AL277">
        <v>-122.05053100000001</v>
      </c>
      <c r="AM277">
        <v>25</v>
      </c>
      <c r="AN277">
        <v>900</v>
      </c>
      <c r="AO277" t="s">
        <v>118</v>
      </c>
      <c r="AP277">
        <v>18</v>
      </c>
      <c r="AQ277">
        <v>32</v>
      </c>
      <c r="AR277">
        <v>-64</v>
      </c>
      <c r="AZ277">
        <v>1200</v>
      </c>
      <c r="BA277">
        <v>1</v>
      </c>
      <c r="BB277" t="str">
        <f t="shared" si="168"/>
        <v xml:space="preserve">N65PJ   </v>
      </c>
      <c r="BC277">
        <v>7</v>
      </c>
      <c r="BE277">
        <v>0</v>
      </c>
      <c r="BF277">
        <v>0</v>
      </c>
      <c r="BG277">
        <v>0</v>
      </c>
      <c r="BH277">
        <v>875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 t="shared" si="176"/>
        <v>19:49:54.184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275</v>
      </c>
      <c r="CR277">
        <v>2</v>
      </c>
      <c r="CW277">
        <v>7357513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 t="shared" ref="A278:A284" si="177">"06/02/2020 19:49:50.589"</f>
        <v>06/02/2020 19:49:50.589</v>
      </c>
      <c r="C278" t="str">
        <f t="shared" si="167"/>
        <v>FFDFD3C0</v>
      </c>
      <c r="D278" t="s">
        <v>131</v>
      </c>
      <c r="E278">
        <v>11</v>
      </c>
      <c r="H278">
        <v>228</v>
      </c>
      <c r="I278" t="s">
        <v>132</v>
      </c>
      <c r="J278" t="s">
        <v>129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ref="S278:S284" si="178">"19:49:55.258"</f>
        <v>19:49:55.258</v>
      </c>
      <c r="T278" t="str">
        <f t="shared" ref="T278:T284" si="179">"19:49:54.758"</f>
        <v>19:49:54.758</v>
      </c>
      <c r="U278" t="str">
        <f t="shared" si="166"/>
        <v>A88BAF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210</v>
      </c>
      <c r="AJ278">
        <v>38.310505999999997</v>
      </c>
      <c r="AK278" t="s">
        <v>211</v>
      </c>
      <c r="AL278">
        <v>-122.05040200000001</v>
      </c>
      <c r="AM278">
        <v>25</v>
      </c>
      <c r="AN278">
        <v>900</v>
      </c>
      <c r="AO278" t="s">
        <v>118</v>
      </c>
      <c r="AP278">
        <v>16</v>
      </c>
      <c r="AQ278">
        <v>26</v>
      </c>
      <c r="AR278">
        <v>-64</v>
      </c>
      <c r="AZ278">
        <v>1200</v>
      </c>
      <c r="BA278">
        <v>1</v>
      </c>
      <c r="BB278" t="str">
        <f t="shared" si="168"/>
        <v xml:space="preserve">N65PJ   </v>
      </c>
      <c r="BC278">
        <v>7</v>
      </c>
      <c r="BE278">
        <v>0</v>
      </c>
      <c r="BF278">
        <v>0</v>
      </c>
      <c r="BG278">
        <v>0</v>
      </c>
      <c r="BH278">
        <v>875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 t="shared" ref="BW278:BW284" si="180">"19:49:55.266"</f>
        <v>19:49:55.266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6</v>
      </c>
      <c r="CP278" t="s">
        <v>119</v>
      </c>
      <c r="CQ278">
        <v>275</v>
      </c>
      <c r="CR278">
        <v>2</v>
      </c>
      <c r="CW278">
        <v>7358097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 t="shared" si="177"/>
        <v>06/02/2020 19:49:50.589</v>
      </c>
      <c r="C279" t="str">
        <f t="shared" si="167"/>
        <v>FFDFD3C0</v>
      </c>
      <c r="D279" t="s">
        <v>122</v>
      </c>
      <c r="E279">
        <v>6</v>
      </c>
      <c r="F279">
        <v>2006</v>
      </c>
      <c r="G279" t="s">
        <v>123</v>
      </c>
      <c r="J279" t="s">
        <v>124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78"/>
        <v>19:49:55.258</v>
      </c>
      <c r="T279" t="str">
        <f t="shared" si="179"/>
        <v>19:49:54.758</v>
      </c>
      <c r="U279" t="str">
        <f t="shared" si="166"/>
        <v>A88BAF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210</v>
      </c>
      <c r="AJ279">
        <v>38.310505999999997</v>
      </c>
      <c r="AK279" t="s">
        <v>211</v>
      </c>
      <c r="AL279">
        <v>-122.05040200000001</v>
      </c>
      <c r="AM279">
        <v>25</v>
      </c>
      <c r="AN279">
        <v>900</v>
      </c>
      <c r="AO279" t="s">
        <v>118</v>
      </c>
      <c r="AP279">
        <v>16</v>
      </c>
      <c r="AQ279">
        <v>26</v>
      </c>
      <c r="AR279">
        <v>-64</v>
      </c>
      <c r="AZ279">
        <v>1200</v>
      </c>
      <c r="BA279">
        <v>1</v>
      </c>
      <c r="BB279" t="str">
        <f t="shared" si="168"/>
        <v xml:space="preserve">N65PJ   </v>
      </c>
      <c r="BC279">
        <v>7</v>
      </c>
      <c r="BE279">
        <v>0</v>
      </c>
      <c r="BF279">
        <v>0</v>
      </c>
      <c r="BG279">
        <v>0</v>
      </c>
      <c r="BH279">
        <v>875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 t="shared" si="180"/>
        <v>19:49:55.266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275</v>
      </c>
      <c r="CR279">
        <v>2</v>
      </c>
      <c r="CW279">
        <v>7358097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 t="shared" si="177"/>
        <v>06/02/2020 19:49:50.589</v>
      </c>
      <c r="C280" t="str">
        <f t="shared" si="167"/>
        <v>FFDFD3C0</v>
      </c>
      <c r="D280" t="s">
        <v>127</v>
      </c>
      <c r="E280">
        <v>5</v>
      </c>
      <c r="H280">
        <v>47</v>
      </c>
      <c r="I280" t="s">
        <v>128</v>
      </c>
      <c r="J280" t="s">
        <v>129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78"/>
        <v>19:49:55.258</v>
      </c>
      <c r="T280" t="str">
        <f t="shared" si="179"/>
        <v>19:49:54.758</v>
      </c>
      <c r="U280" t="str">
        <f t="shared" si="166"/>
        <v>A88BAF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210</v>
      </c>
      <c r="AJ280">
        <v>38.310505999999997</v>
      </c>
      <c r="AK280" t="s">
        <v>211</v>
      </c>
      <c r="AL280">
        <v>-122.05040200000001</v>
      </c>
      <c r="AM280">
        <v>25</v>
      </c>
      <c r="AN280">
        <v>900</v>
      </c>
      <c r="AO280" t="s">
        <v>118</v>
      </c>
      <c r="AP280">
        <v>16</v>
      </c>
      <c r="AQ280">
        <v>26</v>
      </c>
      <c r="AR280">
        <v>-64</v>
      </c>
      <c r="AZ280">
        <v>1200</v>
      </c>
      <c r="BA280">
        <v>1</v>
      </c>
      <c r="BB280" t="str">
        <f t="shared" si="168"/>
        <v xml:space="preserve">N65PJ   </v>
      </c>
      <c r="BC280">
        <v>7</v>
      </c>
      <c r="BE280">
        <v>0</v>
      </c>
      <c r="BF280">
        <v>0</v>
      </c>
      <c r="BG280">
        <v>0</v>
      </c>
      <c r="BH280">
        <v>875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 t="shared" si="180"/>
        <v>19:49:55.266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275</v>
      </c>
      <c r="CR280">
        <v>2</v>
      </c>
      <c r="CW280">
        <v>7358097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 t="shared" si="177"/>
        <v>06/02/2020 19:49:50.589</v>
      </c>
      <c r="C281" t="str">
        <f t="shared" si="167"/>
        <v>FFDFD3C0</v>
      </c>
      <c r="D281" t="s">
        <v>127</v>
      </c>
      <c r="E281">
        <v>9</v>
      </c>
      <c r="H281">
        <v>51</v>
      </c>
      <c r="I281" t="s">
        <v>133</v>
      </c>
      <c r="J281" t="s">
        <v>129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78"/>
        <v>19:49:55.258</v>
      </c>
      <c r="T281" t="str">
        <f t="shared" si="179"/>
        <v>19:49:54.758</v>
      </c>
      <c r="U281" t="str">
        <f t="shared" si="166"/>
        <v>A88BAF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210</v>
      </c>
      <c r="AJ281">
        <v>38.310505999999997</v>
      </c>
      <c r="AK281" t="s">
        <v>211</v>
      </c>
      <c r="AL281">
        <v>-122.05040200000001</v>
      </c>
      <c r="AM281">
        <v>25</v>
      </c>
      <c r="AN281">
        <v>900</v>
      </c>
      <c r="AO281" t="s">
        <v>118</v>
      </c>
      <c r="AP281">
        <v>16</v>
      </c>
      <c r="AQ281">
        <v>26</v>
      </c>
      <c r="AR281">
        <v>-64</v>
      </c>
      <c r="AZ281">
        <v>1200</v>
      </c>
      <c r="BA281">
        <v>1</v>
      </c>
      <c r="BB281" t="str">
        <f t="shared" si="168"/>
        <v xml:space="preserve">N65PJ   </v>
      </c>
      <c r="BC281">
        <v>7</v>
      </c>
      <c r="BE281">
        <v>0</v>
      </c>
      <c r="BF281">
        <v>0</v>
      </c>
      <c r="BG281">
        <v>0</v>
      </c>
      <c r="BH281">
        <v>875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 t="shared" si="180"/>
        <v>19:49:55.266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275</v>
      </c>
      <c r="CR281">
        <v>2</v>
      </c>
      <c r="CW281">
        <v>7358097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 t="shared" si="177"/>
        <v>06/02/2020 19:49:50.589</v>
      </c>
      <c r="C282" t="str">
        <f t="shared" si="167"/>
        <v>FFDFD3C0</v>
      </c>
      <c r="D282" t="s">
        <v>113</v>
      </c>
      <c r="E282">
        <v>5</v>
      </c>
      <c r="H282">
        <v>172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78"/>
        <v>19:49:55.258</v>
      </c>
      <c r="T282" t="str">
        <f t="shared" si="179"/>
        <v>19:49:54.758</v>
      </c>
      <c r="U282" t="str">
        <f t="shared" si="166"/>
        <v>A88BAF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210</v>
      </c>
      <c r="AJ282">
        <v>38.310505999999997</v>
      </c>
      <c r="AK282" t="s">
        <v>211</v>
      </c>
      <c r="AL282">
        <v>-122.05040200000001</v>
      </c>
      <c r="AM282">
        <v>25</v>
      </c>
      <c r="AN282">
        <v>900</v>
      </c>
      <c r="AO282" t="s">
        <v>118</v>
      </c>
      <c r="AP282">
        <v>16</v>
      </c>
      <c r="AQ282">
        <v>26</v>
      </c>
      <c r="AR282">
        <v>-64</v>
      </c>
      <c r="AZ282">
        <v>1200</v>
      </c>
      <c r="BA282">
        <v>1</v>
      </c>
      <c r="BB282" t="str">
        <f t="shared" si="168"/>
        <v xml:space="preserve">N65PJ   </v>
      </c>
      <c r="BC282">
        <v>7</v>
      </c>
      <c r="BE282">
        <v>0</v>
      </c>
      <c r="BF282">
        <v>0</v>
      </c>
      <c r="BG282">
        <v>0</v>
      </c>
      <c r="BH282">
        <v>875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 t="shared" si="180"/>
        <v>19:49:55.266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119</v>
      </c>
      <c r="CQ282">
        <v>275</v>
      </c>
      <c r="CR282">
        <v>2</v>
      </c>
      <c r="CW282">
        <v>7358097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 t="shared" si="177"/>
        <v>06/02/2020 19:49:50.589</v>
      </c>
      <c r="C283" t="str">
        <f t="shared" si="167"/>
        <v>FFDFD3C0</v>
      </c>
      <c r="D283" t="s">
        <v>125</v>
      </c>
      <c r="E283">
        <v>19</v>
      </c>
      <c r="F283">
        <v>1019</v>
      </c>
      <c r="G283" t="s">
        <v>114</v>
      </c>
      <c r="J283" t="s">
        <v>126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78"/>
        <v>19:49:55.258</v>
      </c>
      <c r="T283" t="str">
        <f t="shared" si="179"/>
        <v>19:49:54.758</v>
      </c>
      <c r="U283" t="str">
        <f t="shared" si="166"/>
        <v>A88BAF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210</v>
      </c>
      <c r="AJ283">
        <v>38.310505999999997</v>
      </c>
      <c r="AK283" t="s">
        <v>211</v>
      </c>
      <c r="AL283">
        <v>-122.05040200000001</v>
      </c>
      <c r="AM283">
        <v>25</v>
      </c>
      <c r="AN283">
        <v>900</v>
      </c>
      <c r="AO283" t="s">
        <v>118</v>
      </c>
      <c r="AP283">
        <v>16</v>
      </c>
      <c r="AQ283">
        <v>26</v>
      </c>
      <c r="AR283">
        <v>-64</v>
      </c>
      <c r="AZ283">
        <v>1200</v>
      </c>
      <c r="BA283">
        <v>1</v>
      </c>
      <c r="BB283" t="str">
        <f t="shared" si="168"/>
        <v xml:space="preserve">N65PJ   </v>
      </c>
      <c r="BC283">
        <v>7</v>
      </c>
      <c r="BE283">
        <v>0</v>
      </c>
      <c r="BF283">
        <v>0</v>
      </c>
      <c r="BG283">
        <v>0</v>
      </c>
      <c r="BH283">
        <v>875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 t="shared" si="180"/>
        <v>19:49:55.266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119</v>
      </c>
      <c r="CQ283">
        <v>275</v>
      </c>
      <c r="CR283">
        <v>2</v>
      </c>
      <c r="CW283">
        <v>7358097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si="177"/>
        <v>06/02/2020 19:49:50.589</v>
      </c>
      <c r="C284" t="str">
        <f t="shared" si="167"/>
        <v>FFDFD3C0</v>
      </c>
      <c r="D284" t="s">
        <v>127</v>
      </c>
      <c r="E284">
        <v>7</v>
      </c>
      <c r="H284">
        <v>49</v>
      </c>
      <c r="I284" t="s">
        <v>114</v>
      </c>
      <c r="J284" t="s">
        <v>129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178"/>
        <v>19:49:55.258</v>
      </c>
      <c r="T284" t="str">
        <f t="shared" si="179"/>
        <v>19:49:54.758</v>
      </c>
      <c r="U284" t="str">
        <f t="shared" si="166"/>
        <v>A88BAF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210</v>
      </c>
      <c r="AJ284">
        <v>38.310505999999997</v>
      </c>
      <c r="AK284" t="s">
        <v>211</v>
      </c>
      <c r="AL284">
        <v>-122.05040200000001</v>
      </c>
      <c r="AM284">
        <v>25</v>
      </c>
      <c r="AN284">
        <v>900</v>
      </c>
      <c r="AO284" t="s">
        <v>118</v>
      </c>
      <c r="AP284">
        <v>16</v>
      </c>
      <c r="AQ284">
        <v>26</v>
      </c>
      <c r="AR284">
        <v>-64</v>
      </c>
      <c r="AZ284">
        <v>1200</v>
      </c>
      <c r="BA284">
        <v>1</v>
      </c>
      <c r="BB284" t="str">
        <f t="shared" si="168"/>
        <v xml:space="preserve">N65PJ   </v>
      </c>
      <c r="BC284">
        <v>7</v>
      </c>
      <c r="BE284">
        <v>0</v>
      </c>
      <c r="BF284">
        <v>0</v>
      </c>
      <c r="BG284">
        <v>0</v>
      </c>
      <c r="BH284">
        <v>875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 t="shared" si="180"/>
        <v>19:49:55.266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6</v>
      </c>
      <c r="CP284" t="s">
        <v>119</v>
      </c>
      <c r="CQ284">
        <v>275</v>
      </c>
      <c r="CR284">
        <v>2</v>
      </c>
      <c r="CW284">
        <v>7358097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ref="A285:A291" si="181">"06/02/2020 19:49:51.548"</f>
        <v>06/02/2020 19:49:51.548</v>
      </c>
      <c r="C285" t="str">
        <f t="shared" si="167"/>
        <v>FFDFD3C0</v>
      </c>
      <c r="D285" t="s">
        <v>122</v>
      </c>
      <c r="E285">
        <v>6</v>
      </c>
      <c r="F285">
        <v>2006</v>
      </c>
      <c r="G285" t="s">
        <v>123</v>
      </c>
      <c r="J285" t="s">
        <v>124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ref="S285:S291" si="182">"19:49:56.195"</f>
        <v>19:49:56.195</v>
      </c>
      <c r="T285" t="str">
        <f t="shared" ref="T285:T291" si="183">"19:49:55.795"</f>
        <v>19:49:55.795</v>
      </c>
      <c r="U285" t="str">
        <f t="shared" si="166"/>
        <v>A88BAF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212</v>
      </c>
      <c r="AJ285">
        <v>38.310592</v>
      </c>
      <c r="AK285" t="s">
        <v>213</v>
      </c>
      <c r="AL285">
        <v>-122.050338</v>
      </c>
      <c r="AM285">
        <v>25</v>
      </c>
      <c r="AN285">
        <v>900</v>
      </c>
      <c r="AO285" t="s">
        <v>118</v>
      </c>
      <c r="AP285">
        <v>14</v>
      </c>
      <c r="AQ285">
        <v>22</v>
      </c>
      <c r="AR285">
        <v>-64</v>
      </c>
      <c r="AZ285">
        <v>1200</v>
      </c>
      <c r="BA285">
        <v>1</v>
      </c>
      <c r="BB285" t="str">
        <f t="shared" si="168"/>
        <v xml:space="preserve">N65PJ   </v>
      </c>
      <c r="BC285">
        <v>7</v>
      </c>
      <c r="BE285">
        <v>0</v>
      </c>
      <c r="BF285">
        <v>0</v>
      </c>
      <c r="BG285">
        <v>0</v>
      </c>
      <c r="BH285">
        <v>875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 t="shared" ref="BW285:BW291" si="184">"19:49:56.196"</f>
        <v>19:49:56.196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119</v>
      </c>
      <c r="CQ285">
        <v>275</v>
      </c>
      <c r="CR285">
        <v>2</v>
      </c>
      <c r="CW285">
        <v>7358604</v>
      </c>
      <c r="CY285">
        <v>1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181"/>
        <v>06/02/2020 19:49:51.548</v>
      </c>
      <c r="C286" t="str">
        <f t="shared" si="167"/>
        <v>FFDFD3C0</v>
      </c>
      <c r="D286" t="s">
        <v>131</v>
      </c>
      <c r="E286">
        <v>11</v>
      </c>
      <c r="H286">
        <v>228</v>
      </c>
      <c r="I286" t="s">
        <v>132</v>
      </c>
      <c r="J286" t="s">
        <v>129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82"/>
        <v>19:49:56.195</v>
      </c>
      <c r="T286" t="str">
        <f t="shared" si="183"/>
        <v>19:49:55.795</v>
      </c>
      <c r="U286" t="str">
        <f t="shared" si="166"/>
        <v>A88BAF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212</v>
      </c>
      <c r="AJ286">
        <v>38.310592</v>
      </c>
      <c r="AK286" t="s">
        <v>213</v>
      </c>
      <c r="AL286">
        <v>-122.050338</v>
      </c>
      <c r="AM286">
        <v>25</v>
      </c>
      <c r="AN286">
        <v>900</v>
      </c>
      <c r="AO286" t="s">
        <v>118</v>
      </c>
      <c r="AP286">
        <v>14</v>
      </c>
      <c r="AQ286">
        <v>22</v>
      </c>
      <c r="AR286">
        <v>-64</v>
      </c>
      <c r="AZ286">
        <v>1200</v>
      </c>
      <c r="BA286">
        <v>1</v>
      </c>
      <c r="BB286" t="str">
        <f t="shared" si="168"/>
        <v xml:space="preserve">N65PJ   </v>
      </c>
      <c r="BC286">
        <v>7</v>
      </c>
      <c r="BE286">
        <v>0</v>
      </c>
      <c r="BF286">
        <v>0</v>
      </c>
      <c r="BG286">
        <v>0</v>
      </c>
      <c r="BH286">
        <v>875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 t="shared" si="184"/>
        <v>19:49:56.196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119</v>
      </c>
      <c r="CQ286">
        <v>275</v>
      </c>
      <c r="CR286">
        <v>2</v>
      </c>
      <c r="CW286">
        <v>7358604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181"/>
        <v>06/02/2020 19:49:51.548</v>
      </c>
      <c r="C287" t="str">
        <f t="shared" si="167"/>
        <v>FFDFD3C0</v>
      </c>
      <c r="D287" t="s">
        <v>127</v>
      </c>
      <c r="E287">
        <v>9</v>
      </c>
      <c r="H287">
        <v>51</v>
      </c>
      <c r="I287" t="s">
        <v>133</v>
      </c>
      <c r="J287" t="s">
        <v>129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82"/>
        <v>19:49:56.195</v>
      </c>
      <c r="T287" t="str">
        <f t="shared" si="183"/>
        <v>19:49:55.795</v>
      </c>
      <c r="U287" t="str">
        <f t="shared" si="166"/>
        <v>A88BAF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212</v>
      </c>
      <c r="AJ287">
        <v>38.310592</v>
      </c>
      <c r="AK287" t="s">
        <v>213</v>
      </c>
      <c r="AL287">
        <v>-122.050338</v>
      </c>
      <c r="AM287">
        <v>25</v>
      </c>
      <c r="AN287">
        <v>900</v>
      </c>
      <c r="AO287" t="s">
        <v>118</v>
      </c>
      <c r="AP287">
        <v>14</v>
      </c>
      <c r="AQ287">
        <v>22</v>
      </c>
      <c r="AR287">
        <v>-64</v>
      </c>
      <c r="AZ287">
        <v>1200</v>
      </c>
      <c r="BA287">
        <v>1</v>
      </c>
      <c r="BB287" t="str">
        <f t="shared" si="168"/>
        <v xml:space="preserve">N65PJ   </v>
      </c>
      <c r="BC287">
        <v>7</v>
      </c>
      <c r="BE287">
        <v>0</v>
      </c>
      <c r="BF287">
        <v>0</v>
      </c>
      <c r="BG287">
        <v>0</v>
      </c>
      <c r="BH287">
        <v>875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 t="shared" si="184"/>
        <v>19:49:56.196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275</v>
      </c>
      <c r="CR287">
        <v>2</v>
      </c>
      <c r="CW287">
        <v>7358604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 t="shared" si="181"/>
        <v>06/02/2020 19:49:51.548</v>
      </c>
      <c r="C288" t="str">
        <f t="shared" si="167"/>
        <v>FFDFD3C0</v>
      </c>
      <c r="D288" t="s">
        <v>127</v>
      </c>
      <c r="E288">
        <v>5</v>
      </c>
      <c r="H288">
        <v>47</v>
      </c>
      <c r="I288" t="s">
        <v>128</v>
      </c>
      <c r="J288" t="s">
        <v>129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82"/>
        <v>19:49:56.195</v>
      </c>
      <c r="T288" t="str">
        <f t="shared" si="183"/>
        <v>19:49:55.795</v>
      </c>
      <c r="U288" t="str">
        <f t="shared" si="166"/>
        <v>A88BAF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212</v>
      </c>
      <c r="AJ288">
        <v>38.310592</v>
      </c>
      <c r="AK288" t="s">
        <v>213</v>
      </c>
      <c r="AL288">
        <v>-122.050338</v>
      </c>
      <c r="AM288">
        <v>25</v>
      </c>
      <c r="AN288">
        <v>900</v>
      </c>
      <c r="AO288" t="s">
        <v>118</v>
      </c>
      <c r="AP288">
        <v>14</v>
      </c>
      <c r="AQ288">
        <v>22</v>
      </c>
      <c r="AR288">
        <v>-64</v>
      </c>
      <c r="AZ288">
        <v>1200</v>
      </c>
      <c r="BA288">
        <v>1</v>
      </c>
      <c r="BB288" t="str">
        <f t="shared" si="168"/>
        <v xml:space="preserve">N65PJ   </v>
      </c>
      <c r="BC288">
        <v>7</v>
      </c>
      <c r="BE288">
        <v>0</v>
      </c>
      <c r="BF288">
        <v>0</v>
      </c>
      <c r="BG288">
        <v>0</v>
      </c>
      <c r="BH288">
        <v>875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 t="shared" si="184"/>
        <v>19:49:56.196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119</v>
      </c>
      <c r="CQ288">
        <v>275</v>
      </c>
      <c r="CR288">
        <v>2</v>
      </c>
      <c r="CW288">
        <v>7358604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 t="shared" si="181"/>
        <v>06/02/2020 19:49:51.548</v>
      </c>
      <c r="C289" t="str">
        <f t="shared" si="167"/>
        <v>FFDFD3C0</v>
      </c>
      <c r="D289" t="s">
        <v>113</v>
      </c>
      <c r="E289">
        <v>5</v>
      </c>
      <c r="H289">
        <v>172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82"/>
        <v>19:49:56.195</v>
      </c>
      <c r="T289" t="str">
        <f t="shared" si="183"/>
        <v>19:49:55.795</v>
      </c>
      <c r="U289" t="str">
        <f t="shared" si="166"/>
        <v>A88BAF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212</v>
      </c>
      <c r="AJ289">
        <v>38.310592</v>
      </c>
      <c r="AK289" t="s">
        <v>213</v>
      </c>
      <c r="AL289">
        <v>-122.050338</v>
      </c>
      <c r="AM289">
        <v>25</v>
      </c>
      <c r="AN289">
        <v>900</v>
      </c>
      <c r="AO289" t="s">
        <v>118</v>
      </c>
      <c r="AP289">
        <v>14</v>
      </c>
      <c r="AQ289">
        <v>22</v>
      </c>
      <c r="AR289">
        <v>-64</v>
      </c>
      <c r="AZ289">
        <v>1200</v>
      </c>
      <c r="BA289">
        <v>1</v>
      </c>
      <c r="BB289" t="str">
        <f t="shared" si="168"/>
        <v xml:space="preserve">N65PJ   </v>
      </c>
      <c r="BC289">
        <v>7</v>
      </c>
      <c r="BE289">
        <v>0</v>
      </c>
      <c r="BF289">
        <v>0</v>
      </c>
      <c r="BG289">
        <v>0</v>
      </c>
      <c r="BH289">
        <v>875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 t="shared" si="184"/>
        <v>19:49:56.196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119</v>
      </c>
      <c r="CQ289">
        <v>275</v>
      </c>
      <c r="CR289">
        <v>2</v>
      </c>
      <c r="CW289">
        <v>7358604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 t="shared" si="181"/>
        <v>06/02/2020 19:49:51.548</v>
      </c>
      <c r="C290" t="str">
        <f t="shared" si="167"/>
        <v>FFDFD3C0</v>
      </c>
      <c r="D290" t="s">
        <v>125</v>
      </c>
      <c r="E290">
        <v>19</v>
      </c>
      <c r="F290">
        <v>1019</v>
      </c>
      <c r="G290" t="s">
        <v>114</v>
      </c>
      <c r="J290" t="s">
        <v>126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82"/>
        <v>19:49:56.195</v>
      </c>
      <c r="T290" t="str">
        <f t="shared" si="183"/>
        <v>19:49:55.795</v>
      </c>
      <c r="U290" t="str">
        <f t="shared" si="166"/>
        <v>A88BAF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212</v>
      </c>
      <c r="AJ290">
        <v>38.310592</v>
      </c>
      <c r="AK290" t="s">
        <v>213</v>
      </c>
      <c r="AL290">
        <v>-122.050338</v>
      </c>
      <c r="AM290">
        <v>25</v>
      </c>
      <c r="AN290">
        <v>900</v>
      </c>
      <c r="AO290" t="s">
        <v>118</v>
      </c>
      <c r="AP290">
        <v>14</v>
      </c>
      <c r="AQ290">
        <v>22</v>
      </c>
      <c r="AR290">
        <v>-64</v>
      </c>
      <c r="AZ290">
        <v>1200</v>
      </c>
      <c r="BA290">
        <v>1</v>
      </c>
      <c r="BB290" t="str">
        <f t="shared" si="168"/>
        <v xml:space="preserve">N65PJ   </v>
      </c>
      <c r="BC290">
        <v>7</v>
      </c>
      <c r="BE290">
        <v>0</v>
      </c>
      <c r="BF290">
        <v>0</v>
      </c>
      <c r="BG290">
        <v>0</v>
      </c>
      <c r="BH290">
        <v>875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 t="shared" si="184"/>
        <v>19:49:56.196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6</v>
      </c>
      <c r="CP290" t="s">
        <v>119</v>
      </c>
      <c r="CQ290">
        <v>275</v>
      </c>
      <c r="CR290">
        <v>2</v>
      </c>
      <c r="CW290">
        <v>7358604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 t="shared" si="181"/>
        <v>06/02/2020 19:49:51.548</v>
      </c>
      <c r="C291" t="str">
        <f t="shared" si="167"/>
        <v>FFDFD3C0</v>
      </c>
      <c r="D291" t="s">
        <v>127</v>
      </c>
      <c r="E291">
        <v>7</v>
      </c>
      <c r="H291">
        <v>49</v>
      </c>
      <c r="I291" t="s">
        <v>114</v>
      </c>
      <c r="J291" t="s">
        <v>129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82"/>
        <v>19:49:56.195</v>
      </c>
      <c r="T291" t="str">
        <f t="shared" si="183"/>
        <v>19:49:55.795</v>
      </c>
      <c r="U291" t="str">
        <f t="shared" si="166"/>
        <v>A88BAF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212</v>
      </c>
      <c r="AJ291">
        <v>38.310592</v>
      </c>
      <c r="AK291" t="s">
        <v>213</v>
      </c>
      <c r="AL291">
        <v>-122.050338</v>
      </c>
      <c r="AM291">
        <v>25</v>
      </c>
      <c r="AN291">
        <v>900</v>
      </c>
      <c r="AO291" t="s">
        <v>118</v>
      </c>
      <c r="AP291">
        <v>14</v>
      </c>
      <c r="AQ291">
        <v>22</v>
      </c>
      <c r="AR291">
        <v>-64</v>
      </c>
      <c r="AZ291">
        <v>1200</v>
      </c>
      <c r="BA291">
        <v>1</v>
      </c>
      <c r="BB291" t="str">
        <f t="shared" si="168"/>
        <v xml:space="preserve">N65PJ   </v>
      </c>
      <c r="BC291">
        <v>7</v>
      </c>
      <c r="BE291">
        <v>0</v>
      </c>
      <c r="BF291">
        <v>0</v>
      </c>
      <c r="BG291">
        <v>0</v>
      </c>
      <c r="BH291">
        <v>875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 t="shared" si="184"/>
        <v>19:49:56.196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119</v>
      </c>
      <c r="CQ291">
        <v>275</v>
      </c>
      <c r="CR291">
        <v>2</v>
      </c>
      <c r="CW291">
        <v>7358604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 t="shared" ref="A292:A298" si="185">"06/02/2020 19:49:52.624"</f>
        <v>06/02/2020 19:49:52.624</v>
      </c>
      <c r="C292" t="str">
        <f t="shared" si="167"/>
        <v>FFDFD3C0</v>
      </c>
      <c r="D292" t="s">
        <v>127</v>
      </c>
      <c r="E292">
        <v>5</v>
      </c>
      <c r="H292">
        <v>47</v>
      </c>
      <c r="I292" t="s">
        <v>128</v>
      </c>
      <c r="J292" t="s">
        <v>129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S298" si="186">"19:49:57.305"</f>
        <v>19:49:57.305</v>
      </c>
      <c r="T292" t="str">
        <f t="shared" ref="T292:T298" si="187">"19:49:56.805"</f>
        <v>19:49:56.805</v>
      </c>
      <c r="U292" t="str">
        <f t="shared" si="166"/>
        <v>A88BAF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214</v>
      </c>
      <c r="AJ292">
        <v>38.310678000000003</v>
      </c>
      <c r="AK292" t="s">
        <v>215</v>
      </c>
      <c r="AL292">
        <v>-122.050273</v>
      </c>
      <c r="AM292">
        <v>25</v>
      </c>
      <c r="AN292">
        <v>900</v>
      </c>
      <c r="AO292" t="s">
        <v>118</v>
      </c>
      <c r="AP292">
        <v>12</v>
      </c>
      <c r="AQ292">
        <v>19</v>
      </c>
      <c r="AR292">
        <v>-128</v>
      </c>
      <c r="AZ292">
        <v>1200</v>
      </c>
      <c r="BA292">
        <v>1</v>
      </c>
      <c r="BB292" t="str">
        <f t="shared" si="168"/>
        <v xml:space="preserve">N65PJ   </v>
      </c>
      <c r="BC292">
        <v>7</v>
      </c>
      <c r="BE292">
        <v>0</v>
      </c>
      <c r="BF292">
        <v>0</v>
      </c>
      <c r="BG292">
        <v>0</v>
      </c>
      <c r="BH292">
        <v>875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 t="shared" ref="BW292:BW298" si="188">"19:49:57.305"</f>
        <v>19:49:57.305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6</v>
      </c>
      <c r="CP292" t="s">
        <v>119</v>
      </c>
      <c r="CQ292">
        <v>275</v>
      </c>
      <c r="CR292">
        <v>2</v>
      </c>
      <c r="CW292">
        <v>7359249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 t="shared" si="185"/>
        <v>06/02/2020 19:49:52.624</v>
      </c>
      <c r="C293" t="str">
        <f t="shared" si="167"/>
        <v>FFDFD3C0</v>
      </c>
      <c r="D293" t="s">
        <v>127</v>
      </c>
      <c r="E293">
        <v>9</v>
      </c>
      <c r="H293">
        <v>51</v>
      </c>
      <c r="I293" t="s">
        <v>133</v>
      </c>
      <c r="J293" t="s">
        <v>129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86"/>
        <v>19:49:57.305</v>
      </c>
      <c r="T293" t="str">
        <f t="shared" si="187"/>
        <v>19:49:56.805</v>
      </c>
      <c r="U293" t="str">
        <f t="shared" si="166"/>
        <v>A88BAF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214</v>
      </c>
      <c r="AJ293">
        <v>38.310678000000003</v>
      </c>
      <c r="AK293" t="s">
        <v>215</v>
      </c>
      <c r="AL293">
        <v>-122.050273</v>
      </c>
      <c r="AM293">
        <v>25</v>
      </c>
      <c r="AN293">
        <v>900</v>
      </c>
      <c r="AO293" t="s">
        <v>118</v>
      </c>
      <c r="AP293">
        <v>12</v>
      </c>
      <c r="AQ293">
        <v>19</v>
      </c>
      <c r="AR293">
        <v>-128</v>
      </c>
      <c r="AZ293">
        <v>1200</v>
      </c>
      <c r="BA293">
        <v>1</v>
      </c>
      <c r="BB293" t="str">
        <f t="shared" si="168"/>
        <v xml:space="preserve">N65PJ   </v>
      </c>
      <c r="BC293">
        <v>7</v>
      </c>
      <c r="BE293">
        <v>0</v>
      </c>
      <c r="BF293">
        <v>0</v>
      </c>
      <c r="BG293">
        <v>0</v>
      </c>
      <c r="BH293">
        <v>875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 t="shared" si="188"/>
        <v>19:49:57.305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6</v>
      </c>
      <c r="CP293" t="s">
        <v>119</v>
      </c>
      <c r="CQ293">
        <v>275</v>
      </c>
      <c r="CR293">
        <v>2</v>
      </c>
      <c r="CW293">
        <v>7359249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 t="shared" si="185"/>
        <v>06/02/2020 19:49:52.624</v>
      </c>
      <c r="C294" t="str">
        <f t="shared" si="167"/>
        <v>FFDFD3C0</v>
      </c>
      <c r="D294" t="s">
        <v>113</v>
      </c>
      <c r="E294">
        <v>5</v>
      </c>
      <c r="H294">
        <v>172</v>
      </c>
      <c r="I294" t="s">
        <v>114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86"/>
        <v>19:49:57.305</v>
      </c>
      <c r="T294" t="str">
        <f t="shared" si="187"/>
        <v>19:49:56.805</v>
      </c>
      <c r="U294" t="str">
        <f t="shared" si="166"/>
        <v>A88BAF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214</v>
      </c>
      <c r="AJ294">
        <v>38.310678000000003</v>
      </c>
      <c r="AK294" t="s">
        <v>215</v>
      </c>
      <c r="AL294">
        <v>-122.050273</v>
      </c>
      <c r="AM294">
        <v>25</v>
      </c>
      <c r="AN294">
        <v>900</v>
      </c>
      <c r="AO294" t="s">
        <v>118</v>
      </c>
      <c r="AP294">
        <v>12</v>
      </c>
      <c r="AQ294">
        <v>19</v>
      </c>
      <c r="AR294">
        <v>-128</v>
      </c>
      <c r="AZ294">
        <v>1200</v>
      </c>
      <c r="BA294">
        <v>1</v>
      </c>
      <c r="BB294" t="str">
        <f t="shared" si="168"/>
        <v xml:space="preserve">N65PJ   </v>
      </c>
      <c r="BC294">
        <v>7</v>
      </c>
      <c r="BE294">
        <v>0</v>
      </c>
      <c r="BF294">
        <v>0</v>
      </c>
      <c r="BG294">
        <v>0</v>
      </c>
      <c r="BH294">
        <v>875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 t="shared" si="188"/>
        <v>19:49:57.305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6</v>
      </c>
      <c r="CP294" t="s">
        <v>119</v>
      </c>
      <c r="CQ294">
        <v>275</v>
      </c>
      <c r="CR294">
        <v>2</v>
      </c>
      <c r="CW294">
        <v>7359249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 t="shared" si="185"/>
        <v>06/02/2020 19:49:52.624</v>
      </c>
      <c r="C295" t="str">
        <f t="shared" si="167"/>
        <v>FFDFD3C0</v>
      </c>
      <c r="D295" t="s">
        <v>125</v>
      </c>
      <c r="E295">
        <v>19</v>
      </c>
      <c r="F295">
        <v>1019</v>
      </c>
      <c r="G295" t="s">
        <v>114</v>
      </c>
      <c r="J295" t="s">
        <v>126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86"/>
        <v>19:49:57.305</v>
      </c>
      <c r="T295" t="str">
        <f t="shared" si="187"/>
        <v>19:49:56.805</v>
      </c>
      <c r="U295" t="str">
        <f t="shared" si="166"/>
        <v>A88BAF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214</v>
      </c>
      <c r="AJ295">
        <v>38.310678000000003</v>
      </c>
      <c r="AK295" t="s">
        <v>215</v>
      </c>
      <c r="AL295">
        <v>-122.050273</v>
      </c>
      <c r="AM295">
        <v>25</v>
      </c>
      <c r="AN295">
        <v>900</v>
      </c>
      <c r="AO295" t="s">
        <v>118</v>
      </c>
      <c r="AP295">
        <v>12</v>
      </c>
      <c r="AQ295">
        <v>19</v>
      </c>
      <c r="AR295">
        <v>-128</v>
      </c>
      <c r="AZ295">
        <v>1200</v>
      </c>
      <c r="BA295">
        <v>1</v>
      </c>
      <c r="BB295" t="str">
        <f t="shared" si="168"/>
        <v xml:space="preserve">N65PJ   </v>
      </c>
      <c r="BC295">
        <v>7</v>
      </c>
      <c r="BE295">
        <v>0</v>
      </c>
      <c r="BF295">
        <v>0</v>
      </c>
      <c r="BG295">
        <v>0</v>
      </c>
      <c r="BH295">
        <v>875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 t="shared" si="188"/>
        <v>19:49:57.305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119</v>
      </c>
      <c r="CQ295">
        <v>275</v>
      </c>
      <c r="CR295">
        <v>2</v>
      </c>
      <c r="CW295">
        <v>7359249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si="185"/>
        <v>06/02/2020 19:49:52.624</v>
      </c>
      <c r="C296" t="str">
        <f t="shared" si="167"/>
        <v>FFDFD3C0</v>
      </c>
      <c r="D296" t="s">
        <v>122</v>
      </c>
      <c r="E296">
        <v>6</v>
      </c>
      <c r="F296">
        <v>2006</v>
      </c>
      <c r="G296" t="s">
        <v>123</v>
      </c>
      <c r="J296" t="s">
        <v>124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86"/>
        <v>19:49:57.305</v>
      </c>
      <c r="T296" t="str">
        <f t="shared" si="187"/>
        <v>19:49:56.805</v>
      </c>
      <c r="U296" t="str">
        <f t="shared" si="166"/>
        <v>A88BAF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214</v>
      </c>
      <c r="AJ296">
        <v>38.310678000000003</v>
      </c>
      <c r="AK296" t="s">
        <v>215</v>
      </c>
      <c r="AL296">
        <v>-122.050273</v>
      </c>
      <c r="AM296">
        <v>25</v>
      </c>
      <c r="AN296">
        <v>900</v>
      </c>
      <c r="AO296" t="s">
        <v>118</v>
      </c>
      <c r="AP296">
        <v>12</v>
      </c>
      <c r="AQ296">
        <v>19</v>
      </c>
      <c r="AR296">
        <v>-128</v>
      </c>
      <c r="AZ296">
        <v>1200</v>
      </c>
      <c r="BA296">
        <v>1</v>
      </c>
      <c r="BB296" t="str">
        <f t="shared" si="168"/>
        <v xml:space="preserve">N65PJ   </v>
      </c>
      <c r="BC296">
        <v>7</v>
      </c>
      <c r="BE296">
        <v>0</v>
      </c>
      <c r="BF296">
        <v>0</v>
      </c>
      <c r="BG296">
        <v>0</v>
      </c>
      <c r="BH296">
        <v>875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 t="shared" si="188"/>
        <v>19:49:57.305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119</v>
      </c>
      <c r="CQ296">
        <v>275</v>
      </c>
      <c r="CR296">
        <v>2</v>
      </c>
      <c r="CW296">
        <v>7359249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185"/>
        <v>06/02/2020 19:49:52.624</v>
      </c>
      <c r="C297" t="str">
        <f t="shared" si="167"/>
        <v>FFDFD3C0</v>
      </c>
      <c r="D297" t="s">
        <v>127</v>
      </c>
      <c r="E297">
        <v>7</v>
      </c>
      <c r="H297">
        <v>49</v>
      </c>
      <c r="I297" t="s">
        <v>114</v>
      </c>
      <c r="J297" t="s">
        <v>129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86"/>
        <v>19:49:57.305</v>
      </c>
      <c r="T297" t="str">
        <f t="shared" si="187"/>
        <v>19:49:56.805</v>
      </c>
      <c r="U297" t="str">
        <f t="shared" si="166"/>
        <v>A88BAF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214</v>
      </c>
      <c r="AJ297">
        <v>38.310678000000003</v>
      </c>
      <c r="AK297" t="s">
        <v>215</v>
      </c>
      <c r="AL297">
        <v>-122.050273</v>
      </c>
      <c r="AM297">
        <v>25</v>
      </c>
      <c r="AN297">
        <v>900</v>
      </c>
      <c r="AO297" t="s">
        <v>118</v>
      </c>
      <c r="AP297">
        <v>12</v>
      </c>
      <c r="AQ297">
        <v>19</v>
      </c>
      <c r="AR297">
        <v>-128</v>
      </c>
      <c r="AZ297">
        <v>1200</v>
      </c>
      <c r="BA297">
        <v>1</v>
      </c>
      <c r="BB297" t="str">
        <f t="shared" si="168"/>
        <v xml:space="preserve">N65PJ   </v>
      </c>
      <c r="BC297">
        <v>7</v>
      </c>
      <c r="BE297">
        <v>0</v>
      </c>
      <c r="BF297">
        <v>0</v>
      </c>
      <c r="BG297">
        <v>0</v>
      </c>
      <c r="BH297">
        <v>875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 t="shared" si="188"/>
        <v>19:49:57.305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119</v>
      </c>
      <c r="CQ297">
        <v>275</v>
      </c>
      <c r="CR297">
        <v>2</v>
      </c>
      <c r="CW297">
        <v>7359249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 t="shared" si="185"/>
        <v>06/02/2020 19:49:52.624</v>
      </c>
      <c r="C298" t="str">
        <f t="shared" si="167"/>
        <v>FFDFD3C0</v>
      </c>
      <c r="D298" t="s">
        <v>131</v>
      </c>
      <c r="E298">
        <v>11</v>
      </c>
      <c r="H298">
        <v>228</v>
      </c>
      <c r="I298" t="s">
        <v>132</v>
      </c>
      <c r="J298" t="s">
        <v>129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86"/>
        <v>19:49:57.305</v>
      </c>
      <c r="T298" t="str">
        <f t="shared" si="187"/>
        <v>19:49:56.805</v>
      </c>
      <c r="U298" t="str">
        <f t="shared" si="166"/>
        <v>A88BAF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214</v>
      </c>
      <c r="AJ298">
        <v>38.310678000000003</v>
      </c>
      <c r="AK298" t="s">
        <v>215</v>
      </c>
      <c r="AL298">
        <v>-122.050273</v>
      </c>
      <c r="AM298">
        <v>25</v>
      </c>
      <c r="AN298">
        <v>900</v>
      </c>
      <c r="AO298" t="s">
        <v>118</v>
      </c>
      <c r="AP298">
        <v>12</v>
      </c>
      <c r="AQ298">
        <v>19</v>
      </c>
      <c r="AR298">
        <v>-128</v>
      </c>
      <c r="AZ298">
        <v>1200</v>
      </c>
      <c r="BA298">
        <v>1</v>
      </c>
      <c r="BB298" t="str">
        <f t="shared" si="168"/>
        <v xml:space="preserve">N65PJ   </v>
      </c>
      <c r="BC298">
        <v>7</v>
      </c>
      <c r="BE298">
        <v>0</v>
      </c>
      <c r="BF298">
        <v>0</v>
      </c>
      <c r="BG298">
        <v>0</v>
      </c>
      <c r="BH298">
        <v>875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 t="shared" si="188"/>
        <v>19:49:57.305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275</v>
      </c>
      <c r="CR298">
        <v>2</v>
      </c>
      <c r="CW298">
        <v>7359249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ref="A299:A305" si="189">"06/02/2020 19:49:53.638"</f>
        <v>06/02/2020 19:49:53.638</v>
      </c>
      <c r="C299" t="str">
        <f t="shared" si="167"/>
        <v>FFDFD3C0</v>
      </c>
      <c r="D299" t="s">
        <v>127</v>
      </c>
      <c r="E299">
        <v>5</v>
      </c>
      <c r="H299">
        <v>47</v>
      </c>
      <c r="I299" t="s">
        <v>128</v>
      </c>
      <c r="J299" t="s">
        <v>129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ref="S299:S305" si="190">"19:49:58.320"</f>
        <v>19:49:58.320</v>
      </c>
      <c r="T299" t="str">
        <f t="shared" ref="T299:T305" si="191">"19:49:57.820"</f>
        <v>19:49:57.820</v>
      </c>
      <c r="U299" t="str">
        <f t="shared" si="166"/>
        <v>A88BAF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216</v>
      </c>
      <c r="AJ299">
        <v>38.310763999999999</v>
      </c>
      <c r="AK299" t="s">
        <v>217</v>
      </c>
      <c r="AL299">
        <v>-122.050166</v>
      </c>
      <c r="AM299">
        <v>25</v>
      </c>
      <c r="AN299">
        <v>900</v>
      </c>
      <c r="AO299" t="s">
        <v>118</v>
      </c>
      <c r="AP299">
        <v>11</v>
      </c>
      <c r="AQ299">
        <v>17</v>
      </c>
      <c r="AR299">
        <v>-192</v>
      </c>
      <c r="AZ299">
        <v>1200</v>
      </c>
      <c r="BA299">
        <v>1</v>
      </c>
      <c r="BB299" t="str">
        <f t="shared" si="168"/>
        <v xml:space="preserve">N65PJ   </v>
      </c>
      <c r="BC299">
        <v>7</v>
      </c>
      <c r="BE299">
        <v>0</v>
      </c>
      <c r="BF299">
        <v>0</v>
      </c>
      <c r="BG299">
        <v>0</v>
      </c>
      <c r="BH299">
        <v>875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 t="shared" ref="BW299:BW305" si="192">"19:49:58.324"</f>
        <v>19:49:58.324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275</v>
      </c>
      <c r="CR299">
        <v>2</v>
      </c>
      <c r="CW299">
        <v>7359798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si="189"/>
        <v>06/02/2020 19:49:53.638</v>
      </c>
      <c r="C300" t="str">
        <f t="shared" si="167"/>
        <v>FFDFD3C0</v>
      </c>
      <c r="D300" t="s">
        <v>127</v>
      </c>
      <c r="E300">
        <v>9</v>
      </c>
      <c r="H300">
        <v>51</v>
      </c>
      <c r="I300" t="s">
        <v>133</v>
      </c>
      <c r="J300" t="s">
        <v>129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90"/>
        <v>19:49:58.320</v>
      </c>
      <c r="T300" t="str">
        <f t="shared" si="191"/>
        <v>19:49:57.820</v>
      </c>
      <c r="U300" t="str">
        <f t="shared" si="166"/>
        <v>A88BAF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216</v>
      </c>
      <c r="AJ300">
        <v>38.310763999999999</v>
      </c>
      <c r="AK300" t="s">
        <v>217</v>
      </c>
      <c r="AL300">
        <v>-122.050166</v>
      </c>
      <c r="AM300">
        <v>25</v>
      </c>
      <c r="AN300">
        <v>900</v>
      </c>
      <c r="AO300" t="s">
        <v>118</v>
      </c>
      <c r="AP300">
        <v>11</v>
      </c>
      <c r="AQ300">
        <v>17</v>
      </c>
      <c r="AR300">
        <v>-192</v>
      </c>
      <c r="AZ300">
        <v>1200</v>
      </c>
      <c r="BA300">
        <v>1</v>
      </c>
      <c r="BB300" t="str">
        <f t="shared" si="168"/>
        <v xml:space="preserve">N65PJ   </v>
      </c>
      <c r="BC300">
        <v>7</v>
      </c>
      <c r="BE300">
        <v>0</v>
      </c>
      <c r="BF300">
        <v>0</v>
      </c>
      <c r="BG300">
        <v>0</v>
      </c>
      <c r="BH300">
        <v>875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 t="shared" si="192"/>
        <v>19:49:58.324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119</v>
      </c>
      <c r="CQ300">
        <v>275</v>
      </c>
      <c r="CR300">
        <v>2</v>
      </c>
      <c r="CW300">
        <v>7359798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si="189"/>
        <v>06/02/2020 19:49:53.638</v>
      </c>
      <c r="C301" t="str">
        <f t="shared" si="167"/>
        <v>FFDFD3C0</v>
      </c>
      <c r="D301" t="s">
        <v>125</v>
      </c>
      <c r="E301">
        <v>19</v>
      </c>
      <c r="F301">
        <v>1019</v>
      </c>
      <c r="G301" t="s">
        <v>114</v>
      </c>
      <c r="J301" t="s">
        <v>126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90"/>
        <v>19:49:58.320</v>
      </c>
      <c r="T301" t="str">
        <f t="shared" si="191"/>
        <v>19:49:57.820</v>
      </c>
      <c r="U301" t="str">
        <f t="shared" si="166"/>
        <v>A88BAF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216</v>
      </c>
      <c r="AJ301">
        <v>38.310763999999999</v>
      </c>
      <c r="AK301" t="s">
        <v>217</v>
      </c>
      <c r="AL301">
        <v>-122.050166</v>
      </c>
      <c r="AM301">
        <v>25</v>
      </c>
      <c r="AN301">
        <v>900</v>
      </c>
      <c r="AO301" t="s">
        <v>118</v>
      </c>
      <c r="AP301">
        <v>11</v>
      </c>
      <c r="AQ301">
        <v>17</v>
      </c>
      <c r="AR301">
        <v>-192</v>
      </c>
      <c r="AZ301">
        <v>1200</v>
      </c>
      <c r="BA301">
        <v>1</v>
      </c>
      <c r="BB301" t="str">
        <f t="shared" si="168"/>
        <v xml:space="preserve">N65PJ   </v>
      </c>
      <c r="BC301">
        <v>7</v>
      </c>
      <c r="BE301">
        <v>0</v>
      </c>
      <c r="BF301">
        <v>0</v>
      </c>
      <c r="BG301">
        <v>0</v>
      </c>
      <c r="BH301">
        <v>875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 t="shared" si="192"/>
        <v>19:49:58.324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119</v>
      </c>
      <c r="CQ301">
        <v>275</v>
      </c>
      <c r="CR301">
        <v>2</v>
      </c>
      <c r="CW301">
        <v>7359798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 t="shared" si="189"/>
        <v>06/02/2020 19:49:53.638</v>
      </c>
      <c r="C302" t="str">
        <f t="shared" si="167"/>
        <v>FFDFD3C0</v>
      </c>
      <c r="D302" t="s">
        <v>113</v>
      </c>
      <c r="E302">
        <v>5</v>
      </c>
      <c r="H302">
        <v>172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90"/>
        <v>19:49:58.320</v>
      </c>
      <c r="T302" t="str">
        <f t="shared" si="191"/>
        <v>19:49:57.820</v>
      </c>
      <c r="U302" t="str">
        <f t="shared" si="166"/>
        <v>A88BAF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216</v>
      </c>
      <c r="AJ302">
        <v>38.310763999999999</v>
      </c>
      <c r="AK302" t="s">
        <v>217</v>
      </c>
      <c r="AL302">
        <v>-122.050166</v>
      </c>
      <c r="AM302">
        <v>25</v>
      </c>
      <c r="AN302">
        <v>900</v>
      </c>
      <c r="AO302" t="s">
        <v>118</v>
      </c>
      <c r="AP302">
        <v>11</v>
      </c>
      <c r="AQ302">
        <v>17</v>
      </c>
      <c r="AR302">
        <v>-192</v>
      </c>
      <c r="AZ302">
        <v>1200</v>
      </c>
      <c r="BA302">
        <v>1</v>
      </c>
      <c r="BB302" t="str">
        <f t="shared" si="168"/>
        <v xml:space="preserve">N65PJ   </v>
      </c>
      <c r="BC302">
        <v>7</v>
      </c>
      <c r="BE302">
        <v>0</v>
      </c>
      <c r="BF302">
        <v>0</v>
      </c>
      <c r="BG302">
        <v>0</v>
      </c>
      <c r="BH302">
        <v>875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 t="shared" si="192"/>
        <v>19:49:58.324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119</v>
      </c>
      <c r="CQ302">
        <v>275</v>
      </c>
      <c r="CR302">
        <v>2</v>
      </c>
      <c r="CW302">
        <v>7359798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 t="shared" si="189"/>
        <v>06/02/2020 19:49:53.638</v>
      </c>
      <c r="C303" t="str">
        <f t="shared" si="167"/>
        <v>FFDFD3C0</v>
      </c>
      <c r="D303" t="s">
        <v>122</v>
      </c>
      <c r="E303">
        <v>6</v>
      </c>
      <c r="F303">
        <v>2006</v>
      </c>
      <c r="G303" t="s">
        <v>123</v>
      </c>
      <c r="J303" t="s">
        <v>124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90"/>
        <v>19:49:58.320</v>
      </c>
      <c r="T303" t="str">
        <f t="shared" si="191"/>
        <v>19:49:57.820</v>
      </c>
      <c r="U303" t="str">
        <f t="shared" si="166"/>
        <v>A88BAF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216</v>
      </c>
      <c r="AJ303">
        <v>38.310763999999999</v>
      </c>
      <c r="AK303" t="s">
        <v>217</v>
      </c>
      <c r="AL303">
        <v>-122.050166</v>
      </c>
      <c r="AM303">
        <v>25</v>
      </c>
      <c r="AN303">
        <v>900</v>
      </c>
      <c r="AO303" t="s">
        <v>118</v>
      </c>
      <c r="AP303">
        <v>11</v>
      </c>
      <c r="AQ303">
        <v>17</v>
      </c>
      <c r="AR303">
        <v>-192</v>
      </c>
      <c r="AZ303">
        <v>1200</v>
      </c>
      <c r="BA303">
        <v>1</v>
      </c>
      <c r="BB303" t="str">
        <f t="shared" si="168"/>
        <v xml:space="preserve">N65PJ   </v>
      </c>
      <c r="BC303">
        <v>7</v>
      </c>
      <c r="BE303">
        <v>0</v>
      </c>
      <c r="BF303">
        <v>0</v>
      </c>
      <c r="BG303">
        <v>0</v>
      </c>
      <c r="BH303">
        <v>875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 t="shared" si="192"/>
        <v>19:49:58.324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275</v>
      </c>
      <c r="CR303">
        <v>2</v>
      </c>
      <c r="CW303">
        <v>7359798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 t="shared" si="189"/>
        <v>06/02/2020 19:49:53.638</v>
      </c>
      <c r="C304" t="str">
        <f t="shared" si="167"/>
        <v>FFDFD3C0</v>
      </c>
      <c r="D304" t="s">
        <v>127</v>
      </c>
      <c r="E304">
        <v>7</v>
      </c>
      <c r="H304">
        <v>49</v>
      </c>
      <c r="I304" t="s">
        <v>114</v>
      </c>
      <c r="J304" t="s">
        <v>129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90"/>
        <v>19:49:58.320</v>
      </c>
      <c r="T304" t="str">
        <f t="shared" si="191"/>
        <v>19:49:57.820</v>
      </c>
      <c r="U304" t="str">
        <f t="shared" si="166"/>
        <v>A88BAF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216</v>
      </c>
      <c r="AJ304">
        <v>38.310763999999999</v>
      </c>
      <c r="AK304" t="s">
        <v>217</v>
      </c>
      <c r="AL304">
        <v>-122.050166</v>
      </c>
      <c r="AM304">
        <v>25</v>
      </c>
      <c r="AN304">
        <v>900</v>
      </c>
      <c r="AO304" t="s">
        <v>118</v>
      </c>
      <c r="AP304">
        <v>11</v>
      </c>
      <c r="AQ304">
        <v>17</v>
      </c>
      <c r="AR304">
        <v>-192</v>
      </c>
      <c r="AZ304">
        <v>1200</v>
      </c>
      <c r="BA304">
        <v>1</v>
      </c>
      <c r="BB304" t="str">
        <f t="shared" si="168"/>
        <v xml:space="preserve">N65PJ   </v>
      </c>
      <c r="BC304">
        <v>7</v>
      </c>
      <c r="BE304">
        <v>0</v>
      </c>
      <c r="BF304">
        <v>0</v>
      </c>
      <c r="BG304">
        <v>0</v>
      </c>
      <c r="BH304">
        <v>875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 t="shared" si="192"/>
        <v>19:49:58.324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119</v>
      </c>
      <c r="CQ304">
        <v>275</v>
      </c>
      <c r="CR304">
        <v>2</v>
      </c>
      <c r="CW304">
        <v>7359798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 t="shared" si="189"/>
        <v>06/02/2020 19:49:53.638</v>
      </c>
      <c r="C305" t="str">
        <f t="shared" si="167"/>
        <v>FFDFD3C0</v>
      </c>
      <c r="D305" t="s">
        <v>131</v>
      </c>
      <c r="E305">
        <v>11</v>
      </c>
      <c r="H305">
        <v>228</v>
      </c>
      <c r="I305" t="s">
        <v>132</v>
      </c>
      <c r="J305" t="s">
        <v>129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90"/>
        <v>19:49:58.320</v>
      </c>
      <c r="T305" t="str">
        <f t="shared" si="191"/>
        <v>19:49:57.820</v>
      </c>
      <c r="U305" t="str">
        <f t="shared" si="166"/>
        <v>A88BAF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216</v>
      </c>
      <c r="AJ305">
        <v>38.310763999999999</v>
      </c>
      <c r="AK305" t="s">
        <v>217</v>
      </c>
      <c r="AL305">
        <v>-122.050166</v>
      </c>
      <c r="AM305">
        <v>25</v>
      </c>
      <c r="AN305">
        <v>900</v>
      </c>
      <c r="AO305" t="s">
        <v>118</v>
      </c>
      <c r="AP305">
        <v>11</v>
      </c>
      <c r="AQ305">
        <v>17</v>
      </c>
      <c r="AR305">
        <v>-192</v>
      </c>
      <c r="AZ305">
        <v>1200</v>
      </c>
      <c r="BA305">
        <v>1</v>
      </c>
      <c r="BB305" t="str">
        <f t="shared" si="168"/>
        <v xml:space="preserve">N65PJ   </v>
      </c>
      <c r="BC305">
        <v>7</v>
      </c>
      <c r="BE305">
        <v>0</v>
      </c>
      <c r="BF305">
        <v>0</v>
      </c>
      <c r="BG305">
        <v>0</v>
      </c>
      <c r="BH305">
        <v>875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 t="shared" si="192"/>
        <v>19:49:58.324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275</v>
      </c>
      <c r="CR305">
        <v>2</v>
      </c>
      <c r="CW305">
        <v>7359798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 t="shared" ref="A306:A312" si="193">"06/02/2020 19:49:54.645"</f>
        <v>06/02/2020 19:49:54.645</v>
      </c>
      <c r="C306" t="str">
        <f t="shared" si="167"/>
        <v>FFDFD3C0</v>
      </c>
      <c r="D306" t="s">
        <v>125</v>
      </c>
      <c r="E306">
        <v>19</v>
      </c>
      <c r="F306">
        <v>1019</v>
      </c>
      <c r="G306" t="s">
        <v>114</v>
      </c>
      <c r="J306" t="s">
        <v>126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ref="S306:S312" si="194">"19:49:59.320"</f>
        <v>19:49:59.320</v>
      </c>
      <c r="T306" t="str">
        <f t="shared" ref="T306:T312" si="195">"19:49:58.920"</f>
        <v>19:49:58.920</v>
      </c>
      <c r="U306" t="str">
        <f t="shared" si="166"/>
        <v>A88BAF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218</v>
      </c>
      <c r="AJ306">
        <v>38.310806999999997</v>
      </c>
      <c r="AK306" t="s">
        <v>217</v>
      </c>
      <c r="AL306">
        <v>-122.050166</v>
      </c>
      <c r="AM306">
        <v>25</v>
      </c>
      <c r="AN306">
        <v>900</v>
      </c>
      <c r="AO306" t="s">
        <v>118</v>
      </c>
      <c r="AP306">
        <v>9</v>
      </c>
      <c r="AQ306">
        <v>15</v>
      </c>
      <c r="AR306">
        <v>-192</v>
      </c>
      <c r="AZ306">
        <v>1200</v>
      </c>
      <c r="BA306">
        <v>1</v>
      </c>
      <c r="BB306" t="str">
        <f t="shared" si="168"/>
        <v xml:space="preserve">N65PJ   </v>
      </c>
      <c r="BC306">
        <v>7</v>
      </c>
      <c r="BE306">
        <v>0</v>
      </c>
      <c r="BF306">
        <v>0</v>
      </c>
      <c r="BG306">
        <v>0</v>
      </c>
      <c r="BH306">
        <v>875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 t="shared" ref="BW306:BW312" si="196">"19:49:59.324"</f>
        <v>19:49:59.324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6</v>
      </c>
      <c r="CP306" t="s">
        <v>119</v>
      </c>
      <c r="CQ306">
        <v>275</v>
      </c>
      <c r="CR306">
        <v>2</v>
      </c>
      <c r="CW306">
        <v>7360361</v>
      </c>
      <c r="CY306">
        <v>1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 t="shared" si="193"/>
        <v>06/02/2020 19:49:54.645</v>
      </c>
      <c r="C307" t="str">
        <f t="shared" si="167"/>
        <v>FFDFD3C0</v>
      </c>
      <c r="D307" t="s">
        <v>127</v>
      </c>
      <c r="E307">
        <v>5</v>
      </c>
      <c r="H307">
        <v>47</v>
      </c>
      <c r="I307" t="s">
        <v>128</v>
      </c>
      <c r="J307" t="s">
        <v>129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94"/>
        <v>19:49:59.320</v>
      </c>
      <c r="T307" t="str">
        <f t="shared" si="195"/>
        <v>19:49:58.920</v>
      </c>
      <c r="U307" t="str">
        <f t="shared" si="166"/>
        <v>A88BAF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218</v>
      </c>
      <c r="AJ307">
        <v>38.310806999999997</v>
      </c>
      <c r="AK307" t="s">
        <v>217</v>
      </c>
      <c r="AL307">
        <v>-122.050166</v>
      </c>
      <c r="AM307">
        <v>25</v>
      </c>
      <c r="AN307">
        <v>900</v>
      </c>
      <c r="AO307" t="s">
        <v>118</v>
      </c>
      <c r="AP307">
        <v>9</v>
      </c>
      <c r="AQ307">
        <v>15</v>
      </c>
      <c r="AR307">
        <v>-192</v>
      </c>
      <c r="AZ307">
        <v>1200</v>
      </c>
      <c r="BA307">
        <v>1</v>
      </c>
      <c r="BB307" t="str">
        <f t="shared" si="168"/>
        <v xml:space="preserve">N65PJ   </v>
      </c>
      <c r="BC307">
        <v>7</v>
      </c>
      <c r="BE307">
        <v>0</v>
      </c>
      <c r="BF307">
        <v>0</v>
      </c>
      <c r="BG307">
        <v>0</v>
      </c>
      <c r="BH307">
        <v>875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 t="shared" si="196"/>
        <v>19:49:59.324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275</v>
      </c>
      <c r="CR307">
        <v>2</v>
      </c>
      <c r="CW307">
        <v>7360361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 t="shared" si="193"/>
        <v>06/02/2020 19:49:54.645</v>
      </c>
      <c r="C308" t="str">
        <f t="shared" si="167"/>
        <v>FFDFD3C0</v>
      </c>
      <c r="D308" t="s">
        <v>127</v>
      </c>
      <c r="E308">
        <v>9</v>
      </c>
      <c r="H308">
        <v>51</v>
      </c>
      <c r="I308" t="s">
        <v>133</v>
      </c>
      <c r="J308" t="s">
        <v>129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194"/>
        <v>19:49:59.320</v>
      </c>
      <c r="T308" t="str">
        <f t="shared" si="195"/>
        <v>19:49:58.920</v>
      </c>
      <c r="U308" t="str">
        <f t="shared" si="166"/>
        <v>A88BAF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218</v>
      </c>
      <c r="AJ308">
        <v>38.310806999999997</v>
      </c>
      <c r="AK308" t="s">
        <v>217</v>
      </c>
      <c r="AL308">
        <v>-122.050166</v>
      </c>
      <c r="AM308">
        <v>25</v>
      </c>
      <c r="AN308">
        <v>900</v>
      </c>
      <c r="AO308" t="s">
        <v>118</v>
      </c>
      <c r="AP308">
        <v>9</v>
      </c>
      <c r="AQ308">
        <v>15</v>
      </c>
      <c r="AR308">
        <v>-192</v>
      </c>
      <c r="AZ308">
        <v>1200</v>
      </c>
      <c r="BA308">
        <v>1</v>
      </c>
      <c r="BB308" t="str">
        <f t="shared" si="168"/>
        <v xml:space="preserve">N65PJ   </v>
      </c>
      <c r="BC308">
        <v>7</v>
      </c>
      <c r="BE308">
        <v>0</v>
      </c>
      <c r="BF308">
        <v>0</v>
      </c>
      <c r="BG308">
        <v>0</v>
      </c>
      <c r="BH308">
        <v>875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 t="shared" si="196"/>
        <v>19:49:59.324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275</v>
      </c>
      <c r="CR308">
        <v>2</v>
      </c>
      <c r="CW308">
        <v>7360361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 t="shared" si="193"/>
        <v>06/02/2020 19:49:54.645</v>
      </c>
      <c r="C309" t="str">
        <f t="shared" si="167"/>
        <v>FFDFD3C0</v>
      </c>
      <c r="D309" t="s">
        <v>113</v>
      </c>
      <c r="E309">
        <v>5</v>
      </c>
      <c r="H309">
        <v>172</v>
      </c>
      <c r="I309" t="s">
        <v>114</v>
      </c>
      <c r="J309" t="s">
        <v>115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94"/>
        <v>19:49:59.320</v>
      </c>
      <c r="T309" t="str">
        <f t="shared" si="195"/>
        <v>19:49:58.920</v>
      </c>
      <c r="U309" t="str">
        <f t="shared" si="166"/>
        <v>A88BAF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218</v>
      </c>
      <c r="AJ309">
        <v>38.310806999999997</v>
      </c>
      <c r="AK309" t="s">
        <v>217</v>
      </c>
      <c r="AL309">
        <v>-122.050166</v>
      </c>
      <c r="AM309">
        <v>25</v>
      </c>
      <c r="AN309">
        <v>900</v>
      </c>
      <c r="AO309" t="s">
        <v>118</v>
      </c>
      <c r="AP309">
        <v>9</v>
      </c>
      <c r="AQ309">
        <v>15</v>
      </c>
      <c r="AR309">
        <v>-192</v>
      </c>
      <c r="AZ309">
        <v>1200</v>
      </c>
      <c r="BA309">
        <v>1</v>
      </c>
      <c r="BB309" t="str">
        <f t="shared" si="168"/>
        <v xml:space="preserve">N65PJ   </v>
      </c>
      <c r="BC309">
        <v>7</v>
      </c>
      <c r="BE309">
        <v>0</v>
      </c>
      <c r="BF309">
        <v>0</v>
      </c>
      <c r="BG309">
        <v>0</v>
      </c>
      <c r="BH309">
        <v>875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 t="shared" si="196"/>
        <v>19:49:59.324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6</v>
      </c>
      <c r="CP309" t="s">
        <v>119</v>
      </c>
      <c r="CQ309">
        <v>275</v>
      </c>
      <c r="CR309">
        <v>2</v>
      </c>
      <c r="CW309">
        <v>7360361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 t="shared" si="193"/>
        <v>06/02/2020 19:49:54.645</v>
      </c>
      <c r="C310" t="str">
        <f t="shared" si="167"/>
        <v>FFDFD3C0</v>
      </c>
      <c r="D310" t="s">
        <v>122</v>
      </c>
      <c r="E310">
        <v>6</v>
      </c>
      <c r="F310">
        <v>2006</v>
      </c>
      <c r="G310" t="s">
        <v>123</v>
      </c>
      <c r="J310" t="s">
        <v>124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94"/>
        <v>19:49:59.320</v>
      </c>
      <c r="T310" t="str">
        <f t="shared" si="195"/>
        <v>19:49:58.920</v>
      </c>
      <c r="U310" t="str">
        <f t="shared" si="166"/>
        <v>A88BAF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218</v>
      </c>
      <c r="AJ310">
        <v>38.310806999999997</v>
      </c>
      <c r="AK310" t="s">
        <v>217</v>
      </c>
      <c r="AL310">
        <v>-122.050166</v>
      </c>
      <c r="AM310">
        <v>25</v>
      </c>
      <c r="AN310">
        <v>900</v>
      </c>
      <c r="AO310" t="s">
        <v>118</v>
      </c>
      <c r="AP310">
        <v>9</v>
      </c>
      <c r="AQ310">
        <v>15</v>
      </c>
      <c r="AR310">
        <v>-192</v>
      </c>
      <c r="AZ310">
        <v>1200</v>
      </c>
      <c r="BA310">
        <v>1</v>
      </c>
      <c r="BB310" t="str">
        <f t="shared" si="168"/>
        <v xml:space="preserve">N65PJ   </v>
      </c>
      <c r="BC310">
        <v>7</v>
      </c>
      <c r="BE310">
        <v>0</v>
      </c>
      <c r="BF310">
        <v>0</v>
      </c>
      <c r="BG310">
        <v>0</v>
      </c>
      <c r="BH310">
        <v>875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 t="shared" si="196"/>
        <v>19:49:59.324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6</v>
      </c>
      <c r="CP310" t="s">
        <v>119</v>
      </c>
      <c r="CQ310">
        <v>275</v>
      </c>
      <c r="CR310">
        <v>2</v>
      </c>
      <c r="CW310">
        <v>7360361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 t="shared" si="193"/>
        <v>06/02/2020 19:49:54.645</v>
      </c>
      <c r="C311" t="str">
        <f t="shared" si="167"/>
        <v>FFDFD3C0</v>
      </c>
      <c r="D311" t="s">
        <v>127</v>
      </c>
      <c r="E311">
        <v>7</v>
      </c>
      <c r="H311">
        <v>49</v>
      </c>
      <c r="I311" t="s">
        <v>114</v>
      </c>
      <c r="J311" t="s">
        <v>129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94"/>
        <v>19:49:59.320</v>
      </c>
      <c r="T311" t="str">
        <f t="shared" si="195"/>
        <v>19:49:58.920</v>
      </c>
      <c r="U311" t="str">
        <f t="shared" si="166"/>
        <v>A88BAF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218</v>
      </c>
      <c r="AJ311">
        <v>38.310806999999997</v>
      </c>
      <c r="AK311" t="s">
        <v>217</v>
      </c>
      <c r="AL311">
        <v>-122.050166</v>
      </c>
      <c r="AM311">
        <v>25</v>
      </c>
      <c r="AN311">
        <v>900</v>
      </c>
      <c r="AO311" t="s">
        <v>118</v>
      </c>
      <c r="AP311">
        <v>9</v>
      </c>
      <c r="AQ311">
        <v>15</v>
      </c>
      <c r="AR311">
        <v>-192</v>
      </c>
      <c r="AZ311">
        <v>1200</v>
      </c>
      <c r="BA311">
        <v>1</v>
      </c>
      <c r="BB311" t="str">
        <f t="shared" si="168"/>
        <v xml:space="preserve">N65PJ   </v>
      </c>
      <c r="BC311">
        <v>7</v>
      </c>
      <c r="BE311">
        <v>0</v>
      </c>
      <c r="BF311">
        <v>0</v>
      </c>
      <c r="BG311">
        <v>0</v>
      </c>
      <c r="BH311">
        <v>875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 t="shared" si="196"/>
        <v>19:49:59.324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6</v>
      </c>
      <c r="CP311" t="s">
        <v>119</v>
      </c>
      <c r="CQ311">
        <v>275</v>
      </c>
      <c r="CR311">
        <v>2</v>
      </c>
      <c r="CW311">
        <v>7360361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 t="shared" si="193"/>
        <v>06/02/2020 19:49:54.645</v>
      </c>
      <c r="C312" t="str">
        <f t="shared" si="167"/>
        <v>FFDFD3C0</v>
      </c>
      <c r="D312" t="s">
        <v>131</v>
      </c>
      <c r="E312">
        <v>11</v>
      </c>
      <c r="H312">
        <v>228</v>
      </c>
      <c r="I312" t="s">
        <v>132</v>
      </c>
      <c r="J312" t="s">
        <v>129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94"/>
        <v>19:49:59.320</v>
      </c>
      <c r="T312" t="str">
        <f t="shared" si="195"/>
        <v>19:49:58.920</v>
      </c>
      <c r="U312" t="str">
        <f t="shared" si="166"/>
        <v>A88BAF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218</v>
      </c>
      <c r="AJ312">
        <v>38.310806999999997</v>
      </c>
      <c r="AK312" t="s">
        <v>217</v>
      </c>
      <c r="AL312">
        <v>-122.050166</v>
      </c>
      <c r="AM312">
        <v>25</v>
      </c>
      <c r="AN312">
        <v>900</v>
      </c>
      <c r="AO312" t="s">
        <v>118</v>
      </c>
      <c r="AP312">
        <v>9</v>
      </c>
      <c r="AQ312">
        <v>15</v>
      </c>
      <c r="AR312">
        <v>-192</v>
      </c>
      <c r="AZ312">
        <v>1200</v>
      </c>
      <c r="BA312">
        <v>1</v>
      </c>
      <c r="BB312" t="str">
        <f t="shared" si="168"/>
        <v xml:space="preserve">N65PJ   </v>
      </c>
      <c r="BC312">
        <v>7</v>
      </c>
      <c r="BE312">
        <v>0</v>
      </c>
      <c r="BF312">
        <v>0</v>
      </c>
      <c r="BG312">
        <v>0</v>
      </c>
      <c r="BH312">
        <v>875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 t="shared" si="196"/>
        <v>19:49:59.324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6</v>
      </c>
      <c r="CP312" t="s">
        <v>119</v>
      </c>
      <c r="CQ312">
        <v>275</v>
      </c>
      <c r="CR312">
        <v>2</v>
      </c>
      <c r="CW312">
        <v>7360361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 t="shared" ref="A313:A319" si="197">"06/02/2020 19:49:55.597"</f>
        <v>06/02/2020 19:49:55.597</v>
      </c>
      <c r="C313" t="str">
        <f t="shared" si="167"/>
        <v>FFDFD3C0</v>
      </c>
      <c r="D313" t="s">
        <v>127</v>
      </c>
      <c r="E313">
        <v>7</v>
      </c>
      <c r="H313">
        <v>49</v>
      </c>
      <c r="I313" t="s">
        <v>114</v>
      </c>
      <c r="J313" t="s">
        <v>129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ref="S313:S319" si="198">"19:50:00.258"</f>
        <v>19:50:00.258</v>
      </c>
      <c r="T313" t="str">
        <f t="shared" ref="T313:T319" si="199">"19:49:59.758"</f>
        <v>19:49:59.758</v>
      </c>
      <c r="U313" t="str">
        <f t="shared" si="166"/>
        <v>A88BAF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219</v>
      </c>
      <c r="AJ313">
        <v>38.310893</v>
      </c>
      <c r="AK313" t="s">
        <v>220</v>
      </c>
      <c r="AL313">
        <v>-122.050102</v>
      </c>
      <c r="AM313">
        <v>25</v>
      </c>
      <c r="AN313">
        <v>900</v>
      </c>
      <c r="AO313" t="s">
        <v>118</v>
      </c>
      <c r="AP313">
        <v>7</v>
      </c>
      <c r="AQ313">
        <v>14</v>
      </c>
      <c r="AR313">
        <v>-192</v>
      </c>
      <c r="AZ313">
        <v>1200</v>
      </c>
      <c r="BA313">
        <v>1</v>
      </c>
      <c r="BB313" t="str">
        <f t="shared" si="168"/>
        <v xml:space="preserve">N65PJ   </v>
      </c>
      <c r="BC313">
        <v>7</v>
      </c>
      <c r="BE313">
        <v>0</v>
      </c>
      <c r="BF313">
        <v>0</v>
      </c>
      <c r="BG313">
        <v>0</v>
      </c>
      <c r="BH313">
        <v>875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 t="shared" ref="BW313:BW319" si="200">"19:50:00.263"</f>
        <v>19:50:00.263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6</v>
      </c>
      <c r="CP313" t="s">
        <v>119</v>
      </c>
      <c r="CQ313">
        <v>275</v>
      </c>
      <c r="CR313">
        <v>2</v>
      </c>
      <c r="CW313">
        <v>7360853</v>
      </c>
      <c r="CY313">
        <v>1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 t="shared" si="197"/>
        <v>06/02/2020 19:49:55.597</v>
      </c>
      <c r="C314" t="str">
        <f t="shared" si="167"/>
        <v>FFDFD3C0</v>
      </c>
      <c r="D314" t="s">
        <v>131</v>
      </c>
      <c r="E314">
        <v>11</v>
      </c>
      <c r="H314">
        <v>228</v>
      </c>
      <c r="I314" t="s">
        <v>132</v>
      </c>
      <c r="J314" t="s">
        <v>129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98"/>
        <v>19:50:00.258</v>
      </c>
      <c r="T314" t="str">
        <f t="shared" si="199"/>
        <v>19:49:59.758</v>
      </c>
      <c r="U314" t="str">
        <f t="shared" si="166"/>
        <v>A88BAF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219</v>
      </c>
      <c r="AJ314">
        <v>38.310893</v>
      </c>
      <c r="AK314" t="s">
        <v>220</v>
      </c>
      <c r="AL314">
        <v>-122.050102</v>
      </c>
      <c r="AM314">
        <v>25</v>
      </c>
      <c r="AN314">
        <v>900</v>
      </c>
      <c r="AO314" t="s">
        <v>118</v>
      </c>
      <c r="AP314">
        <v>7</v>
      </c>
      <c r="AQ314">
        <v>14</v>
      </c>
      <c r="AR314">
        <v>-192</v>
      </c>
      <c r="AZ314">
        <v>1200</v>
      </c>
      <c r="BA314">
        <v>1</v>
      </c>
      <c r="BB314" t="str">
        <f t="shared" si="168"/>
        <v xml:space="preserve">N65PJ   </v>
      </c>
      <c r="BC314">
        <v>7</v>
      </c>
      <c r="BE314">
        <v>0</v>
      </c>
      <c r="BF314">
        <v>0</v>
      </c>
      <c r="BG314">
        <v>0</v>
      </c>
      <c r="BH314">
        <v>875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 t="shared" si="200"/>
        <v>19:50:00.263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6</v>
      </c>
      <c r="CP314" t="s">
        <v>119</v>
      </c>
      <c r="CQ314">
        <v>275</v>
      </c>
      <c r="CR314">
        <v>2</v>
      </c>
      <c r="CW314">
        <v>7360853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 t="shared" si="197"/>
        <v>06/02/2020 19:49:55.597</v>
      </c>
      <c r="C315" t="str">
        <f t="shared" si="167"/>
        <v>FFDFD3C0</v>
      </c>
      <c r="D315" t="s">
        <v>125</v>
      </c>
      <c r="E315">
        <v>19</v>
      </c>
      <c r="F315">
        <v>1019</v>
      </c>
      <c r="G315" t="s">
        <v>114</v>
      </c>
      <c r="J315" t="s">
        <v>126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98"/>
        <v>19:50:00.258</v>
      </c>
      <c r="T315" t="str">
        <f t="shared" si="199"/>
        <v>19:49:59.758</v>
      </c>
      <c r="U315" t="str">
        <f t="shared" si="166"/>
        <v>A88BAF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219</v>
      </c>
      <c r="AJ315">
        <v>38.310893</v>
      </c>
      <c r="AK315" t="s">
        <v>220</v>
      </c>
      <c r="AL315">
        <v>-122.050102</v>
      </c>
      <c r="AM315">
        <v>25</v>
      </c>
      <c r="AN315">
        <v>900</v>
      </c>
      <c r="AO315" t="s">
        <v>118</v>
      </c>
      <c r="AP315">
        <v>7</v>
      </c>
      <c r="AQ315">
        <v>14</v>
      </c>
      <c r="AR315">
        <v>-192</v>
      </c>
      <c r="AZ315">
        <v>1200</v>
      </c>
      <c r="BA315">
        <v>1</v>
      </c>
      <c r="BB315" t="str">
        <f t="shared" si="168"/>
        <v xml:space="preserve">N65PJ   </v>
      </c>
      <c r="BC315">
        <v>7</v>
      </c>
      <c r="BE315">
        <v>0</v>
      </c>
      <c r="BF315">
        <v>0</v>
      </c>
      <c r="BG315">
        <v>0</v>
      </c>
      <c r="BH315">
        <v>875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 t="shared" si="200"/>
        <v>19:50:00.263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6</v>
      </c>
      <c r="CP315" t="s">
        <v>119</v>
      </c>
      <c r="CQ315">
        <v>275</v>
      </c>
      <c r="CR315">
        <v>2</v>
      </c>
      <c r="CW315">
        <v>7360853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 t="shared" si="197"/>
        <v>06/02/2020 19:49:55.597</v>
      </c>
      <c r="C316" t="str">
        <f t="shared" si="167"/>
        <v>FFDFD3C0</v>
      </c>
      <c r="D316" t="s">
        <v>127</v>
      </c>
      <c r="E316">
        <v>9</v>
      </c>
      <c r="H316">
        <v>51</v>
      </c>
      <c r="I316" t="s">
        <v>133</v>
      </c>
      <c r="J316" t="s">
        <v>129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98"/>
        <v>19:50:00.258</v>
      </c>
      <c r="T316" t="str">
        <f t="shared" si="199"/>
        <v>19:49:59.758</v>
      </c>
      <c r="U316" t="str">
        <f t="shared" si="166"/>
        <v>A88BAF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219</v>
      </c>
      <c r="AJ316">
        <v>38.310893</v>
      </c>
      <c r="AK316" t="s">
        <v>220</v>
      </c>
      <c r="AL316">
        <v>-122.050102</v>
      </c>
      <c r="AM316">
        <v>25</v>
      </c>
      <c r="AN316">
        <v>900</v>
      </c>
      <c r="AO316" t="s">
        <v>118</v>
      </c>
      <c r="AP316">
        <v>7</v>
      </c>
      <c r="AQ316">
        <v>14</v>
      </c>
      <c r="AR316">
        <v>-192</v>
      </c>
      <c r="AZ316">
        <v>1200</v>
      </c>
      <c r="BA316">
        <v>1</v>
      </c>
      <c r="BB316" t="str">
        <f t="shared" si="168"/>
        <v xml:space="preserve">N65PJ   </v>
      </c>
      <c r="BC316">
        <v>7</v>
      </c>
      <c r="BE316">
        <v>0</v>
      </c>
      <c r="BF316">
        <v>0</v>
      </c>
      <c r="BG316">
        <v>0</v>
      </c>
      <c r="BH316">
        <v>875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 t="shared" si="200"/>
        <v>19:50:00.263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6</v>
      </c>
      <c r="CP316" t="s">
        <v>119</v>
      </c>
      <c r="CQ316">
        <v>275</v>
      </c>
      <c r="CR316">
        <v>2</v>
      </c>
      <c r="CW316">
        <v>7360853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 t="shared" si="197"/>
        <v>06/02/2020 19:49:55.597</v>
      </c>
      <c r="C317" t="str">
        <f t="shared" si="167"/>
        <v>FFDFD3C0</v>
      </c>
      <c r="D317" t="s">
        <v>127</v>
      </c>
      <c r="E317">
        <v>5</v>
      </c>
      <c r="H317">
        <v>47</v>
      </c>
      <c r="I317" t="s">
        <v>128</v>
      </c>
      <c r="J317" t="s">
        <v>129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98"/>
        <v>19:50:00.258</v>
      </c>
      <c r="T317" t="str">
        <f t="shared" si="199"/>
        <v>19:49:59.758</v>
      </c>
      <c r="U317" t="str">
        <f t="shared" si="166"/>
        <v>A88BAF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219</v>
      </c>
      <c r="AJ317">
        <v>38.310893</v>
      </c>
      <c r="AK317" t="s">
        <v>220</v>
      </c>
      <c r="AL317">
        <v>-122.050102</v>
      </c>
      <c r="AM317">
        <v>25</v>
      </c>
      <c r="AN317">
        <v>900</v>
      </c>
      <c r="AO317" t="s">
        <v>118</v>
      </c>
      <c r="AP317">
        <v>7</v>
      </c>
      <c r="AQ317">
        <v>14</v>
      </c>
      <c r="AR317">
        <v>-192</v>
      </c>
      <c r="AZ317">
        <v>1200</v>
      </c>
      <c r="BA317">
        <v>1</v>
      </c>
      <c r="BB317" t="str">
        <f t="shared" si="168"/>
        <v xml:space="preserve">N65PJ   </v>
      </c>
      <c r="BC317">
        <v>7</v>
      </c>
      <c r="BE317">
        <v>0</v>
      </c>
      <c r="BF317">
        <v>0</v>
      </c>
      <c r="BG317">
        <v>0</v>
      </c>
      <c r="BH317">
        <v>875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 t="shared" si="200"/>
        <v>19:50:00.263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6</v>
      </c>
      <c r="CP317" t="s">
        <v>119</v>
      </c>
      <c r="CQ317">
        <v>275</v>
      </c>
      <c r="CR317">
        <v>2</v>
      </c>
      <c r="CW317">
        <v>7360853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 t="shared" si="197"/>
        <v>06/02/2020 19:49:55.597</v>
      </c>
      <c r="C318" t="str">
        <f t="shared" si="167"/>
        <v>FFDFD3C0</v>
      </c>
      <c r="D318" t="s">
        <v>113</v>
      </c>
      <c r="E318">
        <v>5</v>
      </c>
      <c r="H318">
        <v>172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98"/>
        <v>19:50:00.258</v>
      </c>
      <c r="T318" t="str">
        <f t="shared" si="199"/>
        <v>19:49:59.758</v>
      </c>
      <c r="U318" t="str">
        <f t="shared" si="166"/>
        <v>A88BAF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219</v>
      </c>
      <c r="AJ318">
        <v>38.310893</v>
      </c>
      <c r="AK318" t="s">
        <v>220</v>
      </c>
      <c r="AL318">
        <v>-122.050102</v>
      </c>
      <c r="AM318">
        <v>25</v>
      </c>
      <c r="AN318">
        <v>900</v>
      </c>
      <c r="AO318" t="s">
        <v>118</v>
      </c>
      <c r="AP318">
        <v>7</v>
      </c>
      <c r="AQ318">
        <v>14</v>
      </c>
      <c r="AR318">
        <v>-192</v>
      </c>
      <c r="AZ318">
        <v>1200</v>
      </c>
      <c r="BA318">
        <v>1</v>
      </c>
      <c r="BB318" t="str">
        <f t="shared" si="168"/>
        <v xml:space="preserve">N65PJ   </v>
      </c>
      <c r="BC318">
        <v>7</v>
      </c>
      <c r="BE318">
        <v>0</v>
      </c>
      <c r="BF318">
        <v>0</v>
      </c>
      <c r="BG318">
        <v>0</v>
      </c>
      <c r="BH318">
        <v>875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 t="shared" si="200"/>
        <v>19:50:00.263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6</v>
      </c>
      <c r="CP318" t="s">
        <v>119</v>
      </c>
      <c r="CQ318">
        <v>275</v>
      </c>
      <c r="CR318">
        <v>2</v>
      </c>
      <c r="CW318">
        <v>7360853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 t="shared" si="197"/>
        <v>06/02/2020 19:49:55.597</v>
      </c>
      <c r="C319" t="str">
        <f t="shared" si="167"/>
        <v>FFDFD3C0</v>
      </c>
      <c r="D319" t="s">
        <v>122</v>
      </c>
      <c r="E319">
        <v>6</v>
      </c>
      <c r="F319">
        <v>2006</v>
      </c>
      <c r="G319" t="s">
        <v>123</v>
      </c>
      <c r="J319" t="s">
        <v>124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98"/>
        <v>19:50:00.258</v>
      </c>
      <c r="T319" t="str">
        <f t="shared" si="199"/>
        <v>19:49:59.758</v>
      </c>
      <c r="U319" t="str">
        <f t="shared" si="166"/>
        <v>A88BAF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219</v>
      </c>
      <c r="AJ319">
        <v>38.310893</v>
      </c>
      <c r="AK319" t="s">
        <v>220</v>
      </c>
      <c r="AL319">
        <v>-122.050102</v>
      </c>
      <c r="AM319">
        <v>25</v>
      </c>
      <c r="AN319">
        <v>900</v>
      </c>
      <c r="AO319" t="s">
        <v>118</v>
      </c>
      <c r="AP319">
        <v>7</v>
      </c>
      <c r="AQ319">
        <v>14</v>
      </c>
      <c r="AR319">
        <v>-192</v>
      </c>
      <c r="AZ319">
        <v>1200</v>
      </c>
      <c r="BA319">
        <v>1</v>
      </c>
      <c r="BB319" t="str">
        <f t="shared" si="168"/>
        <v xml:space="preserve">N65PJ   </v>
      </c>
      <c r="BC319">
        <v>7</v>
      </c>
      <c r="BE319">
        <v>0</v>
      </c>
      <c r="BF319">
        <v>0</v>
      </c>
      <c r="BG319">
        <v>0</v>
      </c>
      <c r="BH319">
        <v>875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 t="shared" si="200"/>
        <v>19:50:00.263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275</v>
      </c>
      <c r="CR319">
        <v>2</v>
      </c>
      <c r="CW319">
        <v>7360853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 t="shared" ref="A320:A326" si="201">"06/02/2020 19:49:56.658"</f>
        <v>06/02/2020 19:49:56.658</v>
      </c>
      <c r="C320" t="str">
        <f t="shared" si="167"/>
        <v>FFDFD3C0</v>
      </c>
      <c r="D320" t="s">
        <v>127</v>
      </c>
      <c r="E320">
        <v>7</v>
      </c>
      <c r="H320">
        <v>49</v>
      </c>
      <c r="I320" t="s">
        <v>114</v>
      </c>
      <c r="J320" t="s">
        <v>129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ref="S320:S326" si="202">"19:50:01.313"</f>
        <v>19:50:01.313</v>
      </c>
      <c r="T320" t="str">
        <f>"19:50:00.313"</f>
        <v>19:50:00.313</v>
      </c>
      <c r="U320" t="str">
        <f t="shared" si="166"/>
        <v>A88BAF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221</v>
      </c>
      <c r="AJ320">
        <v>38.310957000000002</v>
      </c>
      <c r="AK320" t="s">
        <v>222</v>
      </c>
      <c r="AL320">
        <v>-122.050037</v>
      </c>
      <c r="AM320">
        <v>25</v>
      </c>
      <c r="AN320">
        <v>900</v>
      </c>
      <c r="AO320" t="s">
        <v>118</v>
      </c>
      <c r="AP320">
        <v>7</v>
      </c>
      <c r="AQ320">
        <v>13</v>
      </c>
      <c r="AR320">
        <v>-192</v>
      </c>
      <c r="AZ320">
        <v>1200</v>
      </c>
      <c r="BA320">
        <v>1</v>
      </c>
      <c r="BB320" t="str">
        <f t="shared" si="168"/>
        <v xml:space="preserve">N65PJ   </v>
      </c>
      <c r="BC320">
        <v>7</v>
      </c>
      <c r="BE320">
        <v>0</v>
      </c>
      <c r="BF320">
        <v>0</v>
      </c>
      <c r="BG320">
        <v>0</v>
      </c>
      <c r="BH320">
        <v>875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 t="shared" ref="BW320:BW326" si="203">"19:50:01.316"</f>
        <v>19:50:01.316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6</v>
      </c>
      <c r="CP320" t="s">
        <v>119</v>
      </c>
      <c r="CQ320">
        <v>275</v>
      </c>
      <c r="CR320">
        <v>2</v>
      </c>
      <c r="CW320">
        <v>7361409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 t="shared" si="201"/>
        <v>06/02/2020 19:49:56.658</v>
      </c>
      <c r="C321" t="str">
        <f t="shared" si="167"/>
        <v>FFDFD3C0</v>
      </c>
      <c r="D321" t="s">
        <v>125</v>
      </c>
      <c r="E321">
        <v>19</v>
      </c>
      <c r="F321">
        <v>1019</v>
      </c>
      <c r="G321" t="s">
        <v>114</v>
      </c>
      <c r="J321" t="s">
        <v>126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202"/>
        <v>19:50:01.313</v>
      </c>
      <c r="T321" t="str">
        <f t="shared" ref="T321:T326" si="204">"19:50:00.813"</f>
        <v>19:50:00.813</v>
      </c>
      <c r="U321" t="str">
        <f t="shared" si="166"/>
        <v>A88BAF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221</v>
      </c>
      <c r="AJ321">
        <v>38.310957000000002</v>
      </c>
      <c r="AK321" t="s">
        <v>222</v>
      </c>
      <c r="AL321">
        <v>-122.050037</v>
      </c>
      <c r="AM321">
        <v>25</v>
      </c>
      <c r="AN321">
        <v>900</v>
      </c>
      <c r="AO321" t="s">
        <v>118</v>
      </c>
      <c r="AP321">
        <v>6</v>
      </c>
      <c r="AQ321">
        <v>13</v>
      </c>
      <c r="AR321">
        <v>-192</v>
      </c>
      <c r="AZ321">
        <v>1200</v>
      </c>
      <c r="BA321">
        <v>1</v>
      </c>
      <c r="BB321" t="str">
        <f t="shared" si="168"/>
        <v xml:space="preserve">N65PJ   </v>
      </c>
      <c r="BC321">
        <v>7</v>
      </c>
      <c r="BE321">
        <v>0</v>
      </c>
      <c r="BF321">
        <v>0</v>
      </c>
      <c r="BG321">
        <v>0</v>
      </c>
      <c r="BH321">
        <v>875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 t="shared" si="203"/>
        <v>19:50:01.316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5</v>
      </c>
      <c r="CP321" t="s">
        <v>119</v>
      </c>
      <c r="CQ321">
        <v>276</v>
      </c>
      <c r="CR321">
        <v>2</v>
      </c>
      <c r="CW321">
        <v>9832657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 t="shared" si="201"/>
        <v>06/02/2020 19:49:56.658</v>
      </c>
      <c r="C322" t="str">
        <f t="shared" si="167"/>
        <v>FFDFD3C0</v>
      </c>
      <c r="D322" t="s">
        <v>131</v>
      </c>
      <c r="E322">
        <v>11</v>
      </c>
      <c r="H322">
        <v>228</v>
      </c>
      <c r="I322" t="s">
        <v>132</v>
      </c>
      <c r="J322" t="s">
        <v>129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202"/>
        <v>19:50:01.313</v>
      </c>
      <c r="T322" t="str">
        <f t="shared" si="204"/>
        <v>19:50:00.813</v>
      </c>
      <c r="U322" t="str">
        <f t="shared" ref="U322:U385" si="205">"A88BAF"</f>
        <v>A88BAF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221</v>
      </c>
      <c r="AJ322">
        <v>38.310957000000002</v>
      </c>
      <c r="AK322" t="s">
        <v>222</v>
      </c>
      <c r="AL322">
        <v>-122.050037</v>
      </c>
      <c r="AM322">
        <v>25</v>
      </c>
      <c r="AN322">
        <v>900</v>
      </c>
      <c r="AO322" t="s">
        <v>118</v>
      </c>
      <c r="AP322">
        <v>6</v>
      </c>
      <c r="AQ322">
        <v>13</v>
      </c>
      <c r="AR322">
        <v>-192</v>
      </c>
      <c r="AZ322">
        <v>1200</v>
      </c>
      <c r="BA322">
        <v>1</v>
      </c>
      <c r="BB322" t="str">
        <f t="shared" si="168"/>
        <v xml:space="preserve">N65PJ   </v>
      </c>
      <c r="BC322">
        <v>7</v>
      </c>
      <c r="BE322">
        <v>0</v>
      </c>
      <c r="BF322">
        <v>0</v>
      </c>
      <c r="BG322">
        <v>0</v>
      </c>
      <c r="BH322">
        <v>875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 t="shared" si="203"/>
        <v>19:50:01.316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5</v>
      </c>
      <c r="CP322" t="s">
        <v>119</v>
      </c>
      <c r="CQ322">
        <v>276</v>
      </c>
      <c r="CR322">
        <v>2</v>
      </c>
      <c r="CW322">
        <v>9832657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 t="shared" si="201"/>
        <v>06/02/2020 19:49:56.658</v>
      </c>
      <c r="C323" t="str">
        <f t="shared" si="167"/>
        <v>FFDFD3C0</v>
      </c>
      <c r="D323" t="s">
        <v>127</v>
      </c>
      <c r="E323">
        <v>5</v>
      </c>
      <c r="H323">
        <v>47</v>
      </c>
      <c r="I323" t="s">
        <v>128</v>
      </c>
      <c r="J323" t="s">
        <v>129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202"/>
        <v>19:50:01.313</v>
      </c>
      <c r="T323" t="str">
        <f t="shared" si="204"/>
        <v>19:50:00.813</v>
      </c>
      <c r="U323" t="str">
        <f t="shared" si="205"/>
        <v>A88BAF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221</v>
      </c>
      <c r="AJ323">
        <v>38.310957000000002</v>
      </c>
      <c r="AK323" t="s">
        <v>222</v>
      </c>
      <c r="AL323">
        <v>-122.050037</v>
      </c>
      <c r="AM323">
        <v>25</v>
      </c>
      <c r="AN323">
        <v>900</v>
      </c>
      <c r="AO323" t="s">
        <v>118</v>
      </c>
      <c r="AP323">
        <v>6</v>
      </c>
      <c r="AQ323">
        <v>13</v>
      </c>
      <c r="AR323">
        <v>-192</v>
      </c>
      <c r="AZ323">
        <v>1200</v>
      </c>
      <c r="BA323">
        <v>1</v>
      </c>
      <c r="BB323" t="str">
        <f t="shared" si="168"/>
        <v xml:space="preserve">N65PJ   </v>
      </c>
      <c r="BC323">
        <v>7</v>
      </c>
      <c r="BE323">
        <v>0</v>
      </c>
      <c r="BF323">
        <v>0</v>
      </c>
      <c r="BG323">
        <v>0</v>
      </c>
      <c r="BH323">
        <v>875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 t="shared" si="203"/>
        <v>19:50:01.316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5</v>
      </c>
      <c r="CP323" t="s">
        <v>119</v>
      </c>
      <c r="CQ323">
        <v>276</v>
      </c>
      <c r="CR323">
        <v>2</v>
      </c>
      <c r="CW323">
        <v>9832657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 t="shared" si="201"/>
        <v>06/02/2020 19:49:56.658</v>
      </c>
      <c r="C324" t="str">
        <f t="shared" ref="C324:C387" si="206">"FFDFD3C0"</f>
        <v>FFDFD3C0</v>
      </c>
      <c r="D324" t="s">
        <v>127</v>
      </c>
      <c r="E324">
        <v>9</v>
      </c>
      <c r="H324">
        <v>51</v>
      </c>
      <c r="I324" t="s">
        <v>133</v>
      </c>
      <c r="J324" t="s">
        <v>129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202"/>
        <v>19:50:01.313</v>
      </c>
      <c r="T324" t="str">
        <f t="shared" si="204"/>
        <v>19:50:00.813</v>
      </c>
      <c r="U324" t="str">
        <f t="shared" si="205"/>
        <v>A88BAF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221</v>
      </c>
      <c r="AJ324">
        <v>38.310957000000002</v>
      </c>
      <c r="AK324" t="s">
        <v>222</v>
      </c>
      <c r="AL324">
        <v>-122.050037</v>
      </c>
      <c r="AM324">
        <v>25</v>
      </c>
      <c r="AN324">
        <v>900</v>
      </c>
      <c r="AO324" t="s">
        <v>118</v>
      </c>
      <c r="AP324">
        <v>6</v>
      </c>
      <c r="AQ324">
        <v>13</v>
      </c>
      <c r="AR324">
        <v>-192</v>
      </c>
      <c r="AZ324">
        <v>1200</v>
      </c>
      <c r="BA324">
        <v>1</v>
      </c>
      <c r="BB324" t="str">
        <f t="shared" ref="BB324:BB387" si="207">"N65PJ   "</f>
        <v xml:space="preserve">N65PJ   </v>
      </c>
      <c r="BC324">
        <v>7</v>
      </c>
      <c r="BE324">
        <v>0</v>
      </c>
      <c r="BF324">
        <v>0</v>
      </c>
      <c r="BG324">
        <v>0</v>
      </c>
      <c r="BH324">
        <v>875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 t="shared" si="203"/>
        <v>19:50:01.316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5</v>
      </c>
      <c r="CP324" t="s">
        <v>119</v>
      </c>
      <c r="CQ324">
        <v>276</v>
      </c>
      <c r="CR324">
        <v>2</v>
      </c>
      <c r="CW324">
        <v>9832657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 t="shared" si="201"/>
        <v>06/02/2020 19:49:56.658</v>
      </c>
      <c r="C325" t="str">
        <f t="shared" si="206"/>
        <v>FFDFD3C0</v>
      </c>
      <c r="D325" t="s">
        <v>122</v>
      </c>
      <c r="E325">
        <v>6</v>
      </c>
      <c r="F325">
        <v>2006</v>
      </c>
      <c r="G325" t="s">
        <v>123</v>
      </c>
      <c r="J325" t="s">
        <v>124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202"/>
        <v>19:50:01.313</v>
      </c>
      <c r="T325" t="str">
        <f t="shared" si="204"/>
        <v>19:50:00.813</v>
      </c>
      <c r="U325" t="str">
        <f t="shared" si="205"/>
        <v>A88BAF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221</v>
      </c>
      <c r="AJ325">
        <v>38.310957000000002</v>
      </c>
      <c r="AK325" t="s">
        <v>222</v>
      </c>
      <c r="AL325">
        <v>-122.050037</v>
      </c>
      <c r="AM325">
        <v>25</v>
      </c>
      <c r="AN325">
        <v>900</v>
      </c>
      <c r="AO325" t="s">
        <v>118</v>
      </c>
      <c r="AP325">
        <v>6</v>
      </c>
      <c r="AQ325">
        <v>13</v>
      </c>
      <c r="AR325">
        <v>-192</v>
      </c>
      <c r="AZ325">
        <v>1200</v>
      </c>
      <c r="BA325">
        <v>1</v>
      </c>
      <c r="BB325" t="str">
        <f t="shared" si="207"/>
        <v xml:space="preserve">N65PJ   </v>
      </c>
      <c r="BC325">
        <v>7</v>
      </c>
      <c r="BE325">
        <v>0</v>
      </c>
      <c r="BF325">
        <v>0</v>
      </c>
      <c r="BG325">
        <v>0</v>
      </c>
      <c r="BH325">
        <v>875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 t="shared" si="203"/>
        <v>19:50:01.316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5</v>
      </c>
      <c r="CP325" t="s">
        <v>119</v>
      </c>
      <c r="CQ325">
        <v>276</v>
      </c>
      <c r="CR325">
        <v>2</v>
      </c>
      <c r="CW325">
        <v>9832657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 t="shared" si="201"/>
        <v>06/02/2020 19:49:56.658</v>
      </c>
      <c r="C326" t="str">
        <f t="shared" si="206"/>
        <v>FFDFD3C0</v>
      </c>
      <c r="D326" t="s">
        <v>113</v>
      </c>
      <c r="E326">
        <v>5</v>
      </c>
      <c r="H326">
        <v>172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202"/>
        <v>19:50:01.313</v>
      </c>
      <c r="T326" t="str">
        <f t="shared" si="204"/>
        <v>19:50:00.813</v>
      </c>
      <c r="U326" t="str">
        <f t="shared" si="205"/>
        <v>A88BAF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221</v>
      </c>
      <c r="AJ326">
        <v>38.310957000000002</v>
      </c>
      <c r="AK326" t="s">
        <v>222</v>
      </c>
      <c r="AL326">
        <v>-122.050037</v>
      </c>
      <c r="AM326">
        <v>25</v>
      </c>
      <c r="AN326">
        <v>900</v>
      </c>
      <c r="AO326" t="s">
        <v>118</v>
      </c>
      <c r="AP326">
        <v>6</v>
      </c>
      <c r="AQ326">
        <v>13</v>
      </c>
      <c r="AR326">
        <v>-192</v>
      </c>
      <c r="AZ326">
        <v>1200</v>
      </c>
      <c r="BA326">
        <v>1</v>
      </c>
      <c r="BB326" t="str">
        <f t="shared" si="207"/>
        <v xml:space="preserve">N65PJ   </v>
      </c>
      <c r="BC326">
        <v>7</v>
      </c>
      <c r="BE326">
        <v>0</v>
      </c>
      <c r="BF326">
        <v>0</v>
      </c>
      <c r="BG326">
        <v>0</v>
      </c>
      <c r="BH326">
        <v>875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 t="shared" si="203"/>
        <v>19:50:01.316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5</v>
      </c>
      <c r="CP326" t="s">
        <v>119</v>
      </c>
      <c r="CQ326">
        <v>276</v>
      </c>
      <c r="CR326">
        <v>2</v>
      </c>
      <c r="CW326">
        <v>9832657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 t="shared" ref="A327:A333" si="208">"06/02/2020 19:49:57.637"</f>
        <v>06/02/2020 19:49:57.637</v>
      </c>
      <c r="C327" t="str">
        <f t="shared" si="206"/>
        <v>FFDFD3C0</v>
      </c>
      <c r="D327" t="s">
        <v>127</v>
      </c>
      <c r="E327">
        <v>5</v>
      </c>
      <c r="H327">
        <v>47</v>
      </c>
      <c r="I327" t="s">
        <v>128</v>
      </c>
      <c r="J327" t="s">
        <v>129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ref="S327:S333" si="209">"19:50:02.305"</f>
        <v>19:50:02.305</v>
      </c>
      <c r="T327" t="str">
        <f t="shared" ref="T327:T333" si="210">"19:50:01.905"</f>
        <v>19:50:01.905</v>
      </c>
      <c r="U327" t="str">
        <f t="shared" si="205"/>
        <v>A88BAF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223</v>
      </c>
      <c r="AJ327">
        <v>38.311</v>
      </c>
      <c r="AK327" t="s">
        <v>222</v>
      </c>
      <c r="AL327">
        <v>-122.050037</v>
      </c>
      <c r="AM327">
        <v>25</v>
      </c>
      <c r="AN327">
        <v>900</v>
      </c>
      <c r="AO327" t="s">
        <v>118</v>
      </c>
      <c r="AP327">
        <v>4</v>
      </c>
      <c r="AQ327">
        <v>11</v>
      </c>
      <c r="AR327">
        <v>-256</v>
      </c>
      <c r="AZ327">
        <v>1200</v>
      </c>
      <c r="BA327">
        <v>1</v>
      </c>
      <c r="BB327" t="str">
        <f t="shared" si="207"/>
        <v xml:space="preserve">N65PJ   </v>
      </c>
      <c r="BC327">
        <v>7</v>
      </c>
      <c r="BE327">
        <v>0</v>
      </c>
      <c r="BF327">
        <v>0</v>
      </c>
      <c r="BG327">
        <v>0</v>
      </c>
      <c r="BH327">
        <v>875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 t="shared" ref="BW327:BW333" si="211">"19:50:02.307"</f>
        <v>19:50:02.307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5</v>
      </c>
      <c r="CP327" t="s">
        <v>119</v>
      </c>
      <c r="CQ327">
        <v>275</v>
      </c>
      <c r="CR327">
        <v>2</v>
      </c>
      <c r="CW327">
        <v>7361928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 t="shared" si="208"/>
        <v>06/02/2020 19:49:57.637</v>
      </c>
      <c r="C328" t="str">
        <f t="shared" si="206"/>
        <v>FFDFD3C0</v>
      </c>
      <c r="D328" t="s">
        <v>122</v>
      </c>
      <c r="E328">
        <v>6</v>
      </c>
      <c r="F328">
        <v>2006</v>
      </c>
      <c r="G328" t="s">
        <v>123</v>
      </c>
      <c r="J328" t="s">
        <v>124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209"/>
        <v>19:50:02.305</v>
      </c>
      <c r="T328" t="str">
        <f t="shared" si="210"/>
        <v>19:50:01.905</v>
      </c>
      <c r="U328" t="str">
        <f t="shared" si="205"/>
        <v>A88BAF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223</v>
      </c>
      <c r="AJ328">
        <v>38.311</v>
      </c>
      <c r="AK328" t="s">
        <v>222</v>
      </c>
      <c r="AL328">
        <v>-122.050037</v>
      </c>
      <c r="AM328">
        <v>25</v>
      </c>
      <c r="AN328">
        <v>900</v>
      </c>
      <c r="AO328" t="s">
        <v>118</v>
      </c>
      <c r="AP328">
        <v>4</v>
      </c>
      <c r="AQ328">
        <v>11</v>
      </c>
      <c r="AR328">
        <v>-256</v>
      </c>
      <c r="AZ328">
        <v>1200</v>
      </c>
      <c r="BA328">
        <v>1</v>
      </c>
      <c r="BB328" t="str">
        <f t="shared" si="207"/>
        <v xml:space="preserve">N65PJ   </v>
      </c>
      <c r="BC328">
        <v>7</v>
      </c>
      <c r="BE328">
        <v>0</v>
      </c>
      <c r="BF328">
        <v>0</v>
      </c>
      <c r="BG328">
        <v>0</v>
      </c>
      <c r="BH328">
        <v>875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 t="shared" si="211"/>
        <v>19:50:02.307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5</v>
      </c>
      <c r="CP328" t="s">
        <v>119</v>
      </c>
      <c r="CQ328">
        <v>275</v>
      </c>
      <c r="CR328">
        <v>2</v>
      </c>
      <c r="CW328">
        <v>7361928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 t="shared" si="208"/>
        <v>06/02/2020 19:49:57.637</v>
      </c>
      <c r="C329" t="str">
        <f t="shared" si="206"/>
        <v>FFDFD3C0</v>
      </c>
      <c r="D329" t="s">
        <v>127</v>
      </c>
      <c r="E329">
        <v>9</v>
      </c>
      <c r="H329">
        <v>51</v>
      </c>
      <c r="I329" t="s">
        <v>133</v>
      </c>
      <c r="J329" t="s">
        <v>129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209"/>
        <v>19:50:02.305</v>
      </c>
      <c r="T329" t="str">
        <f t="shared" si="210"/>
        <v>19:50:01.905</v>
      </c>
      <c r="U329" t="str">
        <f t="shared" si="205"/>
        <v>A88BAF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223</v>
      </c>
      <c r="AJ329">
        <v>38.311</v>
      </c>
      <c r="AK329" t="s">
        <v>222</v>
      </c>
      <c r="AL329">
        <v>-122.050037</v>
      </c>
      <c r="AM329">
        <v>25</v>
      </c>
      <c r="AN329">
        <v>900</v>
      </c>
      <c r="AO329" t="s">
        <v>118</v>
      </c>
      <c r="AP329">
        <v>4</v>
      </c>
      <c r="AQ329">
        <v>11</v>
      </c>
      <c r="AR329">
        <v>-256</v>
      </c>
      <c r="AZ329">
        <v>1200</v>
      </c>
      <c r="BA329">
        <v>1</v>
      </c>
      <c r="BB329" t="str">
        <f t="shared" si="207"/>
        <v xml:space="preserve">N65PJ   </v>
      </c>
      <c r="BC329">
        <v>7</v>
      </c>
      <c r="BE329">
        <v>0</v>
      </c>
      <c r="BF329">
        <v>0</v>
      </c>
      <c r="BG329">
        <v>0</v>
      </c>
      <c r="BH329">
        <v>875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 t="shared" si="211"/>
        <v>19:50:02.307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5</v>
      </c>
      <c r="CP329" t="s">
        <v>119</v>
      </c>
      <c r="CQ329">
        <v>275</v>
      </c>
      <c r="CR329">
        <v>2</v>
      </c>
      <c r="CW329">
        <v>7361928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 t="shared" si="208"/>
        <v>06/02/2020 19:49:57.637</v>
      </c>
      <c r="C330" t="str">
        <f t="shared" si="206"/>
        <v>FFDFD3C0</v>
      </c>
      <c r="D330" t="s">
        <v>113</v>
      </c>
      <c r="E330">
        <v>5</v>
      </c>
      <c r="H330">
        <v>172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209"/>
        <v>19:50:02.305</v>
      </c>
      <c r="T330" t="str">
        <f t="shared" si="210"/>
        <v>19:50:01.905</v>
      </c>
      <c r="U330" t="str">
        <f t="shared" si="205"/>
        <v>A88BAF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223</v>
      </c>
      <c r="AJ330">
        <v>38.311</v>
      </c>
      <c r="AK330" t="s">
        <v>222</v>
      </c>
      <c r="AL330">
        <v>-122.050037</v>
      </c>
      <c r="AM330">
        <v>25</v>
      </c>
      <c r="AN330">
        <v>900</v>
      </c>
      <c r="AO330" t="s">
        <v>118</v>
      </c>
      <c r="AP330">
        <v>4</v>
      </c>
      <c r="AQ330">
        <v>11</v>
      </c>
      <c r="AR330">
        <v>-256</v>
      </c>
      <c r="AZ330">
        <v>1200</v>
      </c>
      <c r="BA330">
        <v>1</v>
      </c>
      <c r="BB330" t="str">
        <f t="shared" si="207"/>
        <v xml:space="preserve">N65PJ   </v>
      </c>
      <c r="BC330">
        <v>7</v>
      </c>
      <c r="BE330">
        <v>0</v>
      </c>
      <c r="BF330">
        <v>0</v>
      </c>
      <c r="BG330">
        <v>0</v>
      </c>
      <c r="BH330">
        <v>875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 t="shared" si="211"/>
        <v>19:50:02.307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5</v>
      </c>
      <c r="CP330" t="s">
        <v>119</v>
      </c>
      <c r="CQ330">
        <v>275</v>
      </c>
      <c r="CR330">
        <v>2</v>
      </c>
      <c r="CW330">
        <v>7361928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 t="shared" si="208"/>
        <v>06/02/2020 19:49:57.637</v>
      </c>
      <c r="C331" t="str">
        <f t="shared" si="206"/>
        <v>FFDFD3C0</v>
      </c>
      <c r="D331" t="s">
        <v>125</v>
      </c>
      <c r="E331">
        <v>19</v>
      </c>
      <c r="F331">
        <v>1019</v>
      </c>
      <c r="G331" t="s">
        <v>114</v>
      </c>
      <c r="J331" t="s">
        <v>126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209"/>
        <v>19:50:02.305</v>
      </c>
      <c r="T331" t="str">
        <f t="shared" si="210"/>
        <v>19:50:01.905</v>
      </c>
      <c r="U331" t="str">
        <f t="shared" si="205"/>
        <v>A88BAF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223</v>
      </c>
      <c r="AJ331">
        <v>38.311</v>
      </c>
      <c r="AK331" t="s">
        <v>222</v>
      </c>
      <c r="AL331">
        <v>-122.050037</v>
      </c>
      <c r="AM331">
        <v>25</v>
      </c>
      <c r="AN331">
        <v>900</v>
      </c>
      <c r="AO331" t="s">
        <v>118</v>
      </c>
      <c r="AP331">
        <v>4</v>
      </c>
      <c r="AQ331">
        <v>11</v>
      </c>
      <c r="AR331">
        <v>-256</v>
      </c>
      <c r="AZ331">
        <v>1200</v>
      </c>
      <c r="BA331">
        <v>1</v>
      </c>
      <c r="BB331" t="str">
        <f t="shared" si="207"/>
        <v xml:space="preserve">N65PJ   </v>
      </c>
      <c r="BC331">
        <v>7</v>
      </c>
      <c r="BE331">
        <v>0</v>
      </c>
      <c r="BF331">
        <v>0</v>
      </c>
      <c r="BG331">
        <v>0</v>
      </c>
      <c r="BH331">
        <v>875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 t="shared" si="211"/>
        <v>19:50:02.307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5</v>
      </c>
      <c r="CP331" t="s">
        <v>119</v>
      </c>
      <c r="CQ331">
        <v>275</v>
      </c>
      <c r="CR331">
        <v>2</v>
      </c>
      <c r="CW331">
        <v>7361928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 t="shared" si="208"/>
        <v>06/02/2020 19:49:57.637</v>
      </c>
      <c r="C332" t="str">
        <f t="shared" si="206"/>
        <v>FFDFD3C0</v>
      </c>
      <c r="D332" t="s">
        <v>127</v>
      </c>
      <c r="E332">
        <v>7</v>
      </c>
      <c r="H332">
        <v>49</v>
      </c>
      <c r="I332" t="s">
        <v>114</v>
      </c>
      <c r="J332" t="s">
        <v>129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209"/>
        <v>19:50:02.305</v>
      </c>
      <c r="T332" t="str">
        <f t="shared" si="210"/>
        <v>19:50:01.905</v>
      </c>
      <c r="U332" t="str">
        <f t="shared" si="205"/>
        <v>A88BAF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223</v>
      </c>
      <c r="AJ332">
        <v>38.311</v>
      </c>
      <c r="AK332" t="s">
        <v>222</v>
      </c>
      <c r="AL332">
        <v>-122.050037</v>
      </c>
      <c r="AM332">
        <v>25</v>
      </c>
      <c r="AN332">
        <v>900</v>
      </c>
      <c r="AO332" t="s">
        <v>118</v>
      </c>
      <c r="AP332">
        <v>4</v>
      </c>
      <c r="AQ332">
        <v>11</v>
      </c>
      <c r="AR332">
        <v>-256</v>
      </c>
      <c r="AZ332">
        <v>1200</v>
      </c>
      <c r="BA332">
        <v>1</v>
      </c>
      <c r="BB332" t="str">
        <f t="shared" si="207"/>
        <v xml:space="preserve">N65PJ   </v>
      </c>
      <c r="BC332">
        <v>7</v>
      </c>
      <c r="BE332">
        <v>0</v>
      </c>
      <c r="BF332">
        <v>0</v>
      </c>
      <c r="BG332">
        <v>0</v>
      </c>
      <c r="BH332">
        <v>875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 t="shared" si="211"/>
        <v>19:50:02.307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5</v>
      </c>
      <c r="CP332" t="s">
        <v>119</v>
      </c>
      <c r="CQ332">
        <v>275</v>
      </c>
      <c r="CR332">
        <v>2</v>
      </c>
      <c r="CW332">
        <v>7361928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 t="shared" si="208"/>
        <v>06/02/2020 19:49:57.637</v>
      </c>
      <c r="C333" t="str">
        <f t="shared" si="206"/>
        <v>FFDFD3C0</v>
      </c>
      <c r="D333" t="s">
        <v>131</v>
      </c>
      <c r="E333">
        <v>11</v>
      </c>
      <c r="H333">
        <v>228</v>
      </c>
      <c r="I333" t="s">
        <v>132</v>
      </c>
      <c r="J333" t="s">
        <v>129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209"/>
        <v>19:50:02.305</v>
      </c>
      <c r="T333" t="str">
        <f t="shared" si="210"/>
        <v>19:50:01.905</v>
      </c>
      <c r="U333" t="str">
        <f t="shared" si="205"/>
        <v>A88BAF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223</v>
      </c>
      <c r="AJ333">
        <v>38.311</v>
      </c>
      <c r="AK333" t="s">
        <v>222</v>
      </c>
      <c r="AL333">
        <v>-122.050037</v>
      </c>
      <c r="AM333">
        <v>25</v>
      </c>
      <c r="AN333">
        <v>900</v>
      </c>
      <c r="AO333" t="s">
        <v>118</v>
      </c>
      <c r="AP333">
        <v>4</v>
      </c>
      <c r="AQ333">
        <v>11</v>
      </c>
      <c r="AR333">
        <v>-256</v>
      </c>
      <c r="AZ333">
        <v>1200</v>
      </c>
      <c r="BA333">
        <v>1</v>
      </c>
      <c r="BB333" t="str">
        <f t="shared" si="207"/>
        <v xml:space="preserve">N65PJ   </v>
      </c>
      <c r="BC333">
        <v>7</v>
      </c>
      <c r="BE333">
        <v>0</v>
      </c>
      <c r="BF333">
        <v>0</v>
      </c>
      <c r="BG333">
        <v>0</v>
      </c>
      <c r="BH333">
        <v>875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 t="shared" si="211"/>
        <v>19:50:02.307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5</v>
      </c>
      <c r="CP333" t="s">
        <v>119</v>
      </c>
      <c r="CQ333">
        <v>275</v>
      </c>
      <c r="CR333">
        <v>2</v>
      </c>
      <c r="CW333">
        <v>7361928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 t="shared" ref="A334:A340" si="212">"06/02/2020 19:49:58.732"</f>
        <v>06/02/2020 19:49:58.732</v>
      </c>
      <c r="C334" t="str">
        <f t="shared" si="206"/>
        <v>FFDFD3C0</v>
      </c>
      <c r="D334" t="s">
        <v>127</v>
      </c>
      <c r="E334">
        <v>7</v>
      </c>
      <c r="H334">
        <v>49</v>
      </c>
      <c r="I334" t="s">
        <v>114</v>
      </c>
      <c r="J334" t="s">
        <v>129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ref="S334:S340" si="213">"19:50:03.414"</f>
        <v>19:50:03.414</v>
      </c>
      <c r="T334" t="str">
        <f t="shared" ref="T334:T340" si="214">"19:50:02.914"</f>
        <v>19:50:02.914</v>
      </c>
      <c r="U334" t="str">
        <f t="shared" si="205"/>
        <v>A88BAF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224</v>
      </c>
      <c r="AJ334">
        <v>38.311064000000002</v>
      </c>
      <c r="AK334" t="s">
        <v>222</v>
      </c>
      <c r="AL334">
        <v>-122.050037</v>
      </c>
      <c r="AM334">
        <v>25</v>
      </c>
      <c r="AN334">
        <v>900</v>
      </c>
      <c r="AO334" t="s">
        <v>118</v>
      </c>
      <c r="AP334">
        <v>2</v>
      </c>
      <c r="AQ334">
        <v>9</v>
      </c>
      <c r="AR334">
        <v>-256</v>
      </c>
      <c r="AZ334">
        <v>1200</v>
      </c>
      <c r="BA334">
        <v>1</v>
      </c>
      <c r="BB334" t="str">
        <f t="shared" si="207"/>
        <v xml:space="preserve">N65PJ   </v>
      </c>
      <c r="BC334">
        <v>7</v>
      </c>
      <c r="BE334">
        <v>0</v>
      </c>
      <c r="BF334">
        <v>0</v>
      </c>
      <c r="BG334">
        <v>0</v>
      </c>
      <c r="BH334">
        <v>875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 t="shared" ref="BW334:BW340" si="215">"19:50:03.418"</f>
        <v>19:50:03.418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119</v>
      </c>
      <c r="CQ334">
        <v>275</v>
      </c>
      <c r="CR334">
        <v>2</v>
      </c>
      <c r="CW334">
        <v>7362504</v>
      </c>
      <c r="CY334">
        <v>1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 t="shared" si="212"/>
        <v>06/02/2020 19:49:58.732</v>
      </c>
      <c r="C335" t="str">
        <f t="shared" si="206"/>
        <v>FFDFD3C0</v>
      </c>
      <c r="D335" t="s">
        <v>131</v>
      </c>
      <c r="E335">
        <v>11</v>
      </c>
      <c r="H335">
        <v>228</v>
      </c>
      <c r="I335" t="s">
        <v>132</v>
      </c>
      <c r="J335" t="s">
        <v>129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213"/>
        <v>19:50:03.414</v>
      </c>
      <c r="T335" t="str">
        <f t="shared" si="214"/>
        <v>19:50:02.914</v>
      </c>
      <c r="U335" t="str">
        <f t="shared" si="205"/>
        <v>A88BAF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224</v>
      </c>
      <c r="AJ335">
        <v>38.311064000000002</v>
      </c>
      <c r="AK335" t="s">
        <v>222</v>
      </c>
      <c r="AL335">
        <v>-122.050037</v>
      </c>
      <c r="AM335">
        <v>25</v>
      </c>
      <c r="AN335">
        <v>900</v>
      </c>
      <c r="AO335" t="s">
        <v>118</v>
      </c>
      <c r="AP335">
        <v>2</v>
      </c>
      <c r="AQ335">
        <v>9</v>
      </c>
      <c r="AR335">
        <v>-256</v>
      </c>
      <c r="AZ335">
        <v>1200</v>
      </c>
      <c r="BA335">
        <v>1</v>
      </c>
      <c r="BB335" t="str">
        <f t="shared" si="207"/>
        <v xml:space="preserve">N65PJ   </v>
      </c>
      <c r="BC335">
        <v>7</v>
      </c>
      <c r="BE335">
        <v>0</v>
      </c>
      <c r="BF335">
        <v>0</v>
      </c>
      <c r="BG335">
        <v>0</v>
      </c>
      <c r="BH335">
        <v>875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 t="shared" si="215"/>
        <v>19:50:03.418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275</v>
      </c>
      <c r="CR335">
        <v>2</v>
      </c>
      <c r="CW335">
        <v>7362504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 t="shared" si="212"/>
        <v>06/02/2020 19:49:58.732</v>
      </c>
      <c r="C336" t="str">
        <f t="shared" si="206"/>
        <v>FFDFD3C0</v>
      </c>
      <c r="D336" t="s">
        <v>122</v>
      </c>
      <c r="E336">
        <v>6</v>
      </c>
      <c r="F336">
        <v>2006</v>
      </c>
      <c r="G336" t="s">
        <v>123</v>
      </c>
      <c r="J336" t="s">
        <v>124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213"/>
        <v>19:50:03.414</v>
      </c>
      <c r="T336" t="str">
        <f t="shared" si="214"/>
        <v>19:50:02.914</v>
      </c>
      <c r="U336" t="str">
        <f t="shared" si="205"/>
        <v>A88BAF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224</v>
      </c>
      <c r="AJ336">
        <v>38.311064000000002</v>
      </c>
      <c r="AK336" t="s">
        <v>222</v>
      </c>
      <c r="AL336">
        <v>-122.050037</v>
      </c>
      <c r="AM336">
        <v>25</v>
      </c>
      <c r="AN336">
        <v>900</v>
      </c>
      <c r="AO336" t="s">
        <v>118</v>
      </c>
      <c r="AP336">
        <v>2</v>
      </c>
      <c r="AQ336">
        <v>9</v>
      </c>
      <c r="AR336">
        <v>-256</v>
      </c>
      <c r="AZ336">
        <v>1200</v>
      </c>
      <c r="BA336">
        <v>1</v>
      </c>
      <c r="BB336" t="str">
        <f t="shared" si="207"/>
        <v xml:space="preserve">N65PJ   </v>
      </c>
      <c r="BC336">
        <v>7</v>
      </c>
      <c r="BE336">
        <v>0</v>
      </c>
      <c r="BF336">
        <v>0</v>
      </c>
      <c r="BG336">
        <v>0</v>
      </c>
      <c r="BH336">
        <v>875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 t="shared" si="215"/>
        <v>19:50:03.418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119</v>
      </c>
      <c r="CQ336">
        <v>275</v>
      </c>
      <c r="CR336">
        <v>2</v>
      </c>
      <c r="CW336">
        <v>7362504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 t="shared" si="212"/>
        <v>06/02/2020 19:49:58.732</v>
      </c>
      <c r="C337" t="str">
        <f t="shared" si="206"/>
        <v>FFDFD3C0</v>
      </c>
      <c r="D337" t="s">
        <v>127</v>
      </c>
      <c r="E337">
        <v>5</v>
      </c>
      <c r="H337">
        <v>47</v>
      </c>
      <c r="I337" t="s">
        <v>128</v>
      </c>
      <c r="J337" t="s">
        <v>129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213"/>
        <v>19:50:03.414</v>
      </c>
      <c r="T337" t="str">
        <f t="shared" si="214"/>
        <v>19:50:02.914</v>
      </c>
      <c r="U337" t="str">
        <f t="shared" si="205"/>
        <v>A88BAF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224</v>
      </c>
      <c r="AJ337">
        <v>38.311064000000002</v>
      </c>
      <c r="AK337" t="s">
        <v>222</v>
      </c>
      <c r="AL337">
        <v>-122.050037</v>
      </c>
      <c r="AM337">
        <v>25</v>
      </c>
      <c r="AN337">
        <v>900</v>
      </c>
      <c r="AO337" t="s">
        <v>118</v>
      </c>
      <c r="AP337">
        <v>2</v>
      </c>
      <c r="AQ337">
        <v>9</v>
      </c>
      <c r="AR337">
        <v>-256</v>
      </c>
      <c r="AZ337">
        <v>1200</v>
      </c>
      <c r="BA337">
        <v>1</v>
      </c>
      <c r="BB337" t="str">
        <f t="shared" si="207"/>
        <v xml:space="preserve">N65PJ   </v>
      </c>
      <c r="BC337">
        <v>7</v>
      </c>
      <c r="BE337">
        <v>0</v>
      </c>
      <c r="BF337">
        <v>0</v>
      </c>
      <c r="BG337">
        <v>0</v>
      </c>
      <c r="BH337">
        <v>875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 t="shared" si="215"/>
        <v>19:50:03.418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275</v>
      </c>
      <c r="CR337">
        <v>2</v>
      </c>
      <c r="CW337">
        <v>7362504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 t="shared" si="212"/>
        <v>06/02/2020 19:49:58.732</v>
      </c>
      <c r="C338" t="str">
        <f t="shared" si="206"/>
        <v>FFDFD3C0</v>
      </c>
      <c r="D338" t="s">
        <v>127</v>
      </c>
      <c r="E338">
        <v>9</v>
      </c>
      <c r="H338">
        <v>51</v>
      </c>
      <c r="I338" t="s">
        <v>133</v>
      </c>
      <c r="J338" t="s">
        <v>129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213"/>
        <v>19:50:03.414</v>
      </c>
      <c r="T338" t="str">
        <f t="shared" si="214"/>
        <v>19:50:02.914</v>
      </c>
      <c r="U338" t="str">
        <f t="shared" si="205"/>
        <v>A88BAF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224</v>
      </c>
      <c r="AJ338">
        <v>38.311064000000002</v>
      </c>
      <c r="AK338" t="s">
        <v>222</v>
      </c>
      <c r="AL338">
        <v>-122.050037</v>
      </c>
      <c r="AM338">
        <v>25</v>
      </c>
      <c r="AN338">
        <v>900</v>
      </c>
      <c r="AO338" t="s">
        <v>118</v>
      </c>
      <c r="AP338">
        <v>2</v>
      </c>
      <c r="AQ338">
        <v>9</v>
      </c>
      <c r="AR338">
        <v>-256</v>
      </c>
      <c r="AZ338">
        <v>1200</v>
      </c>
      <c r="BA338">
        <v>1</v>
      </c>
      <c r="BB338" t="str">
        <f t="shared" si="207"/>
        <v xml:space="preserve">N65PJ   </v>
      </c>
      <c r="BC338">
        <v>7</v>
      </c>
      <c r="BE338">
        <v>0</v>
      </c>
      <c r="BF338">
        <v>0</v>
      </c>
      <c r="BG338">
        <v>0</v>
      </c>
      <c r="BH338">
        <v>875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 t="shared" si="215"/>
        <v>19:50:03.418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275</v>
      </c>
      <c r="CR338">
        <v>2</v>
      </c>
      <c r="CW338">
        <v>7362504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 t="shared" si="212"/>
        <v>06/02/2020 19:49:58.732</v>
      </c>
      <c r="C339" t="str">
        <f t="shared" si="206"/>
        <v>FFDFD3C0</v>
      </c>
      <c r="D339" t="s">
        <v>113</v>
      </c>
      <c r="E339">
        <v>5</v>
      </c>
      <c r="H339">
        <v>172</v>
      </c>
      <c r="I339" t="s">
        <v>114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213"/>
        <v>19:50:03.414</v>
      </c>
      <c r="T339" t="str">
        <f t="shared" si="214"/>
        <v>19:50:02.914</v>
      </c>
      <c r="U339" t="str">
        <f t="shared" si="205"/>
        <v>A88BAF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224</v>
      </c>
      <c r="AJ339">
        <v>38.311064000000002</v>
      </c>
      <c r="AK339" t="s">
        <v>222</v>
      </c>
      <c r="AL339">
        <v>-122.050037</v>
      </c>
      <c r="AM339">
        <v>25</v>
      </c>
      <c r="AN339">
        <v>900</v>
      </c>
      <c r="AO339" t="s">
        <v>118</v>
      </c>
      <c r="AP339">
        <v>2</v>
      </c>
      <c r="AQ339">
        <v>9</v>
      </c>
      <c r="AR339">
        <v>-256</v>
      </c>
      <c r="AZ339">
        <v>1200</v>
      </c>
      <c r="BA339">
        <v>1</v>
      </c>
      <c r="BB339" t="str">
        <f t="shared" si="207"/>
        <v xml:space="preserve">N65PJ   </v>
      </c>
      <c r="BC339">
        <v>7</v>
      </c>
      <c r="BE339">
        <v>0</v>
      </c>
      <c r="BF339">
        <v>0</v>
      </c>
      <c r="BG339">
        <v>0</v>
      </c>
      <c r="BH339">
        <v>875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 t="shared" si="215"/>
        <v>19:50:03.418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275</v>
      </c>
      <c r="CR339">
        <v>2</v>
      </c>
      <c r="CW339">
        <v>7362504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 t="shared" si="212"/>
        <v>06/02/2020 19:49:58.732</v>
      </c>
      <c r="C340" t="str">
        <f t="shared" si="206"/>
        <v>FFDFD3C0</v>
      </c>
      <c r="D340" t="s">
        <v>125</v>
      </c>
      <c r="E340">
        <v>19</v>
      </c>
      <c r="F340">
        <v>1019</v>
      </c>
      <c r="G340" t="s">
        <v>114</v>
      </c>
      <c r="J340" t="s">
        <v>126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213"/>
        <v>19:50:03.414</v>
      </c>
      <c r="T340" t="str">
        <f t="shared" si="214"/>
        <v>19:50:02.914</v>
      </c>
      <c r="U340" t="str">
        <f t="shared" si="205"/>
        <v>A88BAF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224</v>
      </c>
      <c r="AJ340">
        <v>38.311064000000002</v>
      </c>
      <c r="AK340" t="s">
        <v>222</v>
      </c>
      <c r="AL340">
        <v>-122.050037</v>
      </c>
      <c r="AM340">
        <v>25</v>
      </c>
      <c r="AN340">
        <v>900</v>
      </c>
      <c r="AO340" t="s">
        <v>118</v>
      </c>
      <c r="AP340">
        <v>2</v>
      </c>
      <c r="AQ340">
        <v>9</v>
      </c>
      <c r="AR340">
        <v>-256</v>
      </c>
      <c r="AZ340">
        <v>1200</v>
      </c>
      <c r="BA340">
        <v>1</v>
      </c>
      <c r="BB340" t="str">
        <f t="shared" si="207"/>
        <v xml:space="preserve">N65PJ   </v>
      </c>
      <c r="BC340">
        <v>7</v>
      </c>
      <c r="BE340">
        <v>0</v>
      </c>
      <c r="BF340">
        <v>0</v>
      </c>
      <c r="BG340">
        <v>0</v>
      </c>
      <c r="BH340">
        <v>875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 t="shared" si="215"/>
        <v>19:50:03.418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275</v>
      </c>
      <c r="CR340">
        <v>2</v>
      </c>
      <c r="CW340">
        <v>7362504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 t="shared" ref="A341:A347" si="216">"06/02/2020 19:49:59.593"</f>
        <v>06/02/2020 19:49:59.593</v>
      </c>
      <c r="C341" t="str">
        <f t="shared" si="206"/>
        <v>FFDFD3C0</v>
      </c>
      <c r="D341" t="s">
        <v>131</v>
      </c>
      <c r="E341">
        <v>11</v>
      </c>
      <c r="H341">
        <v>228</v>
      </c>
      <c r="I341" t="s">
        <v>132</v>
      </c>
      <c r="J341" t="s">
        <v>129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ref="S341:S347" si="217">"19:50:04.250"</f>
        <v>19:50:04.250</v>
      </c>
      <c r="T341" t="str">
        <f t="shared" ref="T341:T347" si="218">"19:50:03.850"</f>
        <v>19:50:03.850</v>
      </c>
      <c r="U341" t="str">
        <f t="shared" si="205"/>
        <v>A88BAF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224</v>
      </c>
      <c r="AJ341">
        <v>38.311064000000002</v>
      </c>
      <c r="AK341" t="s">
        <v>222</v>
      </c>
      <c r="AL341">
        <v>-122.050037</v>
      </c>
      <c r="AM341">
        <v>25</v>
      </c>
      <c r="AN341">
        <v>900</v>
      </c>
      <c r="AO341" t="s">
        <v>118</v>
      </c>
      <c r="AP341">
        <v>2</v>
      </c>
      <c r="AQ341">
        <v>8</v>
      </c>
      <c r="AR341">
        <v>-320</v>
      </c>
      <c r="AZ341">
        <v>1200</v>
      </c>
      <c r="BA341">
        <v>1</v>
      </c>
      <c r="BB341" t="str">
        <f t="shared" si="207"/>
        <v xml:space="preserve">N65PJ   </v>
      </c>
      <c r="BC341">
        <v>7</v>
      </c>
      <c r="BE341">
        <v>0</v>
      </c>
      <c r="BF341">
        <v>0</v>
      </c>
      <c r="BG341">
        <v>0</v>
      </c>
      <c r="BH341">
        <v>850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 t="shared" ref="BW341:BW347" si="219">"19:50:04.251"</f>
        <v>19:50:04.251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4</v>
      </c>
      <c r="CP341" t="s">
        <v>119</v>
      </c>
      <c r="CQ341">
        <v>276</v>
      </c>
      <c r="CR341">
        <v>2</v>
      </c>
      <c r="CW341">
        <v>9834879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 t="shared" si="216"/>
        <v>06/02/2020 19:49:59.593</v>
      </c>
      <c r="C342" t="str">
        <f t="shared" si="206"/>
        <v>FFDFD3C0</v>
      </c>
      <c r="D342" t="s">
        <v>127</v>
      </c>
      <c r="E342">
        <v>7</v>
      </c>
      <c r="H342">
        <v>49</v>
      </c>
      <c r="I342" t="s">
        <v>114</v>
      </c>
      <c r="J342" t="s">
        <v>129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217"/>
        <v>19:50:04.250</v>
      </c>
      <c r="T342" t="str">
        <f t="shared" si="218"/>
        <v>19:50:03.850</v>
      </c>
      <c r="U342" t="str">
        <f t="shared" si="205"/>
        <v>A88BAF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224</v>
      </c>
      <c r="AJ342">
        <v>38.311064000000002</v>
      </c>
      <c r="AK342" t="s">
        <v>222</v>
      </c>
      <c r="AL342">
        <v>-122.050037</v>
      </c>
      <c r="AM342">
        <v>25</v>
      </c>
      <c r="AN342">
        <v>900</v>
      </c>
      <c r="AO342" t="s">
        <v>118</v>
      </c>
      <c r="AP342">
        <v>2</v>
      </c>
      <c r="AQ342">
        <v>8</v>
      </c>
      <c r="AR342">
        <v>-320</v>
      </c>
      <c r="AZ342">
        <v>1200</v>
      </c>
      <c r="BA342">
        <v>1</v>
      </c>
      <c r="BB342" t="str">
        <f t="shared" si="207"/>
        <v xml:space="preserve">N65PJ   </v>
      </c>
      <c r="BC342">
        <v>7</v>
      </c>
      <c r="BE342">
        <v>0</v>
      </c>
      <c r="BF342">
        <v>0</v>
      </c>
      <c r="BG342">
        <v>0</v>
      </c>
      <c r="BH342">
        <v>850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 t="shared" si="219"/>
        <v>19:50:04.251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3</v>
      </c>
      <c r="CP342" t="s">
        <v>119</v>
      </c>
      <c r="CQ342">
        <v>275</v>
      </c>
      <c r="CR342">
        <v>3</v>
      </c>
      <c r="CW342">
        <v>16021795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 t="shared" si="216"/>
        <v>06/02/2020 19:49:59.593</v>
      </c>
      <c r="C343" t="str">
        <f t="shared" si="206"/>
        <v>FFDFD3C0</v>
      </c>
      <c r="D343" t="s">
        <v>122</v>
      </c>
      <c r="E343">
        <v>6</v>
      </c>
      <c r="F343">
        <v>2006</v>
      </c>
      <c r="G343" t="s">
        <v>123</v>
      </c>
      <c r="J343" t="s">
        <v>124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217"/>
        <v>19:50:04.250</v>
      </c>
      <c r="T343" t="str">
        <f t="shared" si="218"/>
        <v>19:50:03.850</v>
      </c>
      <c r="U343" t="str">
        <f t="shared" si="205"/>
        <v>A88BAF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224</v>
      </c>
      <c r="AJ343">
        <v>38.311064000000002</v>
      </c>
      <c r="AK343" t="s">
        <v>222</v>
      </c>
      <c r="AL343">
        <v>-122.050037</v>
      </c>
      <c r="AM343">
        <v>25</v>
      </c>
      <c r="AN343">
        <v>900</v>
      </c>
      <c r="AO343" t="s">
        <v>118</v>
      </c>
      <c r="AP343">
        <v>2</v>
      </c>
      <c r="AQ343">
        <v>8</v>
      </c>
      <c r="AR343">
        <v>-320</v>
      </c>
      <c r="AZ343">
        <v>1200</v>
      </c>
      <c r="BA343">
        <v>1</v>
      </c>
      <c r="BB343" t="str">
        <f t="shared" si="207"/>
        <v xml:space="preserve">N65PJ   </v>
      </c>
      <c r="BC343">
        <v>7</v>
      </c>
      <c r="BE343">
        <v>0</v>
      </c>
      <c r="BF343">
        <v>0</v>
      </c>
      <c r="BG343">
        <v>0</v>
      </c>
      <c r="BH343">
        <v>850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 t="shared" si="219"/>
        <v>19:50:04.251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4</v>
      </c>
      <c r="CP343" t="s">
        <v>119</v>
      </c>
      <c r="CQ343">
        <v>276</v>
      </c>
      <c r="CR343">
        <v>2</v>
      </c>
      <c r="CW343">
        <v>9834879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 t="shared" si="216"/>
        <v>06/02/2020 19:49:59.593</v>
      </c>
      <c r="C344" t="str">
        <f t="shared" si="206"/>
        <v>FFDFD3C0</v>
      </c>
      <c r="D344" t="s">
        <v>127</v>
      </c>
      <c r="E344">
        <v>5</v>
      </c>
      <c r="H344">
        <v>47</v>
      </c>
      <c r="I344" t="s">
        <v>128</v>
      </c>
      <c r="J344" t="s">
        <v>129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217"/>
        <v>19:50:04.250</v>
      </c>
      <c r="T344" t="str">
        <f t="shared" si="218"/>
        <v>19:50:03.850</v>
      </c>
      <c r="U344" t="str">
        <f t="shared" si="205"/>
        <v>A88BAF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224</v>
      </c>
      <c r="AJ344">
        <v>38.311064000000002</v>
      </c>
      <c r="AK344" t="s">
        <v>222</v>
      </c>
      <c r="AL344">
        <v>-122.050037</v>
      </c>
      <c r="AM344">
        <v>25</v>
      </c>
      <c r="AN344">
        <v>900</v>
      </c>
      <c r="AO344" t="s">
        <v>118</v>
      </c>
      <c r="AP344">
        <v>2</v>
      </c>
      <c r="AQ344">
        <v>8</v>
      </c>
      <c r="AR344">
        <v>-320</v>
      </c>
      <c r="AZ344">
        <v>1200</v>
      </c>
      <c r="BA344">
        <v>1</v>
      </c>
      <c r="BB344" t="str">
        <f t="shared" si="207"/>
        <v xml:space="preserve">N65PJ   </v>
      </c>
      <c r="BC344">
        <v>7</v>
      </c>
      <c r="BE344">
        <v>0</v>
      </c>
      <c r="BF344">
        <v>0</v>
      </c>
      <c r="BG344">
        <v>0</v>
      </c>
      <c r="BH344">
        <v>850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 t="shared" si="219"/>
        <v>19:50:04.251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4</v>
      </c>
      <c r="CP344" t="s">
        <v>119</v>
      </c>
      <c r="CQ344">
        <v>276</v>
      </c>
      <c r="CR344">
        <v>2</v>
      </c>
      <c r="CW344">
        <v>9834879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 t="shared" si="216"/>
        <v>06/02/2020 19:49:59.593</v>
      </c>
      <c r="C345" t="str">
        <f t="shared" si="206"/>
        <v>FFDFD3C0</v>
      </c>
      <c r="D345" t="s">
        <v>127</v>
      </c>
      <c r="E345">
        <v>9</v>
      </c>
      <c r="H345">
        <v>51</v>
      </c>
      <c r="I345" t="s">
        <v>133</v>
      </c>
      <c r="J345" t="s">
        <v>129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217"/>
        <v>19:50:04.250</v>
      </c>
      <c r="T345" t="str">
        <f t="shared" si="218"/>
        <v>19:50:03.850</v>
      </c>
      <c r="U345" t="str">
        <f t="shared" si="205"/>
        <v>A88BAF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224</v>
      </c>
      <c r="AJ345">
        <v>38.311064000000002</v>
      </c>
      <c r="AK345" t="s">
        <v>222</v>
      </c>
      <c r="AL345">
        <v>-122.050037</v>
      </c>
      <c r="AM345">
        <v>25</v>
      </c>
      <c r="AN345">
        <v>900</v>
      </c>
      <c r="AO345" t="s">
        <v>118</v>
      </c>
      <c r="AP345">
        <v>2</v>
      </c>
      <c r="AQ345">
        <v>8</v>
      </c>
      <c r="AR345">
        <v>-320</v>
      </c>
      <c r="AZ345">
        <v>1200</v>
      </c>
      <c r="BA345">
        <v>1</v>
      </c>
      <c r="BB345" t="str">
        <f t="shared" si="207"/>
        <v xml:space="preserve">N65PJ   </v>
      </c>
      <c r="BC345">
        <v>7</v>
      </c>
      <c r="BE345">
        <v>0</v>
      </c>
      <c r="BF345">
        <v>0</v>
      </c>
      <c r="BG345">
        <v>0</v>
      </c>
      <c r="BH345">
        <v>850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 t="shared" si="219"/>
        <v>19:50:04.251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4</v>
      </c>
      <c r="CP345" t="s">
        <v>119</v>
      </c>
      <c r="CQ345">
        <v>276</v>
      </c>
      <c r="CR345">
        <v>2</v>
      </c>
      <c r="CW345">
        <v>9834879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 t="shared" si="216"/>
        <v>06/02/2020 19:49:59.593</v>
      </c>
      <c r="C346" t="str">
        <f t="shared" si="206"/>
        <v>FFDFD3C0</v>
      </c>
      <c r="D346" t="s">
        <v>113</v>
      </c>
      <c r="E346">
        <v>5</v>
      </c>
      <c r="H346">
        <v>172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217"/>
        <v>19:50:04.250</v>
      </c>
      <c r="T346" t="str">
        <f t="shared" si="218"/>
        <v>19:50:03.850</v>
      </c>
      <c r="U346" t="str">
        <f t="shared" si="205"/>
        <v>A88BAF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224</v>
      </c>
      <c r="AJ346">
        <v>38.311064000000002</v>
      </c>
      <c r="AK346" t="s">
        <v>222</v>
      </c>
      <c r="AL346">
        <v>-122.050037</v>
      </c>
      <c r="AM346">
        <v>25</v>
      </c>
      <c r="AN346">
        <v>900</v>
      </c>
      <c r="AO346" t="s">
        <v>118</v>
      </c>
      <c r="AP346">
        <v>2</v>
      </c>
      <c r="AQ346">
        <v>8</v>
      </c>
      <c r="AR346">
        <v>-320</v>
      </c>
      <c r="AZ346">
        <v>1200</v>
      </c>
      <c r="BA346">
        <v>1</v>
      </c>
      <c r="BB346" t="str">
        <f t="shared" si="207"/>
        <v xml:space="preserve">N65PJ   </v>
      </c>
      <c r="BC346">
        <v>7</v>
      </c>
      <c r="BE346">
        <v>0</v>
      </c>
      <c r="BF346">
        <v>0</v>
      </c>
      <c r="BG346">
        <v>0</v>
      </c>
      <c r="BH346">
        <v>850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 t="shared" si="219"/>
        <v>19:50:04.251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4</v>
      </c>
      <c r="CP346" t="s">
        <v>119</v>
      </c>
      <c r="CQ346">
        <v>276</v>
      </c>
      <c r="CR346">
        <v>2</v>
      </c>
      <c r="CW346">
        <v>9834879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 t="shared" si="216"/>
        <v>06/02/2020 19:49:59.593</v>
      </c>
      <c r="C347" t="str">
        <f t="shared" si="206"/>
        <v>FFDFD3C0</v>
      </c>
      <c r="D347" t="s">
        <v>125</v>
      </c>
      <c r="E347">
        <v>19</v>
      </c>
      <c r="F347">
        <v>1019</v>
      </c>
      <c r="G347" t="s">
        <v>114</v>
      </c>
      <c r="J347" t="s">
        <v>126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217"/>
        <v>19:50:04.250</v>
      </c>
      <c r="T347" t="str">
        <f t="shared" si="218"/>
        <v>19:50:03.850</v>
      </c>
      <c r="U347" t="str">
        <f t="shared" si="205"/>
        <v>A88BAF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224</v>
      </c>
      <c r="AJ347">
        <v>38.311064000000002</v>
      </c>
      <c r="AK347" t="s">
        <v>222</v>
      </c>
      <c r="AL347">
        <v>-122.050037</v>
      </c>
      <c r="AM347">
        <v>25</v>
      </c>
      <c r="AN347">
        <v>900</v>
      </c>
      <c r="AO347" t="s">
        <v>118</v>
      </c>
      <c r="AP347">
        <v>2</v>
      </c>
      <c r="AQ347">
        <v>8</v>
      </c>
      <c r="AR347">
        <v>-320</v>
      </c>
      <c r="AZ347">
        <v>1200</v>
      </c>
      <c r="BA347">
        <v>1</v>
      </c>
      <c r="BB347" t="str">
        <f t="shared" si="207"/>
        <v xml:space="preserve">N65PJ   </v>
      </c>
      <c r="BC347">
        <v>7</v>
      </c>
      <c r="BE347">
        <v>0</v>
      </c>
      <c r="BF347">
        <v>0</v>
      </c>
      <c r="BG347">
        <v>0</v>
      </c>
      <c r="BH347">
        <v>850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 t="shared" si="219"/>
        <v>19:50:04.251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4</v>
      </c>
      <c r="CP347" t="s">
        <v>119</v>
      </c>
      <c r="CQ347">
        <v>276</v>
      </c>
      <c r="CR347">
        <v>2</v>
      </c>
      <c r="CW347">
        <v>9834879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 t="shared" ref="A348:A354" si="220">"06/02/2020 19:50:00.654"</f>
        <v>06/02/2020 19:50:00.654</v>
      </c>
      <c r="C348" t="str">
        <f t="shared" si="206"/>
        <v>FFDFD3C0</v>
      </c>
      <c r="D348" t="s">
        <v>122</v>
      </c>
      <c r="E348">
        <v>6</v>
      </c>
      <c r="F348">
        <v>2006</v>
      </c>
      <c r="G348" t="s">
        <v>123</v>
      </c>
      <c r="J348" t="s">
        <v>124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ref="S348:S354" si="221">"19:50:05.328"</f>
        <v>19:50:05.328</v>
      </c>
      <c r="T348" t="str">
        <f t="shared" ref="T348:T354" si="222">"19:50:04.828"</f>
        <v>19:50:04.828</v>
      </c>
      <c r="U348" t="str">
        <f t="shared" si="205"/>
        <v>A88BAF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225</v>
      </c>
      <c r="AJ348">
        <v>38.311149999999998</v>
      </c>
      <c r="AK348" t="s">
        <v>222</v>
      </c>
      <c r="AL348">
        <v>-122.050037</v>
      </c>
      <c r="AM348">
        <v>25</v>
      </c>
      <c r="AN348">
        <v>875</v>
      </c>
      <c r="AO348" t="s">
        <v>118</v>
      </c>
      <c r="AP348">
        <v>1</v>
      </c>
      <c r="AQ348">
        <v>8</v>
      </c>
      <c r="AR348">
        <v>-256</v>
      </c>
      <c r="AZ348">
        <v>1200</v>
      </c>
      <c r="BA348">
        <v>1</v>
      </c>
      <c r="BB348" t="str">
        <f t="shared" si="207"/>
        <v xml:space="preserve">N65PJ   </v>
      </c>
      <c r="BC348">
        <v>7</v>
      </c>
      <c r="BE348">
        <v>0</v>
      </c>
      <c r="BF348">
        <v>0</v>
      </c>
      <c r="BG348">
        <v>0</v>
      </c>
      <c r="BH348">
        <v>850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 t="shared" ref="BW348:BW354" si="223">"19:50:05.332"</f>
        <v>19:50:05.332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6</v>
      </c>
      <c r="CP348" t="s">
        <v>119</v>
      </c>
      <c r="CQ348">
        <v>275</v>
      </c>
      <c r="CR348">
        <v>2</v>
      </c>
      <c r="CW348">
        <v>7363549</v>
      </c>
      <c r="CY348">
        <v>1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 t="shared" si="220"/>
        <v>06/02/2020 19:50:00.654</v>
      </c>
      <c r="C349" t="str">
        <f t="shared" si="206"/>
        <v>FFDFD3C0</v>
      </c>
      <c r="D349" t="s">
        <v>127</v>
      </c>
      <c r="E349">
        <v>7</v>
      </c>
      <c r="H349">
        <v>49</v>
      </c>
      <c r="I349" t="s">
        <v>114</v>
      </c>
      <c r="J349" t="s">
        <v>129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221"/>
        <v>19:50:05.328</v>
      </c>
      <c r="T349" t="str">
        <f t="shared" si="222"/>
        <v>19:50:04.828</v>
      </c>
      <c r="U349" t="str">
        <f t="shared" si="205"/>
        <v>A88BAF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225</v>
      </c>
      <c r="AJ349">
        <v>38.311149999999998</v>
      </c>
      <c r="AK349" t="s">
        <v>222</v>
      </c>
      <c r="AL349">
        <v>-122.050037</v>
      </c>
      <c r="AM349">
        <v>25</v>
      </c>
      <c r="AN349">
        <v>875</v>
      </c>
      <c r="AO349" t="s">
        <v>118</v>
      </c>
      <c r="AP349">
        <v>1</v>
      </c>
      <c r="AQ349">
        <v>8</v>
      </c>
      <c r="AR349">
        <v>-256</v>
      </c>
      <c r="AZ349">
        <v>1200</v>
      </c>
      <c r="BA349">
        <v>1</v>
      </c>
      <c r="BB349" t="str">
        <f t="shared" si="207"/>
        <v xml:space="preserve">N65PJ   </v>
      </c>
      <c r="BC349">
        <v>7</v>
      </c>
      <c r="BE349">
        <v>0</v>
      </c>
      <c r="BF349">
        <v>0</v>
      </c>
      <c r="BG349">
        <v>0</v>
      </c>
      <c r="BH349">
        <v>850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 t="shared" si="223"/>
        <v>19:50:05.332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275</v>
      </c>
      <c r="CR349">
        <v>2</v>
      </c>
      <c r="CW349">
        <v>7363549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 t="shared" si="220"/>
        <v>06/02/2020 19:50:00.654</v>
      </c>
      <c r="C350" t="str">
        <f t="shared" si="206"/>
        <v>FFDFD3C0</v>
      </c>
      <c r="D350" t="s">
        <v>131</v>
      </c>
      <c r="E350">
        <v>11</v>
      </c>
      <c r="H350">
        <v>228</v>
      </c>
      <c r="I350" t="s">
        <v>132</v>
      </c>
      <c r="J350" t="s">
        <v>129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221"/>
        <v>19:50:05.328</v>
      </c>
      <c r="T350" t="str">
        <f t="shared" si="222"/>
        <v>19:50:04.828</v>
      </c>
      <c r="U350" t="str">
        <f t="shared" si="205"/>
        <v>A88BAF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225</v>
      </c>
      <c r="AJ350">
        <v>38.311149999999998</v>
      </c>
      <c r="AK350" t="s">
        <v>222</v>
      </c>
      <c r="AL350">
        <v>-122.050037</v>
      </c>
      <c r="AM350">
        <v>25</v>
      </c>
      <c r="AN350">
        <v>875</v>
      </c>
      <c r="AO350" t="s">
        <v>118</v>
      </c>
      <c r="AP350">
        <v>1</v>
      </c>
      <c r="AQ350">
        <v>8</v>
      </c>
      <c r="AR350">
        <v>-256</v>
      </c>
      <c r="AZ350">
        <v>1200</v>
      </c>
      <c r="BA350">
        <v>1</v>
      </c>
      <c r="BB350" t="str">
        <f t="shared" si="207"/>
        <v xml:space="preserve">N65PJ   </v>
      </c>
      <c r="BC350">
        <v>7</v>
      </c>
      <c r="BE350">
        <v>0</v>
      </c>
      <c r="BF350">
        <v>0</v>
      </c>
      <c r="BG350">
        <v>0</v>
      </c>
      <c r="BH350">
        <v>850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 t="shared" si="223"/>
        <v>19:50:05.332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275</v>
      </c>
      <c r="CR350">
        <v>2</v>
      </c>
      <c r="CW350">
        <v>7363549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 t="shared" si="220"/>
        <v>06/02/2020 19:50:00.654</v>
      </c>
      <c r="C351" t="str">
        <f t="shared" si="206"/>
        <v>FFDFD3C0</v>
      </c>
      <c r="D351" t="s">
        <v>127</v>
      </c>
      <c r="E351">
        <v>5</v>
      </c>
      <c r="H351">
        <v>47</v>
      </c>
      <c r="I351" t="s">
        <v>128</v>
      </c>
      <c r="J351" t="s">
        <v>129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221"/>
        <v>19:50:05.328</v>
      </c>
      <c r="T351" t="str">
        <f t="shared" si="222"/>
        <v>19:50:04.828</v>
      </c>
      <c r="U351" t="str">
        <f t="shared" si="205"/>
        <v>A88BAF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225</v>
      </c>
      <c r="AJ351">
        <v>38.311149999999998</v>
      </c>
      <c r="AK351" t="s">
        <v>222</v>
      </c>
      <c r="AL351">
        <v>-122.050037</v>
      </c>
      <c r="AM351">
        <v>25</v>
      </c>
      <c r="AN351">
        <v>875</v>
      </c>
      <c r="AO351" t="s">
        <v>118</v>
      </c>
      <c r="AP351">
        <v>1</v>
      </c>
      <c r="AQ351">
        <v>8</v>
      </c>
      <c r="AR351">
        <v>-256</v>
      </c>
      <c r="AZ351">
        <v>1200</v>
      </c>
      <c r="BA351">
        <v>1</v>
      </c>
      <c r="BB351" t="str">
        <f t="shared" si="207"/>
        <v xml:space="preserve">N65PJ   </v>
      </c>
      <c r="BC351">
        <v>7</v>
      </c>
      <c r="BE351">
        <v>0</v>
      </c>
      <c r="BF351">
        <v>0</v>
      </c>
      <c r="BG351">
        <v>0</v>
      </c>
      <c r="BH351">
        <v>850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 t="shared" si="223"/>
        <v>19:50:05.332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275</v>
      </c>
      <c r="CR351">
        <v>2</v>
      </c>
      <c r="CW351">
        <v>7363549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 t="shared" si="220"/>
        <v>06/02/2020 19:50:00.654</v>
      </c>
      <c r="C352" t="str">
        <f t="shared" si="206"/>
        <v>FFDFD3C0</v>
      </c>
      <c r="D352" t="s">
        <v>127</v>
      </c>
      <c r="E352">
        <v>9</v>
      </c>
      <c r="H352">
        <v>51</v>
      </c>
      <c r="I352" t="s">
        <v>133</v>
      </c>
      <c r="J352" t="s">
        <v>129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221"/>
        <v>19:50:05.328</v>
      </c>
      <c r="T352" t="str">
        <f t="shared" si="222"/>
        <v>19:50:04.828</v>
      </c>
      <c r="U352" t="str">
        <f t="shared" si="205"/>
        <v>A88BAF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225</v>
      </c>
      <c r="AJ352">
        <v>38.311149999999998</v>
      </c>
      <c r="AK352" t="s">
        <v>222</v>
      </c>
      <c r="AL352">
        <v>-122.050037</v>
      </c>
      <c r="AM352">
        <v>25</v>
      </c>
      <c r="AN352">
        <v>875</v>
      </c>
      <c r="AO352" t="s">
        <v>118</v>
      </c>
      <c r="AP352">
        <v>1</v>
      </c>
      <c r="AQ352">
        <v>8</v>
      </c>
      <c r="AR352">
        <v>-256</v>
      </c>
      <c r="AZ352">
        <v>1200</v>
      </c>
      <c r="BA352">
        <v>1</v>
      </c>
      <c r="BB352" t="str">
        <f t="shared" si="207"/>
        <v xml:space="preserve">N65PJ   </v>
      </c>
      <c r="BC352">
        <v>7</v>
      </c>
      <c r="BE352">
        <v>0</v>
      </c>
      <c r="BF352">
        <v>0</v>
      </c>
      <c r="BG352">
        <v>0</v>
      </c>
      <c r="BH352">
        <v>850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 t="shared" si="223"/>
        <v>19:50:05.332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6</v>
      </c>
      <c r="CP352" t="s">
        <v>119</v>
      </c>
      <c r="CQ352">
        <v>275</v>
      </c>
      <c r="CR352">
        <v>2</v>
      </c>
      <c r="CW352">
        <v>7363549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 t="shared" si="220"/>
        <v>06/02/2020 19:50:00.654</v>
      </c>
      <c r="C353" t="str">
        <f t="shared" si="206"/>
        <v>FFDFD3C0</v>
      </c>
      <c r="D353" t="s">
        <v>113</v>
      </c>
      <c r="E353">
        <v>5</v>
      </c>
      <c r="H353">
        <v>172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221"/>
        <v>19:50:05.328</v>
      </c>
      <c r="T353" t="str">
        <f t="shared" si="222"/>
        <v>19:50:04.828</v>
      </c>
      <c r="U353" t="str">
        <f t="shared" si="205"/>
        <v>A88BAF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225</v>
      </c>
      <c r="AJ353">
        <v>38.311149999999998</v>
      </c>
      <c r="AK353" t="s">
        <v>222</v>
      </c>
      <c r="AL353">
        <v>-122.050037</v>
      </c>
      <c r="AM353">
        <v>25</v>
      </c>
      <c r="AN353">
        <v>875</v>
      </c>
      <c r="AO353" t="s">
        <v>118</v>
      </c>
      <c r="AP353">
        <v>1</v>
      </c>
      <c r="AQ353">
        <v>8</v>
      </c>
      <c r="AR353">
        <v>-256</v>
      </c>
      <c r="AZ353">
        <v>1200</v>
      </c>
      <c r="BA353">
        <v>1</v>
      </c>
      <c r="BB353" t="str">
        <f t="shared" si="207"/>
        <v xml:space="preserve">N65PJ   </v>
      </c>
      <c r="BC353">
        <v>7</v>
      </c>
      <c r="BE353">
        <v>0</v>
      </c>
      <c r="BF353">
        <v>0</v>
      </c>
      <c r="BG353">
        <v>0</v>
      </c>
      <c r="BH353">
        <v>850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 t="shared" si="223"/>
        <v>19:50:05.332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6</v>
      </c>
      <c r="CP353" t="s">
        <v>119</v>
      </c>
      <c r="CQ353">
        <v>275</v>
      </c>
      <c r="CR353">
        <v>2</v>
      </c>
      <c r="CW353">
        <v>7363549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 t="shared" si="220"/>
        <v>06/02/2020 19:50:00.654</v>
      </c>
      <c r="C354" t="str">
        <f t="shared" si="206"/>
        <v>FFDFD3C0</v>
      </c>
      <c r="D354" t="s">
        <v>125</v>
      </c>
      <c r="E354">
        <v>19</v>
      </c>
      <c r="F354">
        <v>1019</v>
      </c>
      <c r="G354" t="s">
        <v>114</v>
      </c>
      <c r="J354" t="s">
        <v>126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221"/>
        <v>19:50:05.328</v>
      </c>
      <c r="T354" t="str">
        <f t="shared" si="222"/>
        <v>19:50:04.828</v>
      </c>
      <c r="U354" t="str">
        <f t="shared" si="205"/>
        <v>A88BAF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225</v>
      </c>
      <c r="AJ354">
        <v>38.311149999999998</v>
      </c>
      <c r="AK354" t="s">
        <v>222</v>
      </c>
      <c r="AL354">
        <v>-122.050037</v>
      </c>
      <c r="AM354">
        <v>25</v>
      </c>
      <c r="AN354">
        <v>875</v>
      </c>
      <c r="AO354" t="s">
        <v>118</v>
      </c>
      <c r="AP354">
        <v>1</v>
      </c>
      <c r="AQ354">
        <v>8</v>
      </c>
      <c r="AR354">
        <v>-256</v>
      </c>
      <c r="AZ354">
        <v>1200</v>
      </c>
      <c r="BA354">
        <v>1</v>
      </c>
      <c r="BB354" t="str">
        <f t="shared" si="207"/>
        <v xml:space="preserve">N65PJ   </v>
      </c>
      <c r="BC354">
        <v>7</v>
      </c>
      <c r="BE354">
        <v>0</v>
      </c>
      <c r="BF354">
        <v>0</v>
      </c>
      <c r="BG354">
        <v>0</v>
      </c>
      <c r="BH354">
        <v>850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 t="shared" si="223"/>
        <v>19:50:05.332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6</v>
      </c>
      <c r="CP354" t="s">
        <v>119</v>
      </c>
      <c r="CQ354">
        <v>275</v>
      </c>
      <c r="CR354">
        <v>2</v>
      </c>
      <c r="CW354">
        <v>7363549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 t="shared" ref="A355:A361" si="224">"06/02/2020 19:50:01.559"</f>
        <v>06/02/2020 19:50:01.559</v>
      </c>
      <c r="C355" t="str">
        <f t="shared" si="206"/>
        <v>FFDFD3C0</v>
      </c>
      <c r="D355" t="s">
        <v>122</v>
      </c>
      <c r="E355">
        <v>6</v>
      </c>
      <c r="F355">
        <v>2006</v>
      </c>
      <c r="G355" t="s">
        <v>123</v>
      </c>
      <c r="J355" t="s">
        <v>124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ref="S355:S361" si="225">"19:50:06.219"</f>
        <v>19:50:06.219</v>
      </c>
      <c r="T355" t="str">
        <f t="shared" ref="T355:T361" si="226">"19:50:05.819"</f>
        <v>19:50:05.819</v>
      </c>
      <c r="U355" t="str">
        <f t="shared" si="205"/>
        <v>A88BAF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225</v>
      </c>
      <c r="AJ355">
        <v>38.311149999999998</v>
      </c>
      <c r="AK355" t="s">
        <v>222</v>
      </c>
      <c r="AL355">
        <v>-122.050037</v>
      </c>
      <c r="AM355">
        <v>25</v>
      </c>
      <c r="AN355">
        <v>875</v>
      </c>
      <c r="AO355" t="s">
        <v>118</v>
      </c>
      <c r="AP355">
        <v>1</v>
      </c>
      <c r="AQ355">
        <v>8</v>
      </c>
      <c r="AR355">
        <v>-192</v>
      </c>
      <c r="AZ355">
        <v>1200</v>
      </c>
      <c r="BA355">
        <v>1</v>
      </c>
      <c r="BB355" t="str">
        <f t="shared" si="207"/>
        <v xml:space="preserve">N65PJ   </v>
      </c>
      <c r="BC355">
        <v>7</v>
      </c>
      <c r="BE355">
        <v>0</v>
      </c>
      <c r="BF355">
        <v>0</v>
      </c>
      <c r="BG355">
        <v>0</v>
      </c>
      <c r="BH355">
        <v>850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 t="shared" ref="BW355:BW361" si="227">"19:50:06.225"</f>
        <v>19:50:06.225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6</v>
      </c>
      <c r="CP355" t="s">
        <v>119</v>
      </c>
      <c r="CQ355">
        <v>275</v>
      </c>
      <c r="CR355">
        <v>2</v>
      </c>
      <c r="CW355">
        <v>7364048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 t="shared" si="224"/>
        <v>06/02/2020 19:50:01.559</v>
      </c>
      <c r="C356" t="str">
        <f t="shared" si="206"/>
        <v>FFDFD3C0</v>
      </c>
      <c r="D356" t="s">
        <v>127</v>
      </c>
      <c r="E356">
        <v>7</v>
      </c>
      <c r="H356">
        <v>49</v>
      </c>
      <c r="I356" t="s">
        <v>114</v>
      </c>
      <c r="J356" t="s">
        <v>129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225"/>
        <v>19:50:06.219</v>
      </c>
      <c r="T356" t="str">
        <f t="shared" si="226"/>
        <v>19:50:05.819</v>
      </c>
      <c r="U356" t="str">
        <f t="shared" si="205"/>
        <v>A88BAF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225</v>
      </c>
      <c r="AJ356">
        <v>38.311149999999998</v>
      </c>
      <c r="AK356" t="s">
        <v>222</v>
      </c>
      <c r="AL356">
        <v>-122.050037</v>
      </c>
      <c r="AM356">
        <v>25</v>
      </c>
      <c r="AN356">
        <v>875</v>
      </c>
      <c r="AO356" t="s">
        <v>118</v>
      </c>
      <c r="AP356">
        <v>1</v>
      </c>
      <c r="AQ356">
        <v>8</v>
      </c>
      <c r="AR356">
        <v>-192</v>
      </c>
      <c r="AZ356">
        <v>1200</v>
      </c>
      <c r="BA356">
        <v>1</v>
      </c>
      <c r="BB356" t="str">
        <f t="shared" si="207"/>
        <v xml:space="preserve">N65PJ   </v>
      </c>
      <c r="BC356">
        <v>7</v>
      </c>
      <c r="BE356">
        <v>0</v>
      </c>
      <c r="BF356">
        <v>0</v>
      </c>
      <c r="BG356">
        <v>0</v>
      </c>
      <c r="BH356">
        <v>850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 t="shared" si="227"/>
        <v>19:50:06.225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6</v>
      </c>
      <c r="CP356" t="s">
        <v>119</v>
      </c>
      <c r="CQ356">
        <v>275</v>
      </c>
      <c r="CR356">
        <v>2</v>
      </c>
      <c r="CW356">
        <v>7364048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 t="shared" si="224"/>
        <v>06/02/2020 19:50:01.559</v>
      </c>
      <c r="C357" t="str">
        <f t="shared" si="206"/>
        <v>FFDFD3C0</v>
      </c>
      <c r="D357" t="s">
        <v>131</v>
      </c>
      <c r="E357">
        <v>11</v>
      </c>
      <c r="H357">
        <v>228</v>
      </c>
      <c r="I357" t="s">
        <v>132</v>
      </c>
      <c r="J357" t="s">
        <v>129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225"/>
        <v>19:50:06.219</v>
      </c>
      <c r="T357" t="str">
        <f t="shared" si="226"/>
        <v>19:50:05.819</v>
      </c>
      <c r="U357" t="str">
        <f t="shared" si="205"/>
        <v>A88BAF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225</v>
      </c>
      <c r="AJ357">
        <v>38.311149999999998</v>
      </c>
      <c r="AK357" t="s">
        <v>222</v>
      </c>
      <c r="AL357">
        <v>-122.050037</v>
      </c>
      <c r="AM357">
        <v>25</v>
      </c>
      <c r="AN357">
        <v>875</v>
      </c>
      <c r="AO357" t="s">
        <v>118</v>
      </c>
      <c r="AP357">
        <v>1</v>
      </c>
      <c r="AQ357">
        <v>8</v>
      </c>
      <c r="AR357">
        <v>-192</v>
      </c>
      <c r="AZ357">
        <v>1200</v>
      </c>
      <c r="BA357">
        <v>1</v>
      </c>
      <c r="BB357" t="str">
        <f t="shared" si="207"/>
        <v xml:space="preserve">N65PJ   </v>
      </c>
      <c r="BC357">
        <v>7</v>
      </c>
      <c r="BE357">
        <v>0</v>
      </c>
      <c r="BF357">
        <v>0</v>
      </c>
      <c r="BG357">
        <v>0</v>
      </c>
      <c r="BH357">
        <v>850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 t="shared" si="227"/>
        <v>19:50:06.225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6</v>
      </c>
      <c r="CP357" t="s">
        <v>119</v>
      </c>
      <c r="CQ357">
        <v>275</v>
      </c>
      <c r="CR357">
        <v>2</v>
      </c>
      <c r="CW357">
        <v>7364048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 t="shared" si="224"/>
        <v>06/02/2020 19:50:01.559</v>
      </c>
      <c r="C358" t="str">
        <f t="shared" si="206"/>
        <v>FFDFD3C0</v>
      </c>
      <c r="D358" t="s">
        <v>127</v>
      </c>
      <c r="E358">
        <v>5</v>
      </c>
      <c r="H358">
        <v>47</v>
      </c>
      <c r="I358" t="s">
        <v>128</v>
      </c>
      <c r="J358" t="s">
        <v>129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225"/>
        <v>19:50:06.219</v>
      </c>
      <c r="T358" t="str">
        <f t="shared" si="226"/>
        <v>19:50:05.819</v>
      </c>
      <c r="U358" t="str">
        <f t="shared" si="205"/>
        <v>A88BAF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225</v>
      </c>
      <c r="AJ358">
        <v>38.311149999999998</v>
      </c>
      <c r="AK358" t="s">
        <v>222</v>
      </c>
      <c r="AL358">
        <v>-122.050037</v>
      </c>
      <c r="AM358">
        <v>25</v>
      </c>
      <c r="AN358">
        <v>875</v>
      </c>
      <c r="AO358" t="s">
        <v>118</v>
      </c>
      <c r="AP358">
        <v>1</v>
      </c>
      <c r="AQ358">
        <v>8</v>
      </c>
      <c r="AR358">
        <v>-192</v>
      </c>
      <c r="AZ358">
        <v>1200</v>
      </c>
      <c r="BA358">
        <v>1</v>
      </c>
      <c r="BB358" t="str">
        <f t="shared" si="207"/>
        <v xml:space="preserve">N65PJ   </v>
      </c>
      <c r="BC358">
        <v>7</v>
      </c>
      <c r="BE358">
        <v>0</v>
      </c>
      <c r="BF358">
        <v>0</v>
      </c>
      <c r="BG358">
        <v>0</v>
      </c>
      <c r="BH358">
        <v>850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 t="shared" si="227"/>
        <v>19:50:06.225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6</v>
      </c>
      <c r="CP358" t="s">
        <v>119</v>
      </c>
      <c r="CQ358">
        <v>275</v>
      </c>
      <c r="CR358">
        <v>2</v>
      </c>
      <c r="CW358">
        <v>7364048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 t="shared" si="224"/>
        <v>06/02/2020 19:50:01.559</v>
      </c>
      <c r="C359" t="str">
        <f t="shared" si="206"/>
        <v>FFDFD3C0</v>
      </c>
      <c r="D359" t="s">
        <v>127</v>
      </c>
      <c r="E359">
        <v>9</v>
      </c>
      <c r="H359">
        <v>51</v>
      </c>
      <c r="I359" t="s">
        <v>133</v>
      </c>
      <c r="J359" t="s">
        <v>129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225"/>
        <v>19:50:06.219</v>
      </c>
      <c r="T359" t="str">
        <f t="shared" si="226"/>
        <v>19:50:05.819</v>
      </c>
      <c r="U359" t="str">
        <f t="shared" si="205"/>
        <v>A88BAF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225</v>
      </c>
      <c r="AJ359">
        <v>38.311149999999998</v>
      </c>
      <c r="AK359" t="s">
        <v>222</v>
      </c>
      <c r="AL359">
        <v>-122.050037</v>
      </c>
      <c r="AM359">
        <v>25</v>
      </c>
      <c r="AN359">
        <v>875</v>
      </c>
      <c r="AO359" t="s">
        <v>118</v>
      </c>
      <c r="AP359">
        <v>1</v>
      </c>
      <c r="AQ359">
        <v>8</v>
      </c>
      <c r="AR359">
        <v>-192</v>
      </c>
      <c r="AZ359">
        <v>1200</v>
      </c>
      <c r="BA359">
        <v>1</v>
      </c>
      <c r="BB359" t="str">
        <f t="shared" si="207"/>
        <v xml:space="preserve">N65PJ   </v>
      </c>
      <c r="BC359">
        <v>7</v>
      </c>
      <c r="BE359">
        <v>0</v>
      </c>
      <c r="BF359">
        <v>0</v>
      </c>
      <c r="BG359">
        <v>0</v>
      </c>
      <c r="BH359">
        <v>850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 t="shared" si="227"/>
        <v>19:50:06.225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6</v>
      </c>
      <c r="CP359" t="s">
        <v>119</v>
      </c>
      <c r="CQ359">
        <v>275</v>
      </c>
      <c r="CR359">
        <v>2</v>
      </c>
      <c r="CW359">
        <v>7364048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 t="shared" si="224"/>
        <v>06/02/2020 19:50:01.559</v>
      </c>
      <c r="C360" t="str">
        <f t="shared" si="206"/>
        <v>FFDFD3C0</v>
      </c>
      <c r="D360" t="s">
        <v>113</v>
      </c>
      <c r="E360">
        <v>5</v>
      </c>
      <c r="H360">
        <v>172</v>
      </c>
      <c r="I360" t="s">
        <v>114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225"/>
        <v>19:50:06.219</v>
      </c>
      <c r="T360" t="str">
        <f t="shared" si="226"/>
        <v>19:50:05.819</v>
      </c>
      <c r="U360" t="str">
        <f t="shared" si="205"/>
        <v>A88BAF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225</v>
      </c>
      <c r="AJ360">
        <v>38.311149999999998</v>
      </c>
      <c r="AK360" t="s">
        <v>222</v>
      </c>
      <c r="AL360">
        <v>-122.050037</v>
      </c>
      <c r="AM360">
        <v>25</v>
      </c>
      <c r="AN360">
        <v>875</v>
      </c>
      <c r="AO360" t="s">
        <v>118</v>
      </c>
      <c r="AP360">
        <v>1</v>
      </c>
      <c r="AQ360">
        <v>8</v>
      </c>
      <c r="AR360">
        <v>-192</v>
      </c>
      <c r="AZ360">
        <v>1200</v>
      </c>
      <c r="BA360">
        <v>1</v>
      </c>
      <c r="BB360" t="str">
        <f t="shared" si="207"/>
        <v xml:space="preserve">N65PJ   </v>
      </c>
      <c r="BC360">
        <v>7</v>
      </c>
      <c r="BE360">
        <v>0</v>
      </c>
      <c r="BF360">
        <v>0</v>
      </c>
      <c r="BG360">
        <v>0</v>
      </c>
      <c r="BH360">
        <v>850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 t="shared" si="227"/>
        <v>19:50:06.225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6</v>
      </c>
      <c r="CP360" t="s">
        <v>119</v>
      </c>
      <c r="CQ360">
        <v>275</v>
      </c>
      <c r="CR360">
        <v>2</v>
      </c>
      <c r="CW360">
        <v>7364048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 t="shared" si="224"/>
        <v>06/02/2020 19:50:01.559</v>
      </c>
      <c r="C361" t="str">
        <f t="shared" si="206"/>
        <v>FFDFD3C0</v>
      </c>
      <c r="D361" t="s">
        <v>125</v>
      </c>
      <c r="E361">
        <v>19</v>
      </c>
      <c r="F361">
        <v>1019</v>
      </c>
      <c r="G361" t="s">
        <v>114</v>
      </c>
      <c r="J361" t="s">
        <v>126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225"/>
        <v>19:50:06.219</v>
      </c>
      <c r="T361" t="str">
        <f t="shared" si="226"/>
        <v>19:50:05.819</v>
      </c>
      <c r="U361" t="str">
        <f t="shared" si="205"/>
        <v>A88BAF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225</v>
      </c>
      <c r="AJ361">
        <v>38.311149999999998</v>
      </c>
      <c r="AK361" t="s">
        <v>222</v>
      </c>
      <c r="AL361">
        <v>-122.050037</v>
      </c>
      <c r="AM361">
        <v>25</v>
      </c>
      <c r="AN361">
        <v>875</v>
      </c>
      <c r="AO361" t="s">
        <v>118</v>
      </c>
      <c r="AP361">
        <v>1</v>
      </c>
      <c r="AQ361">
        <v>8</v>
      </c>
      <c r="AR361">
        <v>-192</v>
      </c>
      <c r="AZ361">
        <v>1200</v>
      </c>
      <c r="BA361">
        <v>1</v>
      </c>
      <c r="BB361" t="str">
        <f t="shared" si="207"/>
        <v xml:space="preserve">N65PJ   </v>
      </c>
      <c r="BC361">
        <v>7</v>
      </c>
      <c r="BE361">
        <v>0</v>
      </c>
      <c r="BF361">
        <v>0</v>
      </c>
      <c r="BG361">
        <v>0</v>
      </c>
      <c r="BH361">
        <v>850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 t="shared" si="227"/>
        <v>19:50:06.225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6</v>
      </c>
      <c r="CP361" t="s">
        <v>119</v>
      </c>
      <c r="CQ361">
        <v>275</v>
      </c>
      <c r="CR361">
        <v>2</v>
      </c>
      <c r="CW361">
        <v>7364048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ref="A362:A368" si="228">"06/02/2020 19:50:02.565"</f>
        <v>06/02/2020 19:50:02.565</v>
      </c>
      <c r="C362" t="str">
        <f t="shared" si="206"/>
        <v>FFDFD3C0</v>
      </c>
      <c r="D362" t="s">
        <v>122</v>
      </c>
      <c r="E362">
        <v>6</v>
      </c>
      <c r="F362">
        <v>2006</v>
      </c>
      <c r="G362" t="s">
        <v>123</v>
      </c>
      <c r="J362" t="s">
        <v>124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ref="S362:S368" si="229">"19:50:07.250"</f>
        <v>19:50:07.250</v>
      </c>
      <c r="T362" t="str">
        <f t="shared" ref="T362:T368" si="230">"19:50:06.750"</f>
        <v>19:50:06.750</v>
      </c>
      <c r="U362" t="str">
        <f t="shared" si="205"/>
        <v>A88BAF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226</v>
      </c>
      <c r="AJ362">
        <v>38.311193000000003</v>
      </c>
      <c r="AK362" t="s">
        <v>227</v>
      </c>
      <c r="AL362">
        <v>-122.04997299999999</v>
      </c>
      <c r="AM362">
        <v>25</v>
      </c>
      <c r="AN362">
        <v>875</v>
      </c>
      <c r="AO362" t="s">
        <v>118</v>
      </c>
      <c r="AP362">
        <v>1</v>
      </c>
      <c r="AQ362">
        <v>7</v>
      </c>
      <c r="AR362">
        <v>-256</v>
      </c>
      <c r="AZ362">
        <v>1200</v>
      </c>
      <c r="BA362">
        <v>1</v>
      </c>
      <c r="BB362" t="str">
        <f t="shared" si="207"/>
        <v xml:space="preserve">N65PJ   </v>
      </c>
      <c r="BC362">
        <v>7</v>
      </c>
      <c r="BE362">
        <v>0</v>
      </c>
      <c r="BF362">
        <v>0</v>
      </c>
      <c r="BG362">
        <v>0</v>
      </c>
      <c r="BH362">
        <v>850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 t="shared" ref="BW362:BW368" si="231">"19:50:07.252"</f>
        <v>19:50:07.252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6</v>
      </c>
      <c r="CP362" t="s">
        <v>119</v>
      </c>
      <c r="CQ362">
        <v>275</v>
      </c>
      <c r="CR362">
        <v>2</v>
      </c>
      <c r="CW362">
        <v>7364558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si="228"/>
        <v>06/02/2020 19:50:02.565</v>
      </c>
      <c r="C363" t="str">
        <f t="shared" si="206"/>
        <v>FFDFD3C0</v>
      </c>
      <c r="D363" t="s">
        <v>127</v>
      </c>
      <c r="E363">
        <v>7</v>
      </c>
      <c r="H363">
        <v>49</v>
      </c>
      <c r="I363" t="s">
        <v>114</v>
      </c>
      <c r="J363" t="s">
        <v>129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229"/>
        <v>19:50:07.250</v>
      </c>
      <c r="T363" t="str">
        <f t="shared" si="230"/>
        <v>19:50:06.750</v>
      </c>
      <c r="U363" t="str">
        <f t="shared" si="205"/>
        <v>A88BAF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226</v>
      </c>
      <c r="AJ363">
        <v>38.311193000000003</v>
      </c>
      <c r="AK363" t="s">
        <v>227</v>
      </c>
      <c r="AL363">
        <v>-122.04997299999999</v>
      </c>
      <c r="AM363">
        <v>25</v>
      </c>
      <c r="AN363">
        <v>875</v>
      </c>
      <c r="AO363" t="s">
        <v>118</v>
      </c>
      <c r="AP363">
        <v>1</v>
      </c>
      <c r="AQ363">
        <v>7</v>
      </c>
      <c r="AR363">
        <v>-256</v>
      </c>
      <c r="AZ363">
        <v>1200</v>
      </c>
      <c r="BA363">
        <v>1</v>
      </c>
      <c r="BB363" t="str">
        <f t="shared" si="207"/>
        <v xml:space="preserve">N65PJ   </v>
      </c>
      <c r="BC363">
        <v>7</v>
      </c>
      <c r="BE363">
        <v>0</v>
      </c>
      <c r="BF363">
        <v>0</v>
      </c>
      <c r="BG363">
        <v>0</v>
      </c>
      <c r="BH363">
        <v>850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 t="shared" si="231"/>
        <v>19:50:07.252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6</v>
      </c>
      <c r="CP363" t="s">
        <v>119</v>
      </c>
      <c r="CQ363">
        <v>275</v>
      </c>
      <c r="CR363">
        <v>2</v>
      </c>
      <c r="CW363">
        <v>7364558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228"/>
        <v>06/02/2020 19:50:02.565</v>
      </c>
      <c r="C364" t="str">
        <f t="shared" si="206"/>
        <v>FFDFD3C0</v>
      </c>
      <c r="D364" t="s">
        <v>131</v>
      </c>
      <c r="E364">
        <v>11</v>
      </c>
      <c r="H364">
        <v>228</v>
      </c>
      <c r="I364" t="s">
        <v>132</v>
      </c>
      <c r="J364" t="s">
        <v>129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229"/>
        <v>19:50:07.250</v>
      </c>
      <c r="T364" t="str">
        <f t="shared" si="230"/>
        <v>19:50:06.750</v>
      </c>
      <c r="U364" t="str">
        <f t="shared" si="205"/>
        <v>A88BAF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226</v>
      </c>
      <c r="AJ364">
        <v>38.311193000000003</v>
      </c>
      <c r="AK364" t="s">
        <v>227</v>
      </c>
      <c r="AL364">
        <v>-122.04997299999999</v>
      </c>
      <c r="AM364">
        <v>25</v>
      </c>
      <c r="AN364">
        <v>875</v>
      </c>
      <c r="AO364" t="s">
        <v>118</v>
      </c>
      <c r="AP364">
        <v>1</v>
      </c>
      <c r="AQ364">
        <v>7</v>
      </c>
      <c r="AR364">
        <v>-256</v>
      </c>
      <c r="AZ364">
        <v>1200</v>
      </c>
      <c r="BA364">
        <v>1</v>
      </c>
      <c r="BB364" t="str">
        <f t="shared" si="207"/>
        <v xml:space="preserve">N65PJ   </v>
      </c>
      <c r="BC364">
        <v>7</v>
      </c>
      <c r="BE364">
        <v>0</v>
      </c>
      <c r="BF364">
        <v>0</v>
      </c>
      <c r="BG364">
        <v>0</v>
      </c>
      <c r="BH364">
        <v>850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 t="shared" si="231"/>
        <v>19:50:07.252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6</v>
      </c>
      <c r="CP364" t="s">
        <v>119</v>
      </c>
      <c r="CQ364">
        <v>275</v>
      </c>
      <c r="CR364">
        <v>2</v>
      </c>
      <c r="CW364">
        <v>7364558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si="228"/>
        <v>06/02/2020 19:50:02.565</v>
      </c>
      <c r="C365" t="str">
        <f t="shared" si="206"/>
        <v>FFDFD3C0</v>
      </c>
      <c r="D365" t="s">
        <v>125</v>
      </c>
      <c r="E365">
        <v>19</v>
      </c>
      <c r="F365">
        <v>1019</v>
      </c>
      <c r="G365" t="s">
        <v>114</v>
      </c>
      <c r="J365" t="s">
        <v>126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229"/>
        <v>19:50:07.250</v>
      </c>
      <c r="T365" t="str">
        <f t="shared" si="230"/>
        <v>19:50:06.750</v>
      </c>
      <c r="U365" t="str">
        <f t="shared" si="205"/>
        <v>A88BAF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226</v>
      </c>
      <c r="AJ365">
        <v>38.311193000000003</v>
      </c>
      <c r="AK365" t="s">
        <v>227</v>
      </c>
      <c r="AL365">
        <v>-122.04997299999999</v>
      </c>
      <c r="AM365">
        <v>25</v>
      </c>
      <c r="AN365">
        <v>875</v>
      </c>
      <c r="AO365" t="s">
        <v>118</v>
      </c>
      <c r="AP365">
        <v>1</v>
      </c>
      <c r="AQ365">
        <v>7</v>
      </c>
      <c r="AR365">
        <v>-256</v>
      </c>
      <c r="AZ365">
        <v>1200</v>
      </c>
      <c r="BA365">
        <v>1</v>
      </c>
      <c r="BB365" t="str">
        <f t="shared" si="207"/>
        <v xml:space="preserve">N65PJ   </v>
      </c>
      <c r="BC365">
        <v>7</v>
      </c>
      <c r="BE365">
        <v>0</v>
      </c>
      <c r="BF365">
        <v>0</v>
      </c>
      <c r="BG365">
        <v>0</v>
      </c>
      <c r="BH365">
        <v>850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 t="shared" si="231"/>
        <v>19:50:07.252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275</v>
      </c>
      <c r="CR365">
        <v>2</v>
      </c>
      <c r="CW365">
        <v>7364558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228"/>
        <v>06/02/2020 19:50:02.565</v>
      </c>
      <c r="C366" t="str">
        <f t="shared" si="206"/>
        <v>FFDFD3C0</v>
      </c>
      <c r="D366" t="s">
        <v>127</v>
      </c>
      <c r="E366">
        <v>5</v>
      </c>
      <c r="H366">
        <v>47</v>
      </c>
      <c r="I366" t="s">
        <v>128</v>
      </c>
      <c r="J366" t="s">
        <v>129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229"/>
        <v>19:50:07.250</v>
      </c>
      <c r="T366" t="str">
        <f t="shared" si="230"/>
        <v>19:50:06.750</v>
      </c>
      <c r="U366" t="str">
        <f t="shared" si="205"/>
        <v>A88BAF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226</v>
      </c>
      <c r="AJ366">
        <v>38.311193000000003</v>
      </c>
      <c r="AK366" t="s">
        <v>227</v>
      </c>
      <c r="AL366">
        <v>-122.04997299999999</v>
      </c>
      <c r="AM366">
        <v>25</v>
      </c>
      <c r="AN366">
        <v>875</v>
      </c>
      <c r="AO366" t="s">
        <v>118</v>
      </c>
      <c r="AP366">
        <v>1</v>
      </c>
      <c r="AQ366">
        <v>7</v>
      </c>
      <c r="AR366">
        <v>-256</v>
      </c>
      <c r="AZ366">
        <v>1200</v>
      </c>
      <c r="BA366">
        <v>1</v>
      </c>
      <c r="BB366" t="str">
        <f t="shared" si="207"/>
        <v xml:space="preserve">N65PJ   </v>
      </c>
      <c r="BC366">
        <v>7</v>
      </c>
      <c r="BE366">
        <v>0</v>
      </c>
      <c r="BF366">
        <v>0</v>
      </c>
      <c r="BG366">
        <v>0</v>
      </c>
      <c r="BH366">
        <v>850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 t="shared" si="231"/>
        <v>19:50:07.252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119</v>
      </c>
      <c r="CQ366">
        <v>275</v>
      </c>
      <c r="CR366">
        <v>2</v>
      </c>
      <c r="CW366">
        <v>7364558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si="228"/>
        <v>06/02/2020 19:50:02.565</v>
      </c>
      <c r="C367" t="str">
        <f t="shared" si="206"/>
        <v>FFDFD3C0</v>
      </c>
      <c r="D367" t="s">
        <v>127</v>
      </c>
      <c r="E367">
        <v>9</v>
      </c>
      <c r="H367">
        <v>51</v>
      </c>
      <c r="I367" t="s">
        <v>133</v>
      </c>
      <c r="J367" t="s">
        <v>129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229"/>
        <v>19:50:07.250</v>
      </c>
      <c r="T367" t="str">
        <f t="shared" si="230"/>
        <v>19:50:06.750</v>
      </c>
      <c r="U367" t="str">
        <f t="shared" si="205"/>
        <v>A88BAF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226</v>
      </c>
      <c r="AJ367">
        <v>38.311193000000003</v>
      </c>
      <c r="AK367" t="s">
        <v>227</v>
      </c>
      <c r="AL367">
        <v>-122.04997299999999</v>
      </c>
      <c r="AM367">
        <v>25</v>
      </c>
      <c r="AN367">
        <v>875</v>
      </c>
      <c r="AO367" t="s">
        <v>118</v>
      </c>
      <c r="AP367">
        <v>1</v>
      </c>
      <c r="AQ367">
        <v>7</v>
      </c>
      <c r="AR367">
        <v>-256</v>
      </c>
      <c r="AZ367">
        <v>1200</v>
      </c>
      <c r="BA367">
        <v>1</v>
      </c>
      <c r="BB367" t="str">
        <f t="shared" si="207"/>
        <v xml:space="preserve">N65PJ   </v>
      </c>
      <c r="BC367">
        <v>7</v>
      </c>
      <c r="BE367">
        <v>0</v>
      </c>
      <c r="BF367">
        <v>0</v>
      </c>
      <c r="BG367">
        <v>0</v>
      </c>
      <c r="BH367">
        <v>850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 t="shared" si="231"/>
        <v>19:50:07.252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275</v>
      </c>
      <c r="CR367">
        <v>2</v>
      </c>
      <c r="CW367">
        <v>7364558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si="228"/>
        <v>06/02/2020 19:50:02.565</v>
      </c>
      <c r="C368" t="str">
        <f t="shared" si="206"/>
        <v>FFDFD3C0</v>
      </c>
      <c r="D368" t="s">
        <v>113</v>
      </c>
      <c r="E368">
        <v>5</v>
      </c>
      <c r="H368">
        <v>172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229"/>
        <v>19:50:07.250</v>
      </c>
      <c r="T368" t="str">
        <f t="shared" si="230"/>
        <v>19:50:06.750</v>
      </c>
      <c r="U368" t="str">
        <f t="shared" si="205"/>
        <v>A88BAF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226</v>
      </c>
      <c r="AJ368">
        <v>38.311193000000003</v>
      </c>
      <c r="AK368" t="s">
        <v>227</v>
      </c>
      <c r="AL368">
        <v>-122.04997299999999</v>
      </c>
      <c r="AM368">
        <v>25</v>
      </c>
      <c r="AN368">
        <v>875</v>
      </c>
      <c r="AO368" t="s">
        <v>118</v>
      </c>
      <c r="AP368">
        <v>1</v>
      </c>
      <c r="AQ368">
        <v>7</v>
      </c>
      <c r="AR368">
        <v>-256</v>
      </c>
      <c r="AZ368">
        <v>1200</v>
      </c>
      <c r="BA368">
        <v>1</v>
      </c>
      <c r="BB368" t="str">
        <f t="shared" si="207"/>
        <v xml:space="preserve">N65PJ   </v>
      </c>
      <c r="BC368">
        <v>7</v>
      </c>
      <c r="BE368">
        <v>0</v>
      </c>
      <c r="BF368">
        <v>0</v>
      </c>
      <c r="BG368">
        <v>0</v>
      </c>
      <c r="BH368">
        <v>850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 t="shared" si="231"/>
        <v>19:50:07.252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6</v>
      </c>
      <c r="CP368" t="s">
        <v>119</v>
      </c>
      <c r="CQ368">
        <v>275</v>
      </c>
      <c r="CR368">
        <v>2</v>
      </c>
      <c r="CW368">
        <v>7364558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ref="A369:A375" si="232">"06/02/2020 19:50:03.559"</f>
        <v>06/02/2020 19:50:03.559</v>
      </c>
      <c r="C369" t="str">
        <f t="shared" si="206"/>
        <v>FFDFD3C0</v>
      </c>
      <c r="D369" t="s">
        <v>127</v>
      </c>
      <c r="E369">
        <v>9</v>
      </c>
      <c r="H369">
        <v>51</v>
      </c>
      <c r="I369" t="s">
        <v>133</v>
      </c>
      <c r="J369" t="s">
        <v>129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ref="S369:S375" si="233">"19:50:08.211"</f>
        <v>19:50:08.211</v>
      </c>
      <c r="T369" t="str">
        <f t="shared" ref="T369:T375" si="234">"19:50:07.711"</f>
        <v>19:50:07.711</v>
      </c>
      <c r="U369" t="str">
        <f t="shared" si="205"/>
        <v>A88BAF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226</v>
      </c>
      <c r="AJ369">
        <v>38.311193000000003</v>
      </c>
      <c r="AK369" t="s">
        <v>227</v>
      </c>
      <c r="AL369">
        <v>-122.04997299999999</v>
      </c>
      <c r="AM369">
        <v>25</v>
      </c>
      <c r="AN369">
        <v>875</v>
      </c>
      <c r="AO369" t="s">
        <v>118</v>
      </c>
      <c r="AP369">
        <v>0</v>
      </c>
      <c r="AQ369">
        <v>6</v>
      </c>
      <c r="AR369">
        <v>-256</v>
      </c>
      <c r="AZ369">
        <v>1200</v>
      </c>
      <c r="BA369">
        <v>1</v>
      </c>
      <c r="BB369" t="str">
        <f t="shared" si="207"/>
        <v xml:space="preserve">N65PJ   </v>
      </c>
      <c r="BC369">
        <v>7</v>
      </c>
      <c r="BE369">
        <v>0</v>
      </c>
      <c r="BF369">
        <v>0</v>
      </c>
      <c r="BG369">
        <v>0</v>
      </c>
      <c r="BH369">
        <v>825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 t="shared" ref="BW369:BW375" si="235">"19:50:08.214"</f>
        <v>19:50:08.214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4</v>
      </c>
      <c r="CP369" t="s">
        <v>119</v>
      </c>
      <c r="CQ369">
        <v>276</v>
      </c>
      <c r="CR369">
        <v>2</v>
      </c>
      <c r="CW369">
        <v>9837919</v>
      </c>
      <c r="CY369">
        <v>1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si="232"/>
        <v>06/02/2020 19:50:03.559</v>
      </c>
      <c r="C370" t="str">
        <f t="shared" si="206"/>
        <v>FFDFD3C0</v>
      </c>
      <c r="D370" t="s">
        <v>127</v>
      </c>
      <c r="E370">
        <v>5</v>
      </c>
      <c r="H370">
        <v>47</v>
      </c>
      <c r="I370" t="s">
        <v>128</v>
      </c>
      <c r="J370" t="s">
        <v>129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233"/>
        <v>19:50:08.211</v>
      </c>
      <c r="T370" t="str">
        <f t="shared" si="234"/>
        <v>19:50:07.711</v>
      </c>
      <c r="U370" t="str">
        <f t="shared" si="205"/>
        <v>A88BAF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226</v>
      </c>
      <c r="AJ370">
        <v>38.311193000000003</v>
      </c>
      <c r="AK370" t="s">
        <v>227</v>
      </c>
      <c r="AL370">
        <v>-122.04997299999999</v>
      </c>
      <c r="AM370">
        <v>25</v>
      </c>
      <c r="AN370">
        <v>875</v>
      </c>
      <c r="AO370" t="s">
        <v>118</v>
      </c>
      <c r="AP370">
        <v>0</v>
      </c>
      <c r="AQ370">
        <v>6</v>
      </c>
      <c r="AR370">
        <v>-256</v>
      </c>
      <c r="AZ370">
        <v>1200</v>
      </c>
      <c r="BA370">
        <v>1</v>
      </c>
      <c r="BB370" t="str">
        <f t="shared" si="207"/>
        <v xml:space="preserve">N65PJ   </v>
      </c>
      <c r="BC370">
        <v>7</v>
      </c>
      <c r="BE370">
        <v>0</v>
      </c>
      <c r="BF370">
        <v>0</v>
      </c>
      <c r="BG370">
        <v>0</v>
      </c>
      <c r="BH370">
        <v>825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 t="shared" si="235"/>
        <v>19:50:08.214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4</v>
      </c>
      <c r="CP370" t="s">
        <v>119</v>
      </c>
      <c r="CQ370">
        <v>276</v>
      </c>
      <c r="CR370">
        <v>2</v>
      </c>
      <c r="CW370">
        <v>9837919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232"/>
        <v>06/02/2020 19:50:03.559</v>
      </c>
      <c r="C371" t="str">
        <f t="shared" si="206"/>
        <v>FFDFD3C0</v>
      </c>
      <c r="D371" t="s">
        <v>113</v>
      </c>
      <c r="E371">
        <v>5</v>
      </c>
      <c r="H371">
        <v>172</v>
      </c>
      <c r="I371" t="s">
        <v>114</v>
      </c>
      <c r="J371" t="s">
        <v>115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233"/>
        <v>19:50:08.211</v>
      </c>
      <c r="T371" t="str">
        <f t="shared" si="234"/>
        <v>19:50:07.711</v>
      </c>
      <c r="U371" t="str">
        <f t="shared" si="205"/>
        <v>A88BAF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226</v>
      </c>
      <c r="AJ371">
        <v>38.311193000000003</v>
      </c>
      <c r="AK371" t="s">
        <v>227</v>
      </c>
      <c r="AL371">
        <v>-122.04997299999999</v>
      </c>
      <c r="AM371">
        <v>25</v>
      </c>
      <c r="AN371">
        <v>875</v>
      </c>
      <c r="AO371" t="s">
        <v>118</v>
      </c>
      <c r="AP371">
        <v>0</v>
      </c>
      <c r="AQ371">
        <v>6</v>
      </c>
      <c r="AR371">
        <v>-256</v>
      </c>
      <c r="AZ371">
        <v>1200</v>
      </c>
      <c r="BA371">
        <v>1</v>
      </c>
      <c r="BB371" t="str">
        <f t="shared" si="207"/>
        <v xml:space="preserve">N65PJ   </v>
      </c>
      <c r="BC371">
        <v>7</v>
      </c>
      <c r="BE371">
        <v>0</v>
      </c>
      <c r="BF371">
        <v>0</v>
      </c>
      <c r="BG371">
        <v>0</v>
      </c>
      <c r="BH371">
        <v>825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 t="shared" si="235"/>
        <v>19:50:08.214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4</v>
      </c>
      <c r="CP371" t="s">
        <v>119</v>
      </c>
      <c r="CQ371">
        <v>276</v>
      </c>
      <c r="CR371">
        <v>2</v>
      </c>
      <c r="CW371">
        <v>9837919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232"/>
        <v>06/02/2020 19:50:03.559</v>
      </c>
      <c r="C372" t="str">
        <f t="shared" si="206"/>
        <v>FFDFD3C0</v>
      </c>
      <c r="D372" t="s">
        <v>122</v>
      </c>
      <c r="E372">
        <v>6</v>
      </c>
      <c r="F372">
        <v>2006</v>
      </c>
      <c r="G372" t="s">
        <v>123</v>
      </c>
      <c r="J372" t="s">
        <v>124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233"/>
        <v>19:50:08.211</v>
      </c>
      <c r="T372" t="str">
        <f t="shared" si="234"/>
        <v>19:50:07.711</v>
      </c>
      <c r="U372" t="str">
        <f t="shared" si="205"/>
        <v>A88BAF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226</v>
      </c>
      <c r="AJ372">
        <v>38.311193000000003</v>
      </c>
      <c r="AK372" t="s">
        <v>227</v>
      </c>
      <c r="AL372">
        <v>-122.04997299999999</v>
      </c>
      <c r="AM372">
        <v>25</v>
      </c>
      <c r="AN372">
        <v>875</v>
      </c>
      <c r="AO372" t="s">
        <v>118</v>
      </c>
      <c r="AP372">
        <v>0</v>
      </c>
      <c r="AQ372">
        <v>6</v>
      </c>
      <c r="AR372">
        <v>-256</v>
      </c>
      <c r="AZ372">
        <v>1200</v>
      </c>
      <c r="BA372">
        <v>1</v>
      </c>
      <c r="BB372" t="str">
        <f t="shared" si="207"/>
        <v xml:space="preserve">N65PJ   </v>
      </c>
      <c r="BC372">
        <v>7</v>
      </c>
      <c r="BE372">
        <v>0</v>
      </c>
      <c r="BF372">
        <v>0</v>
      </c>
      <c r="BG372">
        <v>0</v>
      </c>
      <c r="BH372">
        <v>825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 t="shared" si="235"/>
        <v>19:50:08.214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4</v>
      </c>
      <c r="CP372" t="s">
        <v>119</v>
      </c>
      <c r="CQ372">
        <v>276</v>
      </c>
      <c r="CR372">
        <v>2</v>
      </c>
      <c r="CW372">
        <v>9837919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si="232"/>
        <v>06/02/2020 19:50:03.559</v>
      </c>
      <c r="C373" t="str">
        <f t="shared" si="206"/>
        <v>FFDFD3C0</v>
      </c>
      <c r="D373" t="s">
        <v>127</v>
      </c>
      <c r="E373">
        <v>7</v>
      </c>
      <c r="H373">
        <v>49</v>
      </c>
      <c r="I373" t="s">
        <v>114</v>
      </c>
      <c r="J373" t="s">
        <v>129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233"/>
        <v>19:50:08.211</v>
      </c>
      <c r="T373" t="str">
        <f t="shared" si="234"/>
        <v>19:50:07.711</v>
      </c>
      <c r="U373" t="str">
        <f t="shared" si="205"/>
        <v>A88BAF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226</v>
      </c>
      <c r="AJ373">
        <v>38.311193000000003</v>
      </c>
      <c r="AK373" t="s">
        <v>227</v>
      </c>
      <c r="AL373">
        <v>-122.04997299999999</v>
      </c>
      <c r="AM373">
        <v>25</v>
      </c>
      <c r="AN373">
        <v>875</v>
      </c>
      <c r="AO373" t="s">
        <v>118</v>
      </c>
      <c r="AP373">
        <v>0</v>
      </c>
      <c r="AQ373">
        <v>6</v>
      </c>
      <c r="AR373">
        <v>-256</v>
      </c>
      <c r="AZ373">
        <v>1200</v>
      </c>
      <c r="BA373">
        <v>1</v>
      </c>
      <c r="BB373" t="str">
        <f t="shared" si="207"/>
        <v xml:space="preserve">N65PJ   </v>
      </c>
      <c r="BC373">
        <v>7</v>
      </c>
      <c r="BE373">
        <v>0</v>
      </c>
      <c r="BF373">
        <v>0</v>
      </c>
      <c r="BG373">
        <v>0</v>
      </c>
      <c r="BH373">
        <v>825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 t="shared" si="235"/>
        <v>19:50:08.214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1</v>
      </c>
      <c r="CP373" t="s">
        <v>119</v>
      </c>
      <c r="CQ373">
        <v>275</v>
      </c>
      <c r="CR373">
        <v>3</v>
      </c>
      <c r="CW373">
        <v>16023428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 t="shared" si="232"/>
        <v>06/02/2020 19:50:03.559</v>
      </c>
      <c r="C374" t="str">
        <f t="shared" si="206"/>
        <v>FFDFD3C0</v>
      </c>
      <c r="D374" t="s">
        <v>131</v>
      </c>
      <c r="E374">
        <v>11</v>
      </c>
      <c r="H374">
        <v>228</v>
      </c>
      <c r="I374" t="s">
        <v>132</v>
      </c>
      <c r="J374" t="s">
        <v>129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233"/>
        <v>19:50:08.211</v>
      </c>
      <c r="T374" t="str">
        <f t="shared" si="234"/>
        <v>19:50:07.711</v>
      </c>
      <c r="U374" t="str">
        <f t="shared" si="205"/>
        <v>A88BAF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226</v>
      </c>
      <c r="AJ374">
        <v>38.311193000000003</v>
      </c>
      <c r="AK374" t="s">
        <v>227</v>
      </c>
      <c r="AL374">
        <v>-122.04997299999999</v>
      </c>
      <c r="AM374">
        <v>25</v>
      </c>
      <c r="AN374">
        <v>875</v>
      </c>
      <c r="AO374" t="s">
        <v>118</v>
      </c>
      <c r="AP374">
        <v>0</v>
      </c>
      <c r="AQ374">
        <v>6</v>
      </c>
      <c r="AR374">
        <v>-256</v>
      </c>
      <c r="AZ374">
        <v>1200</v>
      </c>
      <c r="BA374">
        <v>1</v>
      </c>
      <c r="BB374" t="str">
        <f t="shared" si="207"/>
        <v xml:space="preserve">N65PJ   </v>
      </c>
      <c r="BC374">
        <v>7</v>
      </c>
      <c r="BE374">
        <v>0</v>
      </c>
      <c r="BF374">
        <v>0</v>
      </c>
      <c r="BG374">
        <v>0</v>
      </c>
      <c r="BH374">
        <v>825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 t="shared" si="235"/>
        <v>19:50:08.214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4</v>
      </c>
      <c r="CP374" t="s">
        <v>119</v>
      </c>
      <c r="CQ374">
        <v>276</v>
      </c>
      <c r="CR374">
        <v>2</v>
      </c>
      <c r="CW374">
        <v>9837919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 t="shared" si="232"/>
        <v>06/02/2020 19:50:03.559</v>
      </c>
      <c r="C375" t="str">
        <f t="shared" si="206"/>
        <v>FFDFD3C0</v>
      </c>
      <c r="D375" t="s">
        <v>125</v>
      </c>
      <c r="E375">
        <v>19</v>
      </c>
      <c r="F375">
        <v>1019</v>
      </c>
      <c r="G375" t="s">
        <v>114</v>
      </c>
      <c r="J375" t="s">
        <v>126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233"/>
        <v>19:50:08.211</v>
      </c>
      <c r="T375" t="str">
        <f t="shared" si="234"/>
        <v>19:50:07.711</v>
      </c>
      <c r="U375" t="str">
        <f t="shared" si="205"/>
        <v>A88BAF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226</v>
      </c>
      <c r="AJ375">
        <v>38.311193000000003</v>
      </c>
      <c r="AK375" t="s">
        <v>227</v>
      </c>
      <c r="AL375">
        <v>-122.04997299999999</v>
      </c>
      <c r="AM375">
        <v>25</v>
      </c>
      <c r="AN375">
        <v>875</v>
      </c>
      <c r="AO375" t="s">
        <v>118</v>
      </c>
      <c r="AP375">
        <v>0</v>
      </c>
      <c r="AQ375">
        <v>6</v>
      </c>
      <c r="AR375">
        <v>-256</v>
      </c>
      <c r="AZ375">
        <v>1200</v>
      </c>
      <c r="BA375">
        <v>1</v>
      </c>
      <c r="BB375" t="str">
        <f t="shared" si="207"/>
        <v xml:space="preserve">N65PJ   </v>
      </c>
      <c r="BC375">
        <v>7</v>
      </c>
      <c r="BE375">
        <v>0</v>
      </c>
      <c r="BF375">
        <v>0</v>
      </c>
      <c r="BG375">
        <v>0</v>
      </c>
      <c r="BH375">
        <v>825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 t="shared" si="235"/>
        <v>19:50:08.214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4</v>
      </c>
      <c r="CP375" t="s">
        <v>119</v>
      </c>
      <c r="CQ375">
        <v>276</v>
      </c>
      <c r="CR375">
        <v>2</v>
      </c>
      <c r="CW375">
        <v>9837919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 t="shared" ref="A376:A382" si="236">"06/02/2020 19:50:04.622"</f>
        <v>06/02/2020 19:50:04.622</v>
      </c>
      <c r="C376" t="str">
        <f t="shared" si="206"/>
        <v>FFDFD3C0</v>
      </c>
      <c r="D376" t="s">
        <v>127</v>
      </c>
      <c r="E376">
        <v>5</v>
      </c>
      <c r="H376">
        <v>47</v>
      </c>
      <c r="I376" t="s">
        <v>128</v>
      </c>
      <c r="J376" t="s">
        <v>129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ref="S376:S382" si="237">"19:50:09.289"</f>
        <v>19:50:09.289</v>
      </c>
      <c r="T376" t="str">
        <f t="shared" ref="T376:T382" si="238">"19:50:08.789"</f>
        <v>19:50:08.789</v>
      </c>
      <c r="U376" t="str">
        <f t="shared" si="205"/>
        <v>A88BAF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228</v>
      </c>
      <c r="AJ376">
        <v>38.311256999999998</v>
      </c>
      <c r="AK376" t="s">
        <v>227</v>
      </c>
      <c r="AL376">
        <v>-122.04997299999999</v>
      </c>
      <c r="AM376">
        <v>25</v>
      </c>
      <c r="AN376">
        <v>875</v>
      </c>
      <c r="AO376" t="s">
        <v>118</v>
      </c>
      <c r="AP376">
        <v>1</v>
      </c>
      <c r="AQ376">
        <v>4</v>
      </c>
      <c r="AR376">
        <v>-192</v>
      </c>
      <c r="AZ376">
        <v>1200</v>
      </c>
      <c r="BA376">
        <v>1</v>
      </c>
      <c r="BB376" t="str">
        <f t="shared" si="207"/>
        <v xml:space="preserve">N65PJ   </v>
      </c>
      <c r="BC376">
        <v>7</v>
      </c>
      <c r="BE376">
        <v>0</v>
      </c>
      <c r="BF376">
        <v>0</v>
      </c>
      <c r="BG376">
        <v>0</v>
      </c>
      <c r="BH376">
        <v>850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 t="shared" ref="BW376:BW382" si="239">"19:50:09.290"</f>
        <v>19:50:09.290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5</v>
      </c>
      <c r="CP376" t="s">
        <v>119</v>
      </c>
      <c r="CQ376">
        <v>275</v>
      </c>
      <c r="CR376">
        <v>2</v>
      </c>
      <c r="CW376">
        <v>7365669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 t="shared" si="236"/>
        <v>06/02/2020 19:50:04.622</v>
      </c>
      <c r="C377" t="str">
        <f t="shared" si="206"/>
        <v>FFDFD3C0</v>
      </c>
      <c r="D377" t="s">
        <v>127</v>
      </c>
      <c r="E377">
        <v>9</v>
      </c>
      <c r="H377">
        <v>51</v>
      </c>
      <c r="I377" t="s">
        <v>133</v>
      </c>
      <c r="J377" t="s">
        <v>129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37"/>
        <v>19:50:09.289</v>
      </c>
      <c r="T377" t="str">
        <f t="shared" si="238"/>
        <v>19:50:08.789</v>
      </c>
      <c r="U377" t="str">
        <f t="shared" si="205"/>
        <v>A88BAF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228</v>
      </c>
      <c r="AJ377">
        <v>38.311256999999998</v>
      </c>
      <c r="AK377" t="s">
        <v>227</v>
      </c>
      <c r="AL377">
        <v>-122.04997299999999</v>
      </c>
      <c r="AM377">
        <v>25</v>
      </c>
      <c r="AN377">
        <v>875</v>
      </c>
      <c r="AO377" t="s">
        <v>118</v>
      </c>
      <c r="AP377">
        <v>1</v>
      </c>
      <c r="AQ377">
        <v>4</v>
      </c>
      <c r="AR377">
        <v>-192</v>
      </c>
      <c r="AZ377">
        <v>1200</v>
      </c>
      <c r="BA377">
        <v>1</v>
      </c>
      <c r="BB377" t="str">
        <f t="shared" si="207"/>
        <v xml:space="preserve">N65PJ   </v>
      </c>
      <c r="BC377">
        <v>7</v>
      </c>
      <c r="BE377">
        <v>0</v>
      </c>
      <c r="BF377">
        <v>0</v>
      </c>
      <c r="BG377">
        <v>0</v>
      </c>
      <c r="BH377">
        <v>850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 t="shared" si="239"/>
        <v>19:50:09.290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5</v>
      </c>
      <c r="CP377" t="s">
        <v>119</v>
      </c>
      <c r="CQ377">
        <v>275</v>
      </c>
      <c r="CR377">
        <v>2</v>
      </c>
      <c r="CW377">
        <v>7365669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 t="shared" si="236"/>
        <v>06/02/2020 19:50:04.622</v>
      </c>
      <c r="C378" t="str">
        <f t="shared" si="206"/>
        <v>FFDFD3C0</v>
      </c>
      <c r="D378" t="s">
        <v>113</v>
      </c>
      <c r="E378">
        <v>5</v>
      </c>
      <c r="H378">
        <v>172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37"/>
        <v>19:50:09.289</v>
      </c>
      <c r="T378" t="str">
        <f t="shared" si="238"/>
        <v>19:50:08.789</v>
      </c>
      <c r="U378" t="str">
        <f t="shared" si="205"/>
        <v>A88BAF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228</v>
      </c>
      <c r="AJ378">
        <v>38.311256999999998</v>
      </c>
      <c r="AK378" t="s">
        <v>227</v>
      </c>
      <c r="AL378">
        <v>-122.04997299999999</v>
      </c>
      <c r="AM378">
        <v>25</v>
      </c>
      <c r="AN378">
        <v>875</v>
      </c>
      <c r="AO378" t="s">
        <v>118</v>
      </c>
      <c r="AP378">
        <v>1</v>
      </c>
      <c r="AQ378">
        <v>4</v>
      </c>
      <c r="AR378">
        <v>-192</v>
      </c>
      <c r="AZ378">
        <v>1200</v>
      </c>
      <c r="BA378">
        <v>1</v>
      </c>
      <c r="BB378" t="str">
        <f t="shared" si="207"/>
        <v xml:space="preserve">N65PJ   </v>
      </c>
      <c r="BC378">
        <v>7</v>
      </c>
      <c r="BE378">
        <v>0</v>
      </c>
      <c r="BF378">
        <v>0</v>
      </c>
      <c r="BG378">
        <v>0</v>
      </c>
      <c r="BH378">
        <v>850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 t="shared" si="239"/>
        <v>19:50:09.290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5</v>
      </c>
      <c r="CP378" t="s">
        <v>119</v>
      </c>
      <c r="CQ378">
        <v>275</v>
      </c>
      <c r="CR378">
        <v>2</v>
      </c>
      <c r="CW378">
        <v>7365669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 t="shared" si="236"/>
        <v>06/02/2020 19:50:04.622</v>
      </c>
      <c r="C379" t="str">
        <f t="shared" si="206"/>
        <v>FFDFD3C0</v>
      </c>
      <c r="D379" t="s">
        <v>122</v>
      </c>
      <c r="E379">
        <v>6</v>
      </c>
      <c r="F379">
        <v>2006</v>
      </c>
      <c r="G379" t="s">
        <v>123</v>
      </c>
      <c r="J379" t="s">
        <v>124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37"/>
        <v>19:50:09.289</v>
      </c>
      <c r="T379" t="str">
        <f t="shared" si="238"/>
        <v>19:50:08.789</v>
      </c>
      <c r="U379" t="str">
        <f t="shared" si="205"/>
        <v>A88BAF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228</v>
      </c>
      <c r="AJ379">
        <v>38.311256999999998</v>
      </c>
      <c r="AK379" t="s">
        <v>227</v>
      </c>
      <c r="AL379">
        <v>-122.04997299999999</v>
      </c>
      <c r="AM379">
        <v>25</v>
      </c>
      <c r="AN379">
        <v>875</v>
      </c>
      <c r="AO379" t="s">
        <v>118</v>
      </c>
      <c r="AP379">
        <v>1</v>
      </c>
      <c r="AQ379">
        <v>4</v>
      </c>
      <c r="AR379">
        <v>-192</v>
      </c>
      <c r="AZ379">
        <v>1200</v>
      </c>
      <c r="BA379">
        <v>1</v>
      </c>
      <c r="BB379" t="str">
        <f t="shared" si="207"/>
        <v xml:space="preserve">N65PJ   </v>
      </c>
      <c r="BC379">
        <v>7</v>
      </c>
      <c r="BE379">
        <v>0</v>
      </c>
      <c r="BF379">
        <v>0</v>
      </c>
      <c r="BG379">
        <v>0</v>
      </c>
      <c r="BH379">
        <v>850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 t="shared" si="239"/>
        <v>19:50:09.290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5</v>
      </c>
      <c r="CP379" t="s">
        <v>119</v>
      </c>
      <c r="CQ379">
        <v>275</v>
      </c>
      <c r="CR379">
        <v>2</v>
      </c>
      <c r="CW379">
        <v>7365669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si="236"/>
        <v>06/02/2020 19:50:04.622</v>
      </c>
      <c r="C380" t="str">
        <f t="shared" si="206"/>
        <v>FFDFD3C0</v>
      </c>
      <c r="D380" t="s">
        <v>127</v>
      </c>
      <c r="E380">
        <v>7</v>
      </c>
      <c r="H380">
        <v>49</v>
      </c>
      <c r="I380" t="s">
        <v>114</v>
      </c>
      <c r="J380" t="s">
        <v>129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237"/>
        <v>19:50:09.289</v>
      </c>
      <c r="T380" t="str">
        <f t="shared" si="238"/>
        <v>19:50:08.789</v>
      </c>
      <c r="U380" t="str">
        <f t="shared" si="205"/>
        <v>A88BAF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228</v>
      </c>
      <c r="AJ380">
        <v>38.311256999999998</v>
      </c>
      <c r="AK380" t="s">
        <v>227</v>
      </c>
      <c r="AL380">
        <v>-122.04997299999999</v>
      </c>
      <c r="AM380">
        <v>25</v>
      </c>
      <c r="AN380">
        <v>875</v>
      </c>
      <c r="AO380" t="s">
        <v>118</v>
      </c>
      <c r="AP380">
        <v>1</v>
      </c>
      <c r="AQ380">
        <v>4</v>
      </c>
      <c r="AR380">
        <v>-192</v>
      </c>
      <c r="AZ380">
        <v>1200</v>
      </c>
      <c r="BA380">
        <v>1</v>
      </c>
      <c r="BB380" t="str">
        <f t="shared" si="207"/>
        <v xml:space="preserve">N65PJ   </v>
      </c>
      <c r="BC380">
        <v>7</v>
      </c>
      <c r="BE380">
        <v>0</v>
      </c>
      <c r="BF380">
        <v>0</v>
      </c>
      <c r="BG380">
        <v>0</v>
      </c>
      <c r="BH380">
        <v>850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 t="shared" si="239"/>
        <v>19:50:09.290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5</v>
      </c>
      <c r="CP380" t="s">
        <v>119</v>
      </c>
      <c r="CQ380">
        <v>275</v>
      </c>
      <c r="CR380">
        <v>2</v>
      </c>
      <c r="CW380">
        <v>7365669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si="236"/>
        <v>06/02/2020 19:50:04.622</v>
      </c>
      <c r="C381" t="str">
        <f t="shared" si="206"/>
        <v>FFDFD3C0</v>
      </c>
      <c r="D381" t="s">
        <v>131</v>
      </c>
      <c r="E381">
        <v>11</v>
      </c>
      <c r="H381">
        <v>228</v>
      </c>
      <c r="I381" t="s">
        <v>132</v>
      </c>
      <c r="J381" t="s">
        <v>129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237"/>
        <v>19:50:09.289</v>
      </c>
      <c r="T381" t="str">
        <f t="shared" si="238"/>
        <v>19:50:08.789</v>
      </c>
      <c r="U381" t="str">
        <f t="shared" si="205"/>
        <v>A88BAF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228</v>
      </c>
      <c r="AJ381">
        <v>38.311256999999998</v>
      </c>
      <c r="AK381" t="s">
        <v>227</v>
      </c>
      <c r="AL381">
        <v>-122.04997299999999</v>
      </c>
      <c r="AM381">
        <v>25</v>
      </c>
      <c r="AN381">
        <v>875</v>
      </c>
      <c r="AO381" t="s">
        <v>118</v>
      </c>
      <c r="AP381">
        <v>1</v>
      </c>
      <c r="AQ381">
        <v>4</v>
      </c>
      <c r="AR381">
        <v>-192</v>
      </c>
      <c r="AZ381">
        <v>1200</v>
      </c>
      <c r="BA381">
        <v>1</v>
      </c>
      <c r="BB381" t="str">
        <f t="shared" si="207"/>
        <v xml:space="preserve">N65PJ   </v>
      </c>
      <c r="BC381">
        <v>7</v>
      </c>
      <c r="BE381">
        <v>0</v>
      </c>
      <c r="BF381">
        <v>0</v>
      </c>
      <c r="BG381">
        <v>0</v>
      </c>
      <c r="BH381">
        <v>850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 t="shared" si="239"/>
        <v>19:50:09.290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5</v>
      </c>
      <c r="CP381" t="s">
        <v>119</v>
      </c>
      <c r="CQ381">
        <v>275</v>
      </c>
      <c r="CR381">
        <v>2</v>
      </c>
      <c r="CW381">
        <v>7365669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236"/>
        <v>06/02/2020 19:50:04.622</v>
      </c>
      <c r="C382" t="str">
        <f t="shared" si="206"/>
        <v>FFDFD3C0</v>
      </c>
      <c r="D382" t="s">
        <v>125</v>
      </c>
      <c r="E382">
        <v>19</v>
      </c>
      <c r="F382">
        <v>1019</v>
      </c>
      <c r="G382" t="s">
        <v>114</v>
      </c>
      <c r="J382" t="s">
        <v>126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237"/>
        <v>19:50:09.289</v>
      </c>
      <c r="T382" t="str">
        <f t="shared" si="238"/>
        <v>19:50:08.789</v>
      </c>
      <c r="U382" t="str">
        <f t="shared" si="205"/>
        <v>A88BAF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228</v>
      </c>
      <c r="AJ382">
        <v>38.311256999999998</v>
      </c>
      <c r="AK382" t="s">
        <v>227</v>
      </c>
      <c r="AL382">
        <v>-122.04997299999999</v>
      </c>
      <c r="AM382">
        <v>25</v>
      </c>
      <c r="AN382">
        <v>875</v>
      </c>
      <c r="AO382" t="s">
        <v>118</v>
      </c>
      <c r="AP382">
        <v>1</v>
      </c>
      <c r="AQ382">
        <v>4</v>
      </c>
      <c r="AR382">
        <v>-192</v>
      </c>
      <c r="AZ382">
        <v>1200</v>
      </c>
      <c r="BA382">
        <v>1</v>
      </c>
      <c r="BB382" t="str">
        <f t="shared" si="207"/>
        <v xml:space="preserve">N65PJ   </v>
      </c>
      <c r="BC382">
        <v>7</v>
      </c>
      <c r="BE382">
        <v>0</v>
      </c>
      <c r="BF382">
        <v>0</v>
      </c>
      <c r="BG382">
        <v>0</v>
      </c>
      <c r="BH382">
        <v>850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 t="shared" si="239"/>
        <v>19:50:09.290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5</v>
      </c>
      <c r="CP382" t="s">
        <v>119</v>
      </c>
      <c r="CQ382">
        <v>275</v>
      </c>
      <c r="CR382">
        <v>2</v>
      </c>
      <c r="CW382">
        <v>7365669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ref="A383:A389" si="240">"06/02/2020 19:50:05.532"</f>
        <v>06/02/2020 19:50:05.532</v>
      </c>
      <c r="C383" t="str">
        <f t="shared" si="206"/>
        <v>FFDFD3C0</v>
      </c>
      <c r="D383" t="s">
        <v>122</v>
      </c>
      <c r="E383">
        <v>6</v>
      </c>
      <c r="F383">
        <v>2006</v>
      </c>
      <c r="G383" t="s">
        <v>123</v>
      </c>
      <c r="J383" t="s">
        <v>124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ref="S383:S389" si="241">"19:50:10.219"</f>
        <v>19:50:10.219</v>
      </c>
      <c r="T383" t="str">
        <f t="shared" ref="T383:T389" si="242">"19:50:09.819"</f>
        <v>19:50:09.819</v>
      </c>
      <c r="U383" t="str">
        <f t="shared" si="205"/>
        <v>A88BAF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228</v>
      </c>
      <c r="AJ383">
        <v>38.311256999999998</v>
      </c>
      <c r="AK383" t="s">
        <v>227</v>
      </c>
      <c r="AL383">
        <v>-122.04997299999999</v>
      </c>
      <c r="AM383">
        <v>25</v>
      </c>
      <c r="AN383">
        <v>850</v>
      </c>
      <c r="AO383" t="s">
        <v>118</v>
      </c>
      <c r="AP383">
        <v>1</v>
      </c>
      <c r="AQ383">
        <v>3</v>
      </c>
      <c r="AR383">
        <v>-192</v>
      </c>
      <c r="AZ383">
        <v>1200</v>
      </c>
      <c r="BA383">
        <v>1</v>
      </c>
      <c r="BB383" t="str">
        <f t="shared" si="207"/>
        <v xml:space="preserve">N65PJ   </v>
      </c>
      <c r="BC383">
        <v>7</v>
      </c>
      <c r="BE383">
        <v>0</v>
      </c>
      <c r="BF383">
        <v>0</v>
      </c>
      <c r="BG383">
        <v>0</v>
      </c>
      <c r="BH383">
        <v>825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 t="shared" ref="BW383:BW389" si="243">"19:50:10.219"</f>
        <v>19:50:10.219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5</v>
      </c>
      <c r="CP383" t="s">
        <v>119</v>
      </c>
      <c r="CQ383">
        <v>275</v>
      </c>
      <c r="CR383">
        <v>2</v>
      </c>
      <c r="CW383">
        <v>7366156</v>
      </c>
      <c r="CY383">
        <v>1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si="240"/>
        <v>06/02/2020 19:50:05.532</v>
      </c>
      <c r="C384" t="str">
        <f t="shared" si="206"/>
        <v>FFDFD3C0</v>
      </c>
      <c r="D384" t="s">
        <v>127</v>
      </c>
      <c r="E384">
        <v>5</v>
      </c>
      <c r="H384">
        <v>47</v>
      </c>
      <c r="I384" t="s">
        <v>128</v>
      </c>
      <c r="J384" t="s">
        <v>129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241"/>
        <v>19:50:10.219</v>
      </c>
      <c r="T384" t="str">
        <f t="shared" si="242"/>
        <v>19:50:09.819</v>
      </c>
      <c r="U384" t="str">
        <f t="shared" si="205"/>
        <v>A88BAF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228</v>
      </c>
      <c r="AJ384">
        <v>38.311256999999998</v>
      </c>
      <c r="AK384" t="s">
        <v>227</v>
      </c>
      <c r="AL384">
        <v>-122.04997299999999</v>
      </c>
      <c r="AM384">
        <v>25</v>
      </c>
      <c r="AN384">
        <v>850</v>
      </c>
      <c r="AO384" t="s">
        <v>118</v>
      </c>
      <c r="AP384">
        <v>1</v>
      </c>
      <c r="AQ384">
        <v>3</v>
      </c>
      <c r="AR384">
        <v>-192</v>
      </c>
      <c r="AZ384">
        <v>1200</v>
      </c>
      <c r="BA384">
        <v>1</v>
      </c>
      <c r="BB384" t="str">
        <f t="shared" si="207"/>
        <v xml:space="preserve">N65PJ   </v>
      </c>
      <c r="BC384">
        <v>7</v>
      </c>
      <c r="BE384">
        <v>0</v>
      </c>
      <c r="BF384">
        <v>0</v>
      </c>
      <c r="BG384">
        <v>0</v>
      </c>
      <c r="BH384">
        <v>825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 t="shared" si="243"/>
        <v>19:50:10.219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5</v>
      </c>
      <c r="CP384" t="s">
        <v>119</v>
      </c>
      <c r="CQ384">
        <v>275</v>
      </c>
      <c r="CR384">
        <v>2</v>
      </c>
      <c r="CW384">
        <v>7366156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si="240"/>
        <v>06/02/2020 19:50:05.532</v>
      </c>
      <c r="C385" t="str">
        <f t="shared" si="206"/>
        <v>FFDFD3C0</v>
      </c>
      <c r="D385" t="s">
        <v>127</v>
      </c>
      <c r="E385">
        <v>9</v>
      </c>
      <c r="H385">
        <v>51</v>
      </c>
      <c r="I385" t="s">
        <v>133</v>
      </c>
      <c r="J385" t="s">
        <v>129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241"/>
        <v>19:50:10.219</v>
      </c>
      <c r="T385" t="str">
        <f t="shared" si="242"/>
        <v>19:50:09.819</v>
      </c>
      <c r="U385" t="str">
        <f t="shared" si="205"/>
        <v>A88BAF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228</v>
      </c>
      <c r="AJ385">
        <v>38.311256999999998</v>
      </c>
      <c r="AK385" t="s">
        <v>227</v>
      </c>
      <c r="AL385">
        <v>-122.04997299999999</v>
      </c>
      <c r="AM385">
        <v>25</v>
      </c>
      <c r="AN385">
        <v>850</v>
      </c>
      <c r="AO385" t="s">
        <v>118</v>
      </c>
      <c r="AP385">
        <v>1</v>
      </c>
      <c r="AQ385">
        <v>3</v>
      </c>
      <c r="AR385">
        <v>-192</v>
      </c>
      <c r="AZ385">
        <v>1200</v>
      </c>
      <c r="BA385">
        <v>1</v>
      </c>
      <c r="BB385" t="str">
        <f t="shared" si="207"/>
        <v xml:space="preserve">N65PJ   </v>
      </c>
      <c r="BC385">
        <v>7</v>
      </c>
      <c r="BE385">
        <v>0</v>
      </c>
      <c r="BF385">
        <v>0</v>
      </c>
      <c r="BG385">
        <v>0</v>
      </c>
      <c r="BH385">
        <v>825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 t="shared" si="243"/>
        <v>19:50:10.219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5</v>
      </c>
      <c r="CP385" t="s">
        <v>119</v>
      </c>
      <c r="CQ385">
        <v>275</v>
      </c>
      <c r="CR385">
        <v>2</v>
      </c>
      <c r="CW385">
        <v>7366156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 t="shared" si="240"/>
        <v>06/02/2020 19:50:05.532</v>
      </c>
      <c r="C386" t="str">
        <f t="shared" si="206"/>
        <v>FFDFD3C0</v>
      </c>
      <c r="D386" t="s">
        <v>113</v>
      </c>
      <c r="E386">
        <v>5</v>
      </c>
      <c r="H386">
        <v>172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241"/>
        <v>19:50:10.219</v>
      </c>
      <c r="T386" t="str">
        <f t="shared" si="242"/>
        <v>19:50:09.819</v>
      </c>
      <c r="U386" t="str">
        <f t="shared" ref="U386:U449" si="244">"A88BAF"</f>
        <v>A88BAF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228</v>
      </c>
      <c r="AJ386">
        <v>38.311256999999998</v>
      </c>
      <c r="AK386" t="s">
        <v>227</v>
      </c>
      <c r="AL386">
        <v>-122.04997299999999</v>
      </c>
      <c r="AM386">
        <v>25</v>
      </c>
      <c r="AN386">
        <v>850</v>
      </c>
      <c r="AO386" t="s">
        <v>118</v>
      </c>
      <c r="AP386">
        <v>1</v>
      </c>
      <c r="AQ386">
        <v>3</v>
      </c>
      <c r="AR386">
        <v>-192</v>
      </c>
      <c r="AZ386">
        <v>1200</v>
      </c>
      <c r="BA386">
        <v>1</v>
      </c>
      <c r="BB386" t="str">
        <f t="shared" si="207"/>
        <v xml:space="preserve">N65PJ   </v>
      </c>
      <c r="BC386">
        <v>7</v>
      </c>
      <c r="BE386">
        <v>0</v>
      </c>
      <c r="BF386">
        <v>0</v>
      </c>
      <c r="BG386">
        <v>0</v>
      </c>
      <c r="BH386">
        <v>825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 t="shared" si="243"/>
        <v>19:50:10.219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5</v>
      </c>
      <c r="CP386" t="s">
        <v>119</v>
      </c>
      <c r="CQ386">
        <v>275</v>
      </c>
      <c r="CR386">
        <v>2</v>
      </c>
      <c r="CW386">
        <v>7366156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 t="shared" si="240"/>
        <v>06/02/2020 19:50:05.532</v>
      </c>
      <c r="C387" t="str">
        <f t="shared" si="206"/>
        <v>FFDFD3C0</v>
      </c>
      <c r="D387" t="s">
        <v>125</v>
      </c>
      <c r="E387">
        <v>19</v>
      </c>
      <c r="F387">
        <v>1019</v>
      </c>
      <c r="G387" t="s">
        <v>114</v>
      </c>
      <c r="J387" t="s">
        <v>126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241"/>
        <v>19:50:10.219</v>
      </c>
      <c r="T387" t="str">
        <f t="shared" si="242"/>
        <v>19:50:09.819</v>
      </c>
      <c r="U387" t="str">
        <f t="shared" si="244"/>
        <v>A88BAF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228</v>
      </c>
      <c r="AJ387">
        <v>38.311256999999998</v>
      </c>
      <c r="AK387" t="s">
        <v>227</v>
      </c>
      <c r="AL387">
        <v>-122.04997299999999</v>
      </c>
      <c r="AM387">
        <v>25</v>
      </c>
      <c r="AN387">
        <v>850</v>
      </c>
      <c r="AO387" t="s">
        <v>118</v>
      </c>
      <c r="AP387">
        <v>1</v>
      </c>
      <c r="AQ387">
        <v>3</v>
      </c>
      <c r="AR387">
        <v>-192</v>
      </c>
      <c r="AZ387">
        <v>1200</v>
      </c>
      <c r="BA387">
        <v>1</v>
      </c>
      <c r="BB387" t="str">
        <f t="shared" si="207"/>
        <v xml:space="preserve">N65PJ   </v>
      </c>
      <c r="BC387">
        <v>7</v>
      </c>
      <c r="BE387">
        <v>0</v>
      </c>
      <c r="BF387">
        <v>0</v>
      </c>
      <c r="BG387">
        <v>0</v>
      </c>
      <c r="BH387">
        <v>825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 t="shared" si="243"/>
        <v>19:50:10.219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5</v>
      </c>
      <c r="CP387" t="s">
        <v>119</v>
      </c>
      <c r="CQ387">
        <v>275</v>
      </c>
      <c r="CR387">
        <v>2</v>
      </c>
      <c r="CW387">
        <v>7366156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 t="shared" si="240"/>
        <v>06/02/2020 19:50:05.532</v>
      </c>
      <c r="C388" t="str">
        <f t="shared" ref="C388:C451" si="245">"FFDFD3C0"</f>
        <v>FFDFD3C0</v>
      </c>
      <c r="D388" t="s">
        <v>127</v>
      </c>
      <c r="E388">
        <v>7</v>
      </c>
      <c r="H388">
        <v>49</v>
      </c>
      <c r="I388" t="s">
        <v>114</v>
      </c>
      <c r="J388" t="s">
        <v>129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241"/>
        <v>19:50:10.219</v>
      </c>
      <c r="T388" t="str">
        <f t="shared" si="242"/>
        <v>19:50:09.819</v>
      </c>
      <c r="U388" t="str">
        <f t="shared" si="244"/>
        <v>A88BAF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228</v>
      </c>
      <c r="AJ388">
        <v>38.311256999999998</v>
      </c>
      <c r="AK388" t="s">
        <v>227</v>
      </c>
      <c r="AL388">
        <v>-122.04997299999999</v>
      </c>
      <c r="AM388">
        <v>25</v>
      </c>
      <c r="AN388">
        <v>850</v>
      </c>
      <c r="AO388" t="s">
        <v>118</v>
      </c>
      <c r="AP388">
        <v>1</v>
      </c>
      <c r="AQ388">
        <v>3</v>
      </c>
      <c r="AR388">
        <v>-192</v>
      </c>
      <c r="AZ388">
        <v>1200</v>
      </c>
      <c r="BA388">
        <v>1</v>
      </c>
      <c r="BB388" t="str">
        <f t="shared" ref="BB388:BB451" si="246">"N65PJ   "</f>
        <v xml:space="preserve">N65PJ   </v>
      </c>
      <c r="BC388">
        <v>7</v>
      </c>
      <c r="BE388">
        <v>0</v>
      </c>
      <c r="BF388">
        <v>0</v>
      </c>
      <c r="BG388">
        <v>0</v>
      </c>
      <c r="BH388">
        <v>825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 t="shared" si="243"/>
        <v>19:50:10.219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5</v>
      </c>
      <c r="CP388" t="s">
        <v>119</v>
      </c>
      <c r="CQ388">
        <v>275</v>
      </c>
      <c r="CR388">
        <v>2</v>
      </c>
      <c r="CW388">
        <v>7366156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 t="shared" si="240"/>
        <v>06/02/2020 19:50:05.532</v>
      </c>
      <c r="C389" t="str">
        <f t="shared" si="245"/>
        <v>FFDFD3C0</v>
      </c>
      <c r="D389" t="s">
        <v>131</v>
      </c>
      <c r="E389">
        <v>11</v>
      </c>
      <c r="H389">
        <v>228</v>
      </c>
      <c r="I389" t="s">
        <v>132</v>
      </c>
      <c r="J389" t="s">
        <v>129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241"/>
        <v>19:50:10.219</v>
      </c>
      <c r="T389" t="str">
        <f t="shared" si="242"/>
        <v>19:50:09.819</v>
      </c>
      <c r="U389" t="str">
        <f t="shared" si="244"/>
        <v>A88BAF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228</v>
      </c>
      <c r="AJ389">
        <v>38.311256999999998</v>
      </c>
      <c r="AK389" t="s">
        <v>227</v>
      </c>
      <c r="AL389">
        <v>-122.04997299999999</v>
      </c>
      <c r="AM389">
        <v>25</v>
      </c>
      <c r="AN389">
        <v>850</v>
      </c>
      <c r="AO389" t="s">
        <v>118</v>
      </c>
      <c r="AP389">
        <v>1</v>
      </c>
      <c r="AQ389">
        <v>3</v>
      </c>
      <c r="AR389">
        <v>-192</v>
      </c>
      <c r="AZ389">
        <v>1200</v>
      </c>
      <c r="BA389">
        <v>1</v>
      </c>
      <c r="BB389" t="str">
        <f t="shared" si="246"/>
        <v xml:space="preserve">N65PJ   </v>
      </c>
      <c r="BC389">
        <v>7</v>
      </c>
      <c r="BE389">
        <v>0</v>
      </c>
      <c r="BF389">
        <v>0</v>
      </c>
      <c r="BG389">
        <v>0</v>
      </c>
      <c r="BH389">
        <v>825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 t="shared" si="243"/>
        <v>19:50:10.219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5</v>
      </c>
      <c r="CP389" t="s">
        <v>119</v>
      </c>
      <c r="CQ389">
        <v>275</v>
      </c>
      <c r="CR389">
        <v>2</v>
      </c>
      <c r="CW389">
        <v>7366156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 t="shared" ref="A390:A396" si="247">"06/02/2020 19:50:06.518"</f>
        <v>06/02/2020 19:50:06.518</v>
      </c>
      <c r="C390" t="str">
        <f t="shared" si="245"/>
        <v>FFDFD3C0</v>
      </c>
      <c r="D390" t="s">
        <v>125</v>
      </c>
      <c r="E390">
        <v>19</v>
      </c>
      <c r="F390">
        <v>1019</v>
      </c>
      <c r="G390" t="s">
        <v>114</v>
      </c>
      <c r="J390" t="s">
        <v>126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ref="S390:S396" si="248">"19:50:11.188"</f>
        <v>19:50:11.188</v>
      </c>
      <c r="T390" t="str">
        <f t="shared" ref="T390:T396" si="249">"19:50:10.788"</f>
        <v>19:50:10.788</v>
      </c>
      <c r="U390" t="str">
        <f t="shared" si="244"/>
        <v>A88BAF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229</v>
      </c>
      <c r="AJ390">
        <v>38.311236000000001</v>
      </c>
      <c r="AK390" t="s">
        <v>230</v>
      </c>
      <c r="AL390">
        <v>-122.049994</v>
      </c>
      <c r="AM390">
        <v>25</v>
      </c>
      <c r="AN390">
        <v>850</v>
      </c>
      <c r="AO390" t="s">
        <v>118</v>
      </c>
      <c r="AP390">
        <v>1</v>
      </c>
      <c r="AQ390">
        <v>3</v>
      </c>
      <c r="AR390">
        <v>-192</v>
      </c>
      <c r="AZ390">
        <v>1200</v>
      </c>
      <c r="BA390">
        <v>1</v>
      </c>
      <c r="BB390" t="str">
        <f t="shared" si="246"/>
        <v xml:space="preserve">N65PJ   </v>
      </c>
      <c r="BC390">
        <v>7</v>
      </c>
      <c r="BE390">
        <v>0</v>
      </c>
      <c r="BF390">
        <v>0</v>
      </c>
      <c r="BG390">
        <v>0</v>
      </c>
      <c r="BH390">
        <v>850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 t="shared" ref="BW390:BW396" si="250">"19:50:11.189"</f>
        <v>19:50:11.189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275</v>
      </c>
      <c r="CR390">
        <v>2</v>
      </c>
      <c r="CW390">
        <v>7366661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 t="shared" si="247"/>
        <v>06/02/2020 19:50:06.518</v>
      </c>
      <c r="C391" t="str">
        <f t="shared" si="245"/>
        <v>FFDFD3C0</v>
      </c>
      <c r="D391" t="s">
        <v>131</v>
      </c>
      <c r="E391">
        <v>11</v>
      </c>
      <c r="H391">
        <v>228</v>
      </c>
      <c r="I391" t="s">
        <v>132</v>
      </c>
      <c r="J391" t="s">
        <v>129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48"/>
        <v>19:50:11.188</v>
      </c>
      <c r="T391" t="str">
        <f t="shared" si="249"/>
        <v>19:50:10.788</v>
      </c>
      <c r="U391" t="str">
        <f t="shared" si="244"/>
        <v>A88BAF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229</v>
      </c>
      <c r="AJ391">
        <v>38.311236000000001</v>
      </c>
      <c r="AK391" t="s">
        <v>230</v>
      </c>
      <c r="AL391">
        <v>-122.049994</v>
      </c>
      <c r="AM391">
        <v>25</v>
      </c>
      <c r="AN391">
        <v>850</v>
      </c>
      <c r="AO391" t="s">
        <v>118</v>
      </c>
      <c r="AP391">
        <v>1</v>
      </c>
      <c r="AQ391">
        <v>3</v>
      </c>
      <c r="AR391">
        <v>-192</v>
      </c>
      <c r="AZ391">
        <v>1200</v>
      </c>
      <c r="BA391">
        <v>1</v>
      </c>
      <c r="BB391" t="str">
        <f t="shared" si="246"/>
        <v xml:space="preserve">N65PJ   </v>
      </c>
      <c r="BC391">
        <v>7</v>
      </c>
      <c r="BE391">
        <v>0</v>
      </c>
      <c r="BF391">
        <v>0</v>
      </c>
      <c r="BG391">
        <v>0</v>
      </c>
      <c r="BH391">
        <v>850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 t="shared" si="250"/>
        <v>19:50:11.189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275</v>
      </c>
      <c r="CR391">
        <v>2</v>
      </c>
      <c r="CW391">
        <v>7366661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 t="shared" si="247"/>
        <v>06/02/2020 19:50:06.518</v>
      </c>
      <c r="C392" t="str">
        <f t="shared" si="245"/>
        <v>FFDFD3C0</v>
      </c>
      <c r="D392" t="s">
        <v>127</v>
      </c>
      <c r="E392">
        <v>7</v>
      </c>
      <c r="H392">
        <v>49</v>
      </c>
      <c r="I392" t="s">
        <v>114</v>
      </c>
      <c r="J392" t="s">
        <v>129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248"/>
        <v>19:50:11.188</v>
      </c>
      <c r="T392" t="str">
        <f t="shared" si="249"/>
        <v>19:50:10.788</v>
      </c>
      <c r="U392" t="str">
        <f t="shared" si="244"/>
        <v>A88BAF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229</v>
      </c>
      <c r="AJ392">
        <v>38.311236000000001</v>
      </c>
      <c r="AK392" t="s">
        <v>230</v>
      </c>
      <c r="AL392">
        <v>-122.049994</v>
      </c>
      <c r="AM392">
        <v>25</v>
      </c>
      <c r="AN392">
        <v>850</v>
      </c>
      <c r="AO392" t="s">
        <v>118</v>
      </c>
      <c r="AP392">
        <v>1</v>
      </c>
      <c r="AQ392">
        <v>3</v>
      </c>
      <c r="AR392">
        <v>-192</v>
      </c>
      <c r="AZ392">
        <v>1200</v>
      </c>
      <c r="BA392">
        <v>1</v>
      </c>
      <c r="BB392" t="str">
        <f t="shared" si="246"/>
        <v xml:space="preserve">N65PJ   </v>
      </c>
      <c r="BC392">
        <v>7</v>
      </c>
      <c r="BE392">
        <v>0</v>
      </c>
      <c r="BF392">
        <v>0</v>
      </c>
      <c r="BG392">
        <v>0</v>
      </c>
      <c r="BH392">
        <v>850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 t="shared" si="250"/>
        <v>19:50:11.189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275</v>
      </c>
      <c r="CR392">
        <v>2</v>
      </c>
      <c r="CW392">
        <v>7366661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 t="shared" si="247"/>
        <v>06/02/2020 19:50:06.518</v>
      </c>
      <c r="C393" t="str">
        <f t="shared" si="245"/>
        <v>FFDFD3C0</v>
      </c>
      <c r="D393" t="s">
        <v>122</v>
      </c>
      <c r="E393">
        <v>6</v>
      </c>
      <c r="F393">
        <v>2006</v>
      </c>
      <c r="G393" t="s">
        <v>123</v>
      </c>
      <c r="J393" t="s">
        <v>124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248"/>
        <v>19:50:11.188</v>
      </c>
      <c r="T393" t="str">
        <f t="shared" si="249"/>
        <v>19:50:10.788</v>
      </c>
      <c r="U393" t="str">
        <f t="shared" si="244"/>
        <v>A88BAF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229</v>
      </c>
      <c r="AJ393">
        <v>38.311236000000001</v>
      </c>
      <c r="AK393" t="s">
        <v>230</v>
      </c>
      <c r="AL393">
        <v>-122.049994</v>
      </c>
      <c r="AM393">
        <v>25</v>
      </c>
      <c r="AN393">
        <v>850</v>
      </c>
      <c r="AO393" t="s">
        <v>118</v>
      </c>
      <c r="AP393">
        <v>1</v>
      </c>
      <c r="AQ393">
        <v>3</v>
      </c>
      <c r="AR393">
        <v>-192</v>
      </c>
      <c r="AZ393">
        <v>1200</v>
      </c>
      <c r="BA393">
        <v>1</v>
      </c>
      <c r="BB393" t="str">
        <f t="shared" si="246"/>
        <v xml:space="preserve">N65PJ   </v>
      </c>
      <c r="BC393">
        <v>7</v>
      </c>
      <c r="BE393">
        <v>0</v>
      </c>
      <c r="BF393">
        <v>0</v>
      </c>
      <c r="BG393">
        <v>0</v>
      </c>
      <c r="BH393">
        <v>850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 t="shared" si="250"/>
        <v>19:50:11.189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275</v>
      </c>
      <c r="CR393">
        <v>2</v>
      </c>
      <c r="CW393">
        <v>7366661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 t="shared" si="247"/>
        <v>06/02/2020 19:50:06.518</v>
      </c>
      <c r="C394" t="str">
        <f t="shared" si="245"/>
        <v>FFDFD3C0</v>
      </c>
      <c r="D394" t="s">
        <v>127</v>
      </c>
      <c r="E394">
        <v>5</v>
      </c>
      <c r="H394">
        <v>47</v>
      </c>
      <c r="I394" t="s">
        <v>128</v>
      </c>
      <c r="J394" t="s">
        <v>129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248"/>
        <v>19:50:11.188</v>
      </c>
      <c r="T394" t="str">
        <f t="shared" si="249"/>
        <v>19:50:10.788</v>
      </c>
      <c r="U394" t="str">
        <f t="shared" si="244"/>
        <v>A88BAF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229</v>
      </c>
      <c r="AJ394">
        <v>38.311236000000001</v>
      </c>
      <c r="AK394" t="s">
        <v>230</v>
      </c>
      <c r="AL394">
        <v>-122.049994</v>
      </c>
      <c r="AM394">
        <v>25</v>
      </c>
      <c r="AN394">
        <v>850</v>
      </c>
      <c r="AO394" t="s">
        <v>118</v>
      </c>
      <c r="AP394">
        <v>1</v>
      </c>
      <c r="AQ394">
        <v>3</v>
      </c>
      <c r="AR394">
        <v>-192</v>
      </c>
      <c r="AZ394">
        <v>1200</v>
      </c>
      <c r="BA394">
        <v>1</v>
      </c>
      <c r="BB394" t="str">
        <f t="shared" si="246"/>
        <v xml:space="preserve">N65PJ   </v>
      </c>
      <c r="BC394">
        <v>7</v>
      </c>
      <c r="BE394">
        <v>0</v>
      </c>
      <c r="BF394">
        <v>0</v>
      </c>
      <c r="BG394">
        <v>0</v>
      </c>
      <c r="BH394">
        <v>850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 t="shared" si="250"/>
        <v>19:50:11.189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275</v>
      </c>
      <c r="CR394">
        <v>2</v>
      </c>
      <c r="CW394">
        <v>7366661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 t="shared" si="247"/>
        <v>06/02/2020 19:50:06.518</v>
      </c>
      <c r="C395" t="str">
        <f t="shared" si="245"/>
        <v>FFDFD3C0</v>
      </c>
      <c r="D395" t="s">
        <v>127</v>
      </c>
      <c r="E395">
        <v>9</v>
      </c>
      <c r="H395">
        <v>51</v>
      </c>
      <c r="I395" t="s">
        <v>133</v>
      </c>
      <c r="J395" t="s">
        <v>129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248"/>
        <v>19:50:11.188</v>
      </c>
      <c r="T395" t="str">
        <f t="shared" si="249"/>
        <v>19:50:10.788</v>
      </c>
      <c r="U395" t="str">
        <f t="shared" si="244"/>
        <v>A88BAF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229</v>
      </c>
      <c r="AJ395">
        <v>38.311236000000001</v>
      </c>
      <c r="AK395" t="s">
        <v>230</v>
      </c>
      <c r="AL395">
        <v>-122.049994</v>
      </c>
      <c r="AM395">
        <v>25</v>
      </c>
      <c r="AN395">
        <v>850</v>
      </c>
      <c r="AO395" t="s">
        <v>118</v>
      </c>
      <c r="AP395">
        <v>1</v>
      </c>
      <c r="AQ395">
        <v>3</v>
      </c>
      <c r="AR395">
        <v>-192</v>
      </c>
      <c r="AZ395">
        <v>1200</v>
      </c>
      <c r="BA395">
        <v>1</v>
      </c>
      <c r="BB395" t="str">
        <f t="shared" si="246"/>
        <v xml:space="preserve">N65PJ   </v>
      </c>
      <c r="BC395">
        <v>7</v>
      </c>
      <c r="BE395">
        <v>0</v>
      </c>
      <c r="BF395">
        <v>0</v>
      </c>
      <c r="BG395">
        <v>0</v>
      </c>
      <c r="BH395">
        <v>850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 t="shared" si="250"/>
        <v>19:50:11.189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275</v>
      </c>
      <c r="CR395">
        <v>2</v>
      </c>
      <c r="CW395">
        <v>7366661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 t="shared" si="247"/>
        <v>06/02/2020 19:50:06.518</v>
      </c>
      <c r="C396" t="str">
        <f t="shared" si="245"/>
        <v>FFDFD3C0</v>
      </c>
      <c r="D396" t="s">
        <v>113</v>
      </c>
      <c r="E396">
        <v>5</v>
      </c>
      <c r="H396">
        <v>172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248"/>
        <v>19:50:11.188</v>
      </c>
      <c r="T396" t="str">
        <f t="shared" si="249"/>
        <v>19:50:10.788</v>
      </c>
      <c r="U396" t="str">
        <f t="shared" si="244"/>
        <v>A88BAF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229</v>
      </c>
      <c r="AJ396">
        <v>38.311236000000001</v>
      </c>
      <c r="AK396" t="s">
        <v>230</v>
      </c>
      <c r="AL396">
        <v>-122.049994</v>
      </c>
      <c r="AM396">
        <v>25</v>
      </c>
      <c r="AN396">
        <v>850</v>
      </c>
      <c r="AO396" t="s">
        <v>118</v>
      </c>
      <c r="AP396">
        <v>1</v>
      </c>
      <c r="AQ396">
        <v>3</v>
      </c>
      <c r="AR396">
        <v>-192</v>
      </c>
      <c r="AZ396">
        <v>1200</v>
      </c>
      <c r="BA396">
        <v>1</v>
      </c>
      <c r="BB396" t="str">
        <f t="shared" si="246"/>
        <v xml:space="preserve">N65PJ   </v>
      </c>
      <c r="BC396">
        <v>7</v>
      </c>
      <c r="BE396">
        <v>0</v>
      </c>
      <c r="BF396">
        <v>0</v>
      </c>
      <c r="BG396">
        <v>0</v>
      </c>
      <c r="BH396">
        <v>850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 t="shared" si="250"/>
        <v>19:50:11.189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275</v>
      </c>
      <c r="CR396">
        <v>2</v>
      </c>
      <c r="CW396">
        <v>7366661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 t="shared" ref="A397:A403" si="251">"06/02/2020 19:50:07.388"</f>
        <v>06/02/2020 19:50:07.388</v>
      </c>
      <c r="C397" t="str">
        <f t="shared" si="245"/>
        <v>FFDFD3C0</v>
      </c>
      <c r="D397" t="s">
        <v>127</v>
      </c>
      <c r="E397">
        <v>7</v>
      </c>
      <c r="H397">
        <v>49</v>
      </c>
      <c r="I397" t="s">
        <v>114</v>
      </c>
      <c r="J397" t="s">
        <v>129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ref="S397:S403" si="252">"19:50:12.055"</f>
        <v>19:50:12.055</v>
      </c>
      <c r="T397" t="str">
        <f t="shared" ref="T397:T403" si="253">"19:50:11.655"</f>
        <v>19:50:11.655</v>
      </c>
      <c r="U397" t="str">
        <f t="shared" si="244"/>
        <v>A88BAF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231</v>
      </c>
      <c r="AJ397">
        <v>38.311300000000003</v>
      </c>
      <c r="AK397" t="s">
        <v>227</v>
      </c>
      <c r="AL397">
        <v>-122.04997299999999</v>
      </c>
      <c r="AM397">
        <v>25</v>
      </c>
      <c r="AN397">
        <v>850</v>
      </c>
      <c r="AO397" t="s">
        <v>118</v>
      </c>
      <c r="AP397">
        <v>1</v>
      </c>
      <c r="AQ397">
        <v>4</v>
      </c>
      <c r="AR397">
        <v>-192</v>
      </c>
      <c r="AZ397">
        <v>1200</v>
      </c>
      <c r="BA397">
        <v>1</v>
      </c>
      <c r="BB397" t="str">
        <f t="shared" si="246"/>
        <v xml:space="preserve">N65PJ   </v>
      </c>
      <c r="BC397">
        <v>7</v>
      </c>
      <c r="BE397">
        <v>0</v>
      </c>
      <c r="BF397">
        <v>0</v>
      </c>
      <c r="BG397">
        <v>0</v>
      </c>
      <c r="BH397">
        <v>850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 t="shared" ref="BW397:BW403" si="254">"19:50:12.058"</f>
        <v>19:50:12.058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5</v>
      </c>
      <c r="CP397" t="s">
        <v>119</v>
      </c>
      <c r="CQ397">
        <v>275</v>
      </c>
      <c r="CR397">
        <v>2</v>
      </c>
      <c r="CW397">
        <v>7367095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 t="shared" si="251"/>
        <v>06/02/2020 19:50:07.388</v>
      </c>
      <c r="C398" t="str">
        <f t="shared" si="245"/>
        <v>FFDFD3C0</v>
      </c>
      <c r="D398" t="s">
        <v>131</v>
      </c>
      <c r="E398">
        <v>11</v>
      </c>
      <c r="H398">
        <v>228</v>
      </c>
      <c r="I398" t="s">
        <v>132</v>
      </c>
      <c r="J398" t="s">
        <v>129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252"/>
        <v>19:50:12.055</v>
      </c>
      <c r="T398" t="str">
        <f t="shared" si="253"/>
        <v>19:50:11.655</v>
      </c>
      <c r="U398" t="str">
        <f t="shared" si="244"/>
        <v>A88BAF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231</v>
      </c>
      <c r="AJ398">
        <v>38.311300000000003</v>
      </c>
      <c r="AK398" t="s">
        <v>227</v>
      </c>
      <c r="AL398">
        <v>-122.04997299999999</v>
      </c>
      <c r="AM398">
        <v>25</v>
      </c>
      <c r="AN398">
        <v>850</v>
      </c>
      <c r="AO398" t="s">
        <v>118</v>
      </c>
      <c r="AP398">
        <v>1</v>
      </c>
      <c r="AQ398">
        <v>4</v>
      </c>
      <c r="AR398">
        <v>-192</v>
      </c>
      <c r="AZ398">
        <v>1200</v>
      </c>
      <c r="BA398">
        <v>1</v>
      </c>
      <c r="BB398" t="str">
        <f t="shared" si="246"/>
        <v xml:space="preserve">N65PJ   </v>
      </c>
      <c r="BC398">
        <v>7</v>
      </c>
      <c r="BE398">
        <v>0</v>
      </c>
      <c r="BF398">
        <v>0</v>
      </c>
      <c r="BG398">
        <v>0</v>
      </c>
      <c r="BH398">
        <v>850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 t="shared" si="254"/>
        <v>19:50:12.058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5</v>
      </c>
      <c r="CP398" t="s">
        <v>119</v>
      </c>
      <c r="CQ398">
        <v>275</v>
      </c>
      <c r="CR398">
        <v>2</v>
      </c>
      <c r="CW398">
        <v>7367095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 t="shared" si="251"/>
        <v>06/02/2020 19:50:07.388</v>
      </c>
      <c r="C399" t="str">
        <f t="shared" si="245"/>
        <v>FFDFD3C0</v>
      </c>
      <c r="D399" t="s">
        <v>122</v>
      </c>
      <c r="E399">
        <v>6</v>
      </c>
      <c r="F399">
        <v>2006</v>
      </c>
      <c r="G399" t="s">
        <v>123</v>
      </c>
      <c r="J399" t="s">
        <v>124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52"/>
        <v>19:50:12.055</v>
      </c>
      <c r="T399" t="str">
        <f t="shared" si="253"/>
        <v>19:50:11.655</v>
      </c>
      <c r="U399" t="str">
        <f t="shared" si="244"/>
        <v>A88BAF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231</v>
      </c>
      <c r="AJ399">
        <v>38.311300000000003</v>
      </c>
      <c r="AK399" t="s">
        <v>227</v>
      </c>
      <c r="AL399">
        <v>-122.04997299999999</v>
      </c>
      <c r="AM399">
        <v>25</v>
      </c>
      <c r="AN399">
        <v>850</v>
      </c>
      <c r="AO399" t="s">
        <v>118</v>
      </c>
      <c r="AP399">
        <v>1</v>
      </c>
      <c r="AQ399">
        <v>4</v>
      </c>
      <c r="AR399">
        <v>-192</v>
      </c>
      <c r="AZ399">
        <v>1200</v>
      </c>
      <c r="BA399">
        <v>1</v>
      </c>
      <c r="BB399" t="str">
        <f t="shared" si="246"/>
        <v xml:space="preserve">N65PJ   </v>
      </c>
      <c r="BC399">
        <v>7</v>
      </c>
      <c r="BE399">
        <v>0</v>
      </c>
      <c r="BF399">
        <v>0</v>
      </c>
      <c r="BG399">
        <v>0</v>
      </c>
      <c r="BH399">
        <v>850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 t="shared" si="254"/>
        <v>19:50:12.058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5</v>
      </c>
      <c r="CP399" t="s">
        <v>119</v>
      </c>
      <c r="CQ399">
        <v>275</v>
      </c>
      <c r="CR399">
        <v>2</v>
      </c>
      <c r="CW399">
        <v>7367095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 t="shared" si="251"/>
        <v>06/02/2020 19:50:07.388</v>
      </c>
      <c r="C400" t="str">
        <f t="shared" si="245"/>
        <v>FFDFD3C0</v>
      </c>
      <c r="D400" t="s">
        <v>113</v>
      </c>
      <c r="E400">
        <v>5</v>
      </c>
      <c r="H400">
        <v>172</v>
      </c>
      <c r="I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252"/>
        <v>19:50:12.055</v>
      </c>
      <c r="T400" t="str">
        <f t="shared" si="253"/>
        <v>19:50:11.655</v>
      </c>
      <c r="U400" t="str">
        <f t="shared" si="244"/>
        <v>A88BAF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231</v>
      </c>
      <c r="AJ400">
        <v>38.311300000000003</v>
      </c>
      <c r="AK400" t="s">
        <v>227</v>
      </c>
      <c r="AL400">
        <v>-122.04997299999999</v>
      </c>
      <c r="AM400">
        <v>25</v>
      </c>
      <c r="AN400">
        <v>850</v>
      </c>
      <c r="AO400" t="s">
        <v>118</v>
      </c>
      <c r="AP400">
        <v>1</v>
      </c>
      <c r="AQ400">
        <v>4</v>
      </c>
      <c r="AR400">
        <v>-192</v>
      </c>
      <c r="AZ400">
        <v>1200</v>
      </c>
      <c r="BA400">
        <v>1</v>
      </c>
      <c r="BB400" t="str">
        <f t="shared" si="246"/>
        <v xml:space="preserve">N65PJ   </v>
      </c>
      <c r="BC400">
        <v>7</v>
      </c>
      <c r="BE400">
        <v>0</v>
      </c>
      <c r="BF400">
        <v>0</v>
      </c>
      <c r="BG400">
        <v>0</v>
      </c>
      <c r="BH400">
        <v>850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 t="shared" si="254"/>
        <v>19:50:12.058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5</v>
      </c>
      <c r="CP400" t="s">
        <v>119</v>
      </c>
      <c r="CQ400">
        <v>275</v>
      </c>
      <c r="CR400">
        <v>2</v>
      </c>
      <c r="CW400">
        <v>7367095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 t="shared" si="251"/>
        <v>06/02/2020 19:50:07.388</v>
      </c>
      <c r="C401" t="str">
        <f t="shared" si="245"/>
        <v>FFDFD3C0</v>
      </c>
      <c r="D401" t="s">
        <v>127</v>
      </c>
      <c r="E401">
        <v>5</v>
      </c>
      <c r="H401">
        <v>47</v>
      </c>
      <c r="I401" t="s">
        <v>128</v>
      </c>
      <c r="J401" t="s">
        <v>129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52"/>
        <v>19:50:12.055</v>
      </c>
      <c r="T401" t="str">
        <f t="shared" si="253"/>
        <v>19:50:11.655</v>
      </c>
      <c r="U401" t="str">
        <f t="shared" si="244"/>
        <v>A88BAF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231</v>
      </c>
      <c r="AJ401">
        <v>38.311300000000003</v>
      </c>
      <c r="AK401" t="s">
        <v>227</v>
      </c>
      <c r="AL401">
        <v>-122.04997299999999</v>
      </c>
      <c r="AM401">
        <v>25</v>
      </c>
      <c r="AN401">
        <v>850</v>
      </c>
      <c r="AO401" t="s">
        <v>118</v>
      </c>
      <c r="AP401">
        <v>1</v>
      </c>
      <c r="AQ401">
        <v>4</v>
      </c>
      <c r="AR401">
        <v>-192</v>
      </c>
      <c r="AZ401">
        <v>1200</v>
      </c>
      <c r="BA401">
        <v>1</v>
      </c>
      <c r="BB401" t="str">
        <f t="shared" si="246"/>
        <v xml:space="preserve">N65PJ   </v>
      </c>
      <c r="BC401">
        <v>7</v>
      </c>
      <c r="BE401">
        <v>0</v>
      </c>
      <c r="BF401">
        <v>0</v>
      </c>
      <c r="BG401">
        <v>0</v>
      </c>
      <c r="BH401">
        <v>850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 t="shared" si="254"/>
        <v>19:50:12.058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5</v>
      </c>
      <c r="CP401" t="s">
        <v>119</v>
      </c>
      <c r="CQ401">
        <v>275</v>
      </c>
      <c r="CR401">
        <v>2</v>
      </c>
      <c r="CW401">
        <v>7367095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 t="shared" si="251"/>
        <v>06/02/2020 19:50:07.388</v>
      </c>
      <c r="C402" t="str">
        <f t="shared" si="245"/>
        <v>FFDFD3C0</v>
      </c>
      <c r="D402" t="s">
        <v>127</v>
      </c>
      <c r="E402">
        <v>9</v>
      </c>
      <c r="H402">
        <v>51</v>
      </c>
      <c r="I402" t="s">
        <v>133</v>
      </c>
      <c r="J402" t="s">
        <v>129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252"/>
        <v>19:50:12.055</v>
      </c>
      <c r="T402" t="str">
        <f t="shared" si="253"/>
        <v>19:50:11.655</v>
      </c>
      <c r="U402" t="str">
        <f t="shared" si="244"/>
        <v>A88BAF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231</v>
      </c>
      <c r="AJ402">
        <v>38.311300000000003</v>
      </c>
      <c r="AK402" t="s">
        <v>227</v>
      </c>
      <c r="AL402">
        <v>-122.04997299999999</v>
      </c>
      <c r="AM402">
        <v>25</v>
      </c>
      <c r="AN402">
        <v>850</v>
      </c>
      <c r="AO402" t="s">
        <v>118</v>
      </c>
      <c r="AP402">
        <v>1</v>
      </c>
      <c r="AQ402">
        <v>4</v>
      </c>
      <c r="AR402">
        <v>-192</v>
      </c>
      <c r="AZ402">
        <v>1200</v>
      </c>
      <c r="BA402">
        <v>1</v>
      </c>
      <c r="BB402" t="str">
        <f t="shared" si="246"/>
        <v xml:space="preserve">N65PJ   </v>
      </c>
      <c r="BC402">
        <v>7</v>
      </c>
      <c r="BE402">
        <v>0</v>
      </c>
      <c r="BF402">
        <v>0</v>
      </c>
      <c r="BG402">
        <v>0</v>
      </c>
      <c r="BH402">
        <v>850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 t="shared" si="254"/>
        <v>19:50:12.058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5</v>
      </c>
      <c r="CP402" t="s">
        <v>119</v>
      </c>
      <c r="CQ402">
        <v>275</v>
      </c>
      <c r="CR402">
        <v>2</v>
      </c>
      <c r="CW402">
        <v>7367095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 t="shared" si="251"/>
        <v>06/02/2020 19:50:07.388</v>
      </c>
      <c r="C403" t="str">
        <f t="shared" si="245"/>
        <v>FFDFD3C0</v>
      </c>
      <c r="D403" t="s">
        <v>125</v>
      </c>
      <c r="E403">
        <v>19</v>
      </c>
      <c r="F403">
        <v>1019</v>
      </c>
      <c r="G403" t="s">
        <v>114</v>
      </c>
      <c r="J403" t="s">
        <v>126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252"/>
        <v>19:50:12.055</v>
      </c>
      <c r="T403" t="str">
        <f t="shared" si="253"/>
        <v>19:50:11.655</v>
      </c>
      <c r="U403" t="str">
        <f t="shared" si="244"/>
        <v>A88BAF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231</v>
      </c>
      <c r="AJ403">
        <v>38.311300000000003</v>
      </c>
      <c r="AK403" t="s">
        <v>227</v>
      </c>
      <c r="AL403">
        <v>-122.04997299999999</v>
      </c>
      <c r="AM403">
        <v>25</v>
      </c>
      <c r="AN403">
        <v>850</v>
      </c>
      <c r="AO403" t="s">
        <v>118</v>
      </c>
      <c r="AP403">
        <v>1</v>
      </c>
      <c r="AQ403">
        <v>4</v>
      </c>
      <c r="AR403">
        <v>-192</v>
      </c>
      <c r="AZ403">
        <v>1200</v>
      </c>
      <c r="BA403">
        <v>1</v>
      </c>
      <c r="BB403" t="str">
        <f t="shared" si="246"/>
        <v xml:space="preserve">N65PJ   </v>
      </c>
      <c r="BC403">
        <v>7</v>
      </c>
      <c r="BE403">
        <v>0</v>
      </c>
      <c r="BF403">
        <v>0</v>
      </c>
      <c r="BG403">
        <v>0</v>
      </c>
      <c r="BH403">
        <v>850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 t="shared" si="254"/>
        <v>19:50:12.058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275</v>
      </c>
      <c r="CR403">
        <v>2</v>
      </c>
      <c r="CW403">
        <v>7367095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 t="shared" ref="A404:A410" si="255">"06/02/2020 19:50:08.378"</f>
        <v>06/02/2020 19:50:08.378</v>
      </c>
      <c r="C404" t="str">
        <f t="shared" si="245"/>
        <v>FFDFD3C0</v>
      </c>
      <c r="D404" t="s">
        <v>125</v>
      </c>
      <c r="E404">
        <v>19</v>
      </c>
      <c r="F404">
        <v>1019</v>
      </c>
      <c r="G404" t="s">
        <v>114</v>
      </c>
      <c r="J404" t="s">
        <v>126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S410" si="256">"19:50:13.063"</f>
        <v>19:50:13.063</v>
      </c>
      <c r="T404" t="str">
        <f t="shared" ref="T404:T410" si="257">"19:50:12.563"</f>
        <v>19:50:12.563</v>
      </c>
      <c r="U404" t="str">
        <f t="shared" si="244"/>
        <v>A88BAF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231</v>
      </c>
      <c r="AJ404">
        <v>38.311300000000003</v>
      </c>
      <c r="AK404" t="s">
        <v>227</v>
      </c>
      <c r="AL404">
        <v>-122.04997299999999</v>
      </c>
      <c r="AM404">
        <v>25</v>
      </c>
      <c r="AN404">
        <v>850</v>
      </c>
      <c r="AO404" t="s">
        <v>118</v>
      </c>
      <c r="AP404">
        <v>1</v>
      </c>
      <c r="AQ404">
        <v>4</v>
      </c>
      <c r="AR404">
        <v>-128</v>
      </c>
      <c r="AZ404">
        <v>1200</v>
      </c>
      <c r="BA404">
        <v>1</v>
      </c>
      <c r="BB404" t="str">
        <f t="shared" si="246"/>
        <v xml:space="preserve">N65PJ   </v>
      </c>
      <c r="BC404">
        <v>7</v>
      </c>
      <c r="BE404">
        <v>0</v>
      </c>
      <c r="BF404">
        <v>0</v>
      </c>
      <c r="BG404">
        <v>0</v>
      </c>
      <c r="BH404">
        <v>825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 t="shared" ref="BW404:BW410" si="258">"19:50:13.064"</f>
        <v>19:50:13.064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5</v>
      </c>
      <c r="CP404" t="s">
        <v>119</v>
      </c>
      <c r="CQ404">
        <v>275</v>
      </c>
      <c r="CR404">
        <v>2</v>
      </c>
      <c r="CW404">
        <v>7367625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 t="shared" si="255"/>
        <v>06/02/2020 19:50:08.378</v>
      </c>
      <c r="C405" t="str">
        <f t="shared" si="245"/>
        <v>FFDFD3C0</v>
      </c>
      <c r="D405" t="s">
        <v>122</v>
      </c>
      <c r="E405">
        <v>6</v>
      </c>
      <c r="F405">
        <v>2006</v>
      </c>
      <c r="G405" t="s">
        <v>123</v>
      </c>
      <c r="J405" t="s">
        <v>124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256"/>
        <v>19:50:13.063</v>
      </c>
      <c r="T405" t="str">
        <f t="shared" si="257"/>
        <v>19:50:12.563</v>
      </c>
      <c r="U405" t="str">
        <f t="shared" si="244"/>
        <v>A88BAF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231</v>
      </c>
      <c r="AJ405">
        <v>38.311300000000003</v>
      </c>
      <c r="AK405" t="s">
        <v>227</v>
      </c>
      <c r="AL405">
        <v>-122.04997299999999</v>
      </c>
      <c r="AM405">
        <v>25</v>
      </c>
      <c r="AN405">
        <v>850</v>
      </c>
      <c r="AO405" t="s">
        <v>118</v>
      </c>
      <c r="AP405">
        <v>1</v>
      </c>
      <c r="AQ405">
        <v>4</v>
      </c>
      <c r="AR405">
        <v>-128</v>
      </c>
      <c r="AZ405">
        <v>1200</v>
      </c>
      <c r="BA405">
        <v>1</v>
      </c>
      <c r="BB405" t="str">
        <f t="shared" si="246"/>
        <v xml:space="preserve">N65PJ   </v>
      </c>
      <c r="BC405">
        <v>7</v>
      </c>
      <c r="BE405">
        <v>0</v>
      </c>
      <c r="BF405">
        <v>0</v>
      </c>
      <c r="BG405">
        <v>0</v>
      </c>
      <c r="BH405">
        <v>825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 t="shared" si="258"/>
        <v>19:50:13.064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5</v>
      </c>
      <c r="CP405" t="s">
        <v>119</v>
      </c>
      <c r="CQ405">
        <v>275</v>
      </c>
      <c r="CR405">
        <v>2</v>
      </c>
      <c r="CW405">
        <v>7367625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 t="shared" si="255"/>
        <v>06/02/2020 19:50:08.378</v>
      </c>
      <c r="C406" t="str">
        <f t="shared" si="245"/>
        <v>FFDFD3C0</v>
      </c>
      <c r="D406" t="s">
        <v>131</v>
      </c>
      <c r="E406">
        <v>11</v>
      </c>
      <c r="H406">
        <v>228</v>
      </c>
      <c r="I406" t="s">
        <v>132</v>
      </c>
      <c r="J406" t="s">
        <v>129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256"/>
        <v>19:50:13.063</v>
      </c>
      <c r="T406" t="str">
        <f t="shared" si="257"/>
        <v>19:50:12.563</v>
      </c>
      <c r="U406" t="str">
        <f t="shared" si="244"/>
        <v>A88BAF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231</v>
      </c>
      <c r="AJ406">
        <v>38.311300000000003</v>
      </c>
      <c r="AK406" t="s">
        <v>227</v>
      </c>
      <c r="AL406">
        <v>-122.04997299999999</v>
      </c>
      <c r="AM406">
        <v>25</v>
      </c>
      <c r="AN406">
        <v>850</v>
      </c>
      <c r="AO406" t="s">
        <v>118</v>
      </c>
      <c r="AP406">
        <v>1</v>
      </c>
      <c r="AQ406">
        <v>4</v>
      </c>
      <c r="AR406">
        <v>-128</v>
      </c>
      <c r="AZ406">
        <v>1200</v>
      </c>
      <c r="BA406">
        <v>1</v>
      </c>
      <c r="BB406" t="str">
        <f t="shared" si="246"/>
        <v xml:space="preserve">N65PJ   </v>
      </c>
      <c r="BC406">
        <v>7</v>
      </c>
      <c r="BE406">
        <v>0</v>
      </c>
      <c r="BF406">
        <v>0</v>
      </c>
      <c r="BG406">
        <v>0</v>
      </c>
      <c r="BH406">
        <v>825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 t="shared" si="258"/>
        <v>19:50:13.064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5</v>
      </c>
      <c r="CP406" t="s">
        <v>119</v>
      </c>
      <c r="CQ406">
        <v>275</v>
      </c>
      <c r="CR406">
        <v>2</v>
      </c>
      <c r="CW406">
        <v>7367625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 t="shared" si="255"/>
        <v>06/02/2020 19:50:08.378</v>
      </c>
      <c r="C407" t="str">
        <f t="shared" si="245"/>
        <v>FFDFD3C0</v>
      </c>
      <c r="D407" t="s">
        <v>127</v>
      </c>
      <c r="E407">
        <v>7</v>
      </c>
      <c r="H407">
        <v>49</v>
      </c>
      <c r="I407" t="s">
        <v>114</v>
      </c>
      <c r="J407" t="s">
        <v>129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256"/>
        <v>19:50:13.063</v>
      </c>
      <c r="T407" t="str">
        <f t="shared" si="257"/>
        <v>19:50:12.563</v>
      </c>
      <c r="U407" t="str">
        <f t="shared" si="244"/>
        <v>A88BAF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231</v>
      </c>
      <c r="AJ407">
        <v>38.311300000000003</v>
      </c>
      <c r="AK407" t="s">
        <v>227</v>
      </c>
      <c r="AL407">
        <v>-122.04997299999999</v>
      </c>
      <c r="AM407">
        <v>25</v>
      </c>
      <c r="AN407">
        <v>850</v>
      </c>
      <c r="AO407" t="s">
        <v>118</v>
      </c>
      <c r="AP407">
        <v>1</v>
      </c>
      <c r="AQ407">
        <v>4</v>
      </c>
      <c r="AR407">
        <v>-128</v>
      </c>
      <c r="AZ407">
        <v>1200</v>
      </c>
      <c r="BA407">
        <v>1</v>
      </c>
      <c r="BB407" t="str">
        <f t="shared" si="246"/>
        <v xml:space="preserve">N65PJ   </v>
      </c>
      <c r="BC407">
        <v>7</v>
      </c>
      <c r="BE407">
        <v>0</v>
      </c>
      <c r="BF407">
        <v>0</v>
      </c>
      <c r="BG407">
        <v>0</v>
      </c>
      <c r="BH407">
        <v>825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 t="shared" si="258"/>
        <v>19:50:13.064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5</v>
      </c>
      <c r="CP407" t="s">
        <v>119</v>
      </c>
      <c r="CQ407">
        <v>275</v>
      </c>
      <c r="CR407">
        <v>2</v>
      </c>
      <c r="CW407">
        <v>7367625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 t="shared" si="255"/>
        <v>06/02/2020 19:50:08.378</v>
      </c>
      <c r="C408" t="str">
        <f t="shared" si="245"/>
        <v>FFDFD3C0</v>
      </c>
      <c r="D408" t="s">
        <v>127</v>
      </c>
      <c r="E408">
        <v>5</v>
      </c>
      <c r="H408">
        <v>47</v>
      </c>
      <c r="I408" t="s">
        <v>128</v>
      </c>
      <c r="J408" t="s">
        <v>129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256"/>
        <v>19:50:13.063</v>
      </c>
      <c r="T408" t="str">
        <f t="shared" si="257"/>
        <v>19:50:12.563</v>
      </c>
      <c r="U408" t="str">
        <f t="shared" si="244"/>
        <v>A88BAF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231</v>
      </c>
      <c r="AJ408">
        <v>38.311300000000003</v>
      </c>
      <c r="AK408" t="s">
        <v>227</v>
      </c>
      <c r="AL408">
        <v>-122.04997299999999</v>
      </c>
      <c r="AM408">
        <v>25</v>
      </c>
      <c r="AN408">
        <v>850</v>
      </c>
      <c r="AO408" t="s">
        <v>118</v>
      </c>
      <c r="AP408">
        <v>1</v>
      </c>
      <c r="AQ408">
        <v>4</v>
      </c>
      <c r="AR408">
        <v>-128</v>
      </c>
      <c r="AZ408">
        <v>1200</v>
      </c>
      <c r="BA408">
        <v>1</v>
      </c>
      <c r="BB408" t="str">
        <f t="shared" si="246"/>
        <v xml:space="preserve">N65PJ   </v>
      </c>
      <c r="BC408">
        <v>7</v>
      </c>
      <c r="BE408">
        <v>0</v>
      </c>
      <c r="BF408">
        <v>0</v>
      </c>
      <c r="BG408">
        <v>0</v>
      </c>
      <c r="BH408">
        <v>825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 t="shared" si="258"/>
        <v>19:50:13.064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5</v>
      </c>
      <c r="CP408" t="s">
        <v>119</v>
      </c>
      <c r="CQ408">
        <v>275</v>
      </c>
      <c r="CR408">
        <v>2</v>
      </c>
      <c r="CW408">
        <v>7367625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 t="shared" si="255"/>
        <v>06/02/2020 19:50:08.378</v>
      </c>
      <c r="C409" t="str">
        <f t="shared" si="245"/>
        <v>FFDFD3C0</v>
      </c>
      <c r="D409" t="s">
        <v>127</v>
      </c>
      <c r="E409">
        <v>9</v>
      </c>
      <c r="H409">
        <v>51</v>
      </c>
      <c r="I409" t="s">
        <v>133</v>
      </c>
      <c r="J409" t="s">
        <v>129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256"/>
        <v>19:50:13.063</v>
      </c>
      <c r="T409" t="str">
        <f t="shared" si="257"/>
        <v>19:50:12.563</v>
      </c>
      <c r="U409" t="str">
        <f t="shared" si="244"/>
        <v>A88BAF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231</v>
      </c>
      <c r="AJ409">
        <v>38.311300000000003</v>
      </c>
      <c r="AK409" t="s">
        <v>227</v>
      </c>
      <c r="AL409">
        <v>-122.04997299999999</v>
      </c>
      <c r="AM409">
        <v>25</v>
      </c>
      <c r="AN409">
        <v>850</v>
      </c>
      <c r="AO409" t="s">
        <v>118</v>
      </c>
      <c r="AP409">
        <v>1</v>
      </c>
      <c r="AQ409">
        <v>4</v>
      </c>
      <c r="AR409">
        <v>-128</v>
      </c>
      <c r="AZ409">
        <v>1200</v>
      </c>
      <c r="BA409">
        <v>1</v>
      </c>
      <c r="BB409" t="str">
        <f t="shared" si="246"/>
        <v xml:space="preserve">N65PJ   </v>
      </c>
      <c r="BC409">
        <v>7</v>
      </c>
      <c r="BE409">
        <v>0</v>
      </c>
      <c r="BF409">
        <v>0</v>
      </c>
      <c r="BG409">
        <v>0</v>
      </c>
      <c r="BH409">
        <v>825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 t="shared" si="258"/>
        <v>19:50:13.064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5</v>
      </c>
      <c r="CP409" t="s">
        <v>119</v>
      </c>
      <c r="CQ409">
        <v>275</v>
      </c>
      <c r="CR409">
        <v>2</v>
      </c>
      <c r="CW409">
        <v>7367625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 t="shared" si="255"/>
        <v>06/02/2020 19:50:08.378</v>
      </c>
      <c r="C410" t="str">
        <f t="shared" si="245"/>
        <v>FFDFD3C0</v>
      </c>
      <c r="D410" t="s">
        <v>113</v>
      </c>
      <c r="E410">
        <v>5</v>
      </c>
      <c r="H410">
        <v>172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256"/>
        <v>19:50:13.063</v>
      </c>
      <c r="T410" t="str">
        <f t="shared" si="257"/>
        <v>19:50:12.563</v>
      </c>
      <c r="U410" t="str">
        <f t="shared" si="244"/>
        <v>A88BAF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231</v>
      </c>
      <c r="AJ410">
        <v>38.311300000000003</v>
      </c>
      <c r="AK410" t="s">
        <v>227</v>
      </c>
      <c r="AL410">
        <v>-122.04997299999999</v>
      </c>
      <c r="AM410">
        <v>25</v>
      </c>
      <c r="AN410">
        <v>850</v>
      </c>
      <c r="AO410" t="s">
        <v>118</v>
      </c>
      <c r="AP410">
        <v>1</v>
      </c>
      <c r="AQ410">
        <v>4</v>
      </c>
      <c r="AR410">
        <v>-128</v>
      </c>
      <c r="AZ410">
        <v>1200</v>
      </c>
      <c r="BA410">
        <v>1</v>
      </c>
      <c r="BB410" t="str">
        <f t="shared" si="246"/>
        <v xml:space="preserve">N65PJ   </v>
      </c>
      <c r="BC410">
        <v>7</v>
      </c>
      <c r="BE410">
        <v>0</v>
      </c>
      <c r="BF410">
        <v>0</v>
      </c>
      <c r="BG410">
        <v>0</v>
      </c>
      <c r="BH410">
        <v>825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 t="shared" si="258"/>
        <v>19:50:13.064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5</v>
      </c>
      <c r="CP410" t="s">
        <v>119</v>
      </c>
      <c r="CQ410">
        <v>275</v>
      </c>
      <c r="CR410">
        <v>2</v>
      </c>
      <c r="CW410">
        <v>7367625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 t="shared" ref="A411:A417" si="259">"06/02/2020 19:50:09.349"</f>
        <v>06/02/2020 19:50:09.349</v>
      </c>
      <c r="C411" t="str">
        <f t="shared" si="245"/>
        <v>FFDFD3C0</v>
      </c>
      <c r="D411" t="s">
        <v>122</v>
      </c>
      <c r="E411">
        <v>6</v>
      </c>
      <c r="F411">
        <v>2006</v>
      </c>
      <c r="G411" t="s">
        <v>123</v>
      </c>
      <c r="J411" t="s">
        <v>124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ref="S411:S417" si="260">"19:50:14.039"</f>
        <v>19:50:14.039</v>
      </c>
      <c r="T411" t="str">
        <f t="shared" ref="T411:T417" si="261">"19:50:13.639"</f>
        <v>19:50:13.639</v>
      </c>
      <c r="U411" t="str">
        <f t="shared" si="244"/>
        <v>A88BAF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231</v>
      </c>
      <c r="AJ411">
        <v>38.311300000000003</v>
      </c>
      <c r="AK411" t="s">
        <v>227</v>
      </c>
      <c r="AL411">
        <v>-122.04997299999999</v>
      </c>
      <c r="AM411">
        <v>25</v>
      </c>
      <c r="AN411">
        <v>850</v>
      </c>
      <c r="AO411" t="s">
        <v>118</v>
      </c>
      <c r="AP411">
        <v>1</v>
      </c>
      <c r="AQ411">
        <v>3</v>
      </c>
      <c r="AR411">
        <v>-192</v>
      </c>
      <c r="AZ411">
        <v>1200</v>
      </c>
      <c r="BA411">
        <v>1</v>
      </c>
      <c r="BB411" t="str">
        <f t="shared" si="246"/>
        <v xml:space="preserve">N65PJ   </v>
      </c>
      <c r="BC411">
        <v>7</v>
      </c>
      <c r="BE411">
        <v>0</v>
      </c>
      <c r="BF411">
        <v>0</v>
      </c>
      <c r="BG411">
        <v>0</v>
      </c>
      <c r="BH411">
        <v>825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 t="shared" ref="BW411:BW417" si="262">"19:50:14.042"</f>
        <v>19:50:14.042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119</v>
      </c>
      <c r="CQ411">
        <v>276</v>
      </c>
      <c r="CR411">
        <v>2</v>
      </c>
      <c r="CW411">
        <v>9842357</v>
      </c>
      <c r="CY411">
        <v>1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 t="shared" si="259"/>
        <v>06/02/2020 19:50:09.349</v>
      </c>
      <c r="C412" t="str">
        <f t="shared" si="245"/>
        <v>FFDFD3C0</v>
      </c>
      <c r="D412" t="s">
        <v>131</v>
      </c>
      <c r="E412">
        <v>11</v>
      </c>
      <c r="H412">
        <v>228</v>
      </c>
      <c r="I412" t="s">
        <v>132</v>
      </c>
      <c r="J412" t="s">
        <v>129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260"/>
        <v>19:50:14.039</v>
      </c>
      <c r="T412" t="str">
        <f t="shared" si="261"/>
        <v>19:50:13.639</v>
      </c>
      <c r="U412" t="str">
        <f t="shared" si="244"/>
        <v>A88BAF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231</v>
      </c>
      <c r="AJ412">
        <v>38.311300000000003</v>
      </c>
      <c r="AK412" t="s">
        <v>227</v>
      </c>
      <c r="AL412">
        <v>-122.04997299999999</v>
      </c>
      <c r="AM412">
        <v>25</v>
      </c>
      <c r="AN412">
        <v>850</v>
      </c>
      <c r="AO412" t="s">
        <v>118</v>
      </c>
      <c r="AP412">
        <v>1</v>
      </c>
      <c r="AQ412">
        <v>3</v>
      </c>
      <c r="AR412">
        <v>-192</v>
      </c>
      <c r="AZ412">
        <v>1200</v>
      </c>
      <c r="BA412">
        <v>1</v>
      </c>
      <c r="BB412" t="str">
        <f t="shared" si="246"/>
        <v xml:space="preserve">N65PJ   </v>
      </c>
      <c r="BC412">
        <v>7</v>
      </c>
      <c r="BE412">
        <v>0</v>
      </c>
      <c r="BF412">
        <v>0</v>
      </c>
      <c r="BG412">
        <v>0</v>
      </c>
      <c r="BH412">
        <v>825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 t="shared" si="262"/>
        <v>19:50:14.042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5</v>
      </c>
      <c r="CP412" t="s">
        <v>119</v>
      </c>
      <c r="CQ412">
        <v>276</v>
      </c>
      <c r="CR412">
        <v>2</v>
      </c>
      <c r="CW412">
        <v>9842357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 t="shared" si="259"/>
        <v>06/02/2020 19:50:09.349</v>
      </c>
      <c r="C413" t="str">
        <f t="shared" si="245"/>
        <v>FFDFD3C0</v>
      </c>
      <c r="D413" t="s">
        <v>127</v>
      </c>
      <c r="E413">
        <v>7</v>
      </c>
      <c r="H413">
        <v>49</v>
      </c>
      <c r="I413" t="s">
        <v>114</v>
      </c>
      <c r="J413" t="s">
        <v>129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60"/>
        <v>19:50:14.039</v>
      </c>
      <c r="T413" t="str">
        <f t="shared" si="261"/>
        <v>19:50:13.639</v>
      </c>
      <c r="U413" t="str">
        <f t="shared" si="244"/>
        <v>A88BAF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231</v>
      </c>
      <c r="AJ413">
        <v>38.311300000000003</v>
      </c>
      <c r="AK413" t="s">
        <v>227</v>
      </c>
      <c r="AL413">
        <v>-122.04997299999999</v>
      </c>
      <c r="AM413">
        <v>25</v>
      </c>
      <c r="AN413">
        <v>850</v>
      </c>
      <c r="AO413" t="s">
        <v>118</v>
      </c>
      <c r="AP413">
        <v>1</v>
      </c>
      <c r="AQ413">
        <v>3</v>
      </c>
      <c r="AR413">
        <v>-192</v>
      </c>
      <c r="AZ413">
        <v>1200</v>
      </c>
      <c r="BA413">
        <v>1</v>
      </c>
      <c r="BB413" t="str">
        <f t="shared" si="246"/>
        <v xml:space="preserve">N65PJ   </v>
      </c>
      <c r="BC413">
        <v>7</v>
      </c>
      <c r="BE413">
        <v>0</v>
      </c>
      <c r="BF413">
        <v>0</v>
      </c>
      <c r="BG413">
        <v>0</v>
      </c>
      <c r="BH413">
        <v>825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 t="shared" si="262"/>
        <v>19:50:14.042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5</v>
      </c>
      <c r="CP413" t="s">
        <v>119</v>
      </c>
      <c r="CQ413">
        <v>275</v>
      </c>
      <c r="CR413">
        <v>2</v>
      </c>
      <c r="CW413">
        <v>7368098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 t="shared" si="259"/>
        <v>06/02/2020 19:50:09.349</v>
      </c>
      <c r="C414" t="str">
        <f t="shared" si="245"/>
        <v>FFDFD3C0</v>
      </c>
      <c r="D414" t="s">
        <v>113</v>
      </c>
      <c r="E414">
        <v>5</v>
      </c>
      <c r="H414">
        <v>172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60"/>
        <v>19:50:14.039</v>
      </c>
      <c r="T414" t="str">
        <f t="shared" si="261"/>
        <v>19:50:13.639</v>
      </c>
      <c r="U414" t="str">
        <f t="shared" si="244"/>
        <v>A88BAF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231</v>
      </c>
      <c r="AJ414">
        <v>38.311300000000003</v>
      </c>
      <c r="AK414" t="s">
        <v>227</v>
      </c>
      <c r="AL414">
        <v>-122.04997299999999</v>
      </c>
      <c r="AM414">
        <v>25</v>
      </c>
      <c r="AN414">
        <v>850</v>
      </c>
      <c r="AO414" t="s">
        <v>118</v>
      </c>
      <c r="AP414">
        <v>1</v>
      </c>
      <c r="AQ414">
        <v>3</v>
      </c>
      <c r="AR414">
        <v>-192</v>
      </c>
      <c r="AZ414">
        <v>1200</v>
      </c>
      <c r="BA414">
        <v>1</v>
      </c>
      <c r="BB414" t="str">
        <f t="shared" si="246"/>
        <v xml:space="preserve">N65PJ   </v>
      </c>
      <c r="BC414">
        <v>7</v>
      </c>
      <c r="BE414">
        <v>0</v>
      </c>
      <c r="BF414">
        <v>0</v>
      </c>
      <c r="BG414">
        <v>0</v>
      </c>
      <c r="BH414">
        <v>825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 t="shared" si="262"/>
        <v>19:50:14.042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5</v>
      </c>
      <c r="CP414" t="s">
        <v>119</v>
      </c>
      <c r="CQ414">
        <v>276</v>
      </c>
      <c r="CR414">
        <v>2</v>
      </c>
      <c r="CW414">
        <v>9842357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 t="shared" si="259"/>
        <v>06/02/2020 19:50:09.349</v>
      </c>
      <c r="C415" t="str">
        <f t="shared" si="245"/>
        <v>FFDFD3C0</v>
      </c>
      <c r="D415" t="s">
        <v>127</v>
      </c>
      <c r="E415">
        <v>9</v>
      </c>
      <c r="H415">
        <v>51</v>
      </c>
      <c r="I415" t="s">
        <v>133</v>
      </c>
      <c r="J415" t="s">
        <v>129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60"/>
        <v>19:50:14.039</v>
      </c>
      <c r="T415" t="str">
        <f t="shared" si="261"/>
        <v>19:50:13.639</v>
      </c>
      <c r="U415" t="str">
        <f t="shared" si="244"/>
        <v>A88BAF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231</v>
      </c>
      <c r="AJ415">
        <v>38.311300000000003</v>
      </c>
      <c r="AK415" t="s">
        <v>227</v>
      </c>
      <c r="AL415">
        <v>-122.04997299999999</v>
      </c>
      <c r="AM415">
        <v>25</v>
      </c>
      <c r="AN415">
        <v>850</v>
      </c>
      <c r="AO415" t="s">
        <v>118</v>
      </c>
      <c r="AP415">
        <v>1</v>
      </c>
      <c r="AQ415">
        <v>3</v>
      </c>
      <c r="AR415">
        <v>-192</v>
      </c>
      <c r="AZ415">
        <v>1200</v>
      </c>
      <c r="BA415">
        <v>1</v>
      </c>
      <c r="BB415" t="str">
        <f t="shared" si="246"/>
        <v xml:space="preserve">N65PJ   </v>
      </c>
      <c r="BC415">
        <v>7</v>
      </c>
      <c r="BE415">
        <v>0</v>
      </c>
      <c r="BF415">
        <v>0</v>
      </c>
      <c r="BG415">
        <v>0</v>
      </c>
      <c r="BH415">
        <v>825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 t="shared" si="262"/>
        <v>19:50:14.042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5</v>
      </c>
      <c r="CP415" t="s">
        <v>119</v>
      </c>
      <c r="CQ415">
        <v>276</v>
      </c>
      <c r="CR415">
        <v>2</v>
      </c>
      <c r="CW415">
        <v>9842357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 t="shared" si="259"/>
        <v>06/02/2020 19:50:09.349</v>
      </c>
      <c r="C416" t="str">
        <f t="shared" si="245"/>
        <v>FFDFD3C0</v>
      </c>
      <c r="D416" t="s">
        <v>127</v>
      </c>
      <c r="E416">
        <v>5</v>
      </c>
      <c r="H416">
        <v>47</v>
      </c>
      <c r="I416" t="s">
        <v>128</v>
      </c>
      <c r="J416" t="s">
        <v>129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260"/>
        <v>19:50:14.039</v>
      </c>
      <c r="T416" t="str">
        <f t="shared" si="261"/>
        <v>19:50:13.639</v>
      </c>
      <c r="U416" t="str">
        <f t="shared" si="244"/>
        <v>A88BAF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231</v>
      </c>
      <c r="AJ416">
        <v>38.311300000000003</v>
      </c>
      <c r="AK416" t="s">
        <v>227</v>
      </c>
      <c r="AL416">
        <v>-122.04997299999999</v>
      </c>
      <c r="AM416">
        <v>25</v>
      </c>
      <c r="AN416">
        <v>850</v>
      </c>
      <c r="AO416" t="s">
        <v>118</v>
      </c>
      <c r="AP416">
        <v>1</v>
      </c>
      <c r="AQ416">
        <v>3</v>
      </c>
      <c r="AR416">
        <v>-192</v>
      </c>
      <c r="AZ416">
        <v>1200</v>
      </c>
      <c r="BA416">
        <v>1</v>
      </c>
      <c r="BB416" t="str">
        <f t="shared" si="246"/>
        <v xml:space="preserve">N65PJ   </v>
      </c>
      <c r="BC416">
        <v>7</v>
      </c>
      <c r="BE416">
        <v>0</v>
      </c>
      <c r="BF416">
        <v>0</v>
      </c>
      <c r="BG416">
        <v>0</v>
      </c>
      <c r="BH416">
        <v>825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 t="shared" si="262"/>
        <v>19:50:14.042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5</v>
      </c>
      <c r="CP416" t="s">
        <v>119</v>
      </c>
      <c r="CQ416">
        <v>276</v>
      </c>
      <c r="CR416">
        <v>2</v>
      </c>
      <c r="CW416">
        <v>9842357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 t="shared" si="259"/>
        <v>06/02/2020 19:50:09.349</v>
      </c>
      <c r="C417" t="str">
        <f t="shared" si="245"/>
        <v>FFDFD3C0</v>
      </c>
      <c r="D417" t="s">
        <v>125</v>
      </c>
      <c r="E417">
        <v>19</v>
      </c>
      <c r="F417">
        <v>1019</v>
      </c>
      <c r="G417" t="s">
        <v>114</v>
      </c>
      <c r="J417" t="s">
        <v>126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60"/>
        <v>19:50:14.039</v>
      </c>
      <c r="T417" t="str">
        <f t="shared" si="261"/>
        <v>19:50:13.639</v>
      </c>
      <c r="U417" t="str">
        <f t="shared" si="244"/>
        <v>A88BAF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231</v>
      </c>
      <c r="AJ417">
        <v>38.311300000000003</v>
      </c>
      <c r="AK417" t="s">
        <v>227</v>
      </c>
      <c r="AL417">
        <v>-122.04997299999999</v>
      </c>
      <c r="AM417">
        <v>25</v>
      </c>
      <c r="AN417">
        <v>850</v>
      </c>
      <c r="AO417" t="s">
        <v>118</v>
      </c>
      <c r="AP417">
        <v>1</v>
      </c>
      <c r="AQ417">
        <v>3</v>
      </c>
      <c r="AR417">
        <v>-192</v>
      </c>
      <c r="AZ417">
        <v>1200</v>
      </c>
      <c r="BA417">
        <v>1</v>
      </c>
      <c r="BB417" t="str">
        <f t="shared" si="246"/>
        <v xml:space="preserve">N65PJ   </v>
      </c>
      <c r="BC417">
        <v>7</v>
      </c>
      <c r="BE417">
        <v>0</v>
      </c>
      <c r="BF417">
        <v>0</v>
      </c>
      <c r="BG417">
        <v>0</v>
      </c>
      <c r="BH417">
        <v>825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 t="shared" si="262"/>
        <v>19:50:14.042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5</v>
      </c>
      <c r="CP417" t="s">
        <v>119</v>
      </c>
      <c r="CQ417">
        <v>276</v>
      </c>
      <c r="CR417">
        <v>2</v>
      </c>
      <c r="CW417">
        <v>9842357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 t="shared" ref="A418:A424" si="263">"06/02/2020 19:50:10.304"</f>
        <v>06/02/2020 19:50:10.304</v>
      </c>
      <c r="C418" t="str">
        <f t="shared" si="245"/>
        <v>FFDFD3C0</v>
      </c>
      <c r="D418" t="s">
        <v>122</v>
      </c>
      <c r="E418">
        <v>6</v>
      </c>
      <c r="F418">
        <v>2006</v>
      </c>
      <c r="G418" t="s">
        <v>123</v>
      </c>
      <c r="J418" t="s">
        <v>124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ref="S418:S424" si="264">"19:50:14.969"</f>
        <v>19:50:14.969</v>
      </c>
      <c r="T418" t="str">
        <f t="shared" ref="T418:T424" si="265">"19:50:14.569"</f>
        <v>19:50:14.569</v>
      </c>
      <c r="U418" t="str">
        <f t="shared" si="244"/>
        <v>A88BAF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232</v>
      </c>
      <c r="AJ418">
        <v>38.311321999999997</v>
      </c>
      <c r="AK418" t="s">
        <v>230</v>
      </c>
      <c r="AL418">
        <v>-122.049994</v>
      </c>
      <c r="AM418">
        <v>25</v>
      </c>
      <c r="AN418">
        <v>850</v>
      </c>
      <c r="AO418" t="s">
        <v>118</v>
      </c>
      <c r="AP418">
        <v>1</v>
      </c>
      <c r="AQ418">
        <v>2</v>
      </c>
      <c r="AR418">
        <v>-192</v>
      </c>
      <c r="AZ418">
        <v>1200</v>
      </c>
      <c r="BA418">
        <v>1</v>
      </c>
      <c r="BB418" t="str">
        <f t="shared" si="246"/>
        <v xml:space="preserve">N65PJ   </v>
      </c>
      <c r="BC418">
        <v>7</v>
      </c>
      <c r="BE418">
        <v>0</v>
      </c>
      <c r="BF418">
        <v>0</v>
      </c>
      <c r="BG418">
        <v>0</v>
      </c>
      <c r="BH418">
        <v>800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 t="shared" ref="BW418:BW424" si="266">"19:50:14.976"</f>
        <v>19:50:14.976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5</v>
      </c>
      <c r="CP418" t="s">
        <v>119</v>
      </c>
      <c r="CQ418">
        <v>276</v>
      </c>
      <c r="CR418">
        <v>2</v>
      </c>
      <c r="CW418">
        <v>9843030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 t="shared" si="263"/>
        <v>06/02/2020 19:50:10.304</v>
      </c>
      <c r="C419" t="str">
        <f t="shared" si="245"/>
        <v>FFDFD3C0</v>
      </c>
      <c r="D419" t="s">
        <v>127</v>
      </c>
      <c r="E419">
        <v>7</v>
      </c>
      <c r="H419">
        <v>49</v>
      </c>
      <c r="I419" t="s">
        <v>114</v>
      </c>
      <c r="J419" t="s">
        <v>129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64"/>
        <v>19:50:14.969</v>
      </c>
      <c r="T419" t="str">
        <f t="shared" si="265"/>
        <v>19:50:14.569</v>
      </c>
      <c r="U419" t="str">
        <f t="shared" si="244"/>
        <v>A88BAF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232</v>
      </c>
      <c r="AJ419">
        <v>38.311321999999997</v>
      </c>
      <c r="AK419" t="s">
        <v>230</v>
      </c>
      <c r="AL419">
        <v>-122.049994</v>
      </c>
      <c r="AM419">
        <v>25</v>
      </c>
      <c r="AN419">
        <v>850</v>
      </c>
      <c r="AO419" t="s">
        <v>118</v>
      </c>
      <c r="AP419">
        <v>1</v>
      </c>
      <c r="AQ419">
        <v>2</v>
      </c>
      <c r="AR419">
        <v>-192</v>
      </c>
      <c r="AZ419">
        <v>1200</v>
      </c>
      <c r="BA419">
        <v>1</v>
      </c>
      <c r="BB419" t="str">
        <f t="shared" si="246"/>
        <v xml:space="preserve">N65PJ   </v>
      </c>
      <c r="BC419">
        <v>7</v>
      </c>
      <c r="BE419">
        <v>0</v>
      </c>
      <c r="BF419">
        <v>0</v>
      </c>
      <c r="BG419">
        <v>0</v>
      </c>
      <c r="BH419">
        <v>800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 t="shared" si="266"/>
        <v>19:50:14.976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5</v>
      </c>
      <c r="CP419" t="s">
        <v>119</v>
      </c>
      <c r="CQ419">
        <v>275</v>
      </c>
      <c r="CR419">
        <v>2</v>
      </c>
      <c r="CW419">
        <v>7368575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 t="shared" si="263"/>
        <v>06/02/2020 19:50:10.304</v>
      </c>
      <c r="C420" t="str">
        <f t="shared" si="245"/>
        <v>FFDFD3C0</v>
      </c>
      <c r="D420" t="s">
        <v>131</v>
      </c>
      <c r="E420">
        <v>11</v>
      </c>
      <c r="H420">
        <v>228</v>
      </c>
      <c r="I420" t="s">
        <v>132</v>
      </c>
      <c r="J420" t="s">
        <v>129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64"/>
        <v>19:50:14.969</v>
      </c>
      <c r="T420" t="str">
        <f t="shared" si="265"/>
        <v>19:50:14.569</v>
      </c>
      <c r="U420" t="str">
        <f t="shared" si="244"/>
        <v>A88BAF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232</v>
      </c>
      <c r="AJ420">
        <v>38.311321999999997</v>
      </c>
      <c r="AK420" t="s">
        <v>230</v>
      </c>
      <c r="AL420">
        <v>-122.049994</v>
      </c>
      <c r="AM420">
        <v>25</v>
      </c>
      <c r="AN420">
        <v>850</v>
      </c>
      <c r="AO420" t="s">
        <v>118</v>
      </c>
      <c r="AP420">
        <v>1</v>
      </c>
      <c r="AQ420">
        <v>2</v>
      </c>
      <c r="AR420">
        <v>-192</v>
      </c>
      <c r="AZ420">
        <v>1200</v>
      </c>
      <c r="BA420">
        <v>1</v>
      </c>
      <c r="BB420" t="str">
        <f t="shared" si="246"/>
        <v xml:space="preserve">N65PJ   </v>
      </c>
      <c r="BC420">
        <v>7</v>
      </c>
      <c r="BE420">
        <v>0</v>
      </c>
      <c r="BF420">
        <v>0</v>
      </c>
      <c r="BG420">
        <v>0</v>
      </c>
      <c r="BH420">
        <v>800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 t="shared" si="266"/>
        <v>19:50:14.976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5</v>
      </c>
      <c r="CP420" t="s">
        <v>119</v>
      </c>
      <c r="CQ420">
        <v>276</v>
      </c>
      <c r="CR420">
        <v>2</v>
      </c>
      <c r="CW420">
        <v>9843030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 t="shared" si="263"/>
        <v>06/02/2020 19:50:10.304</v>
      </c>
      <c r="C421" t="str">
        <f t="shared" si="245"/>
        <v>FFDFD3C0</v>
      </c>
      <c r="D421" t="s">
        <v>113</v>
      </c>
      <c r="E421">
        <v>5</v>
      </c>
      <c r="H421">
        <v>172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64"/>
        <v>19:50:14.969</v>
      </c>
      <c r="T421" t="str">
        <f t="shared" si="265"/>
        <v>19:50:14.569</v>
      </c>
      <c r="U421" t="str">
        <f t="shared" si="244"/>
        <v>A88BAF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232</v>
      </c>
      <c r="AJ421">
        <v>38.311321999999997</v>
      </c>
      <c r="AK421" t="s">
        <v>230</v>
      </c>
      <c r="AL421">
        <v>-122.049994</v>
      </c>
      <c r="AM421">
        <v>25</v>
      </c>
      <c r="AN421">
        <v>850</v>
      </c>
      <c r="AO421" t="s">
        <v>118</v>
      </c>
      <c r="AP421">
        <v>1</v>
      </c>
      <c r="AQ421">
        <v>2</v>
      </c>
      <c r="AR421">
        <v>-192</v>
      </c>
      <c r="AZ421">
        <v>1200</v>
      </c>
      <c r="BA421">
        <v>1</v>
      </c>
      <c r="BB421" t="str">
        <f t="shared" si="246"/>
        <v xml:space="preserve">N65PJ   </v>
      </c>
      <c r="BC421">
        <v>7</v>
      </c>
      <c r="BE421">
        <v>0</v>
      </c>
      <c r="BF421">
        <v>0</v>
      </c>
      <c r="BG421">
        <v>0</v>
      </c>
      <c r="BH421">
        <v>800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 t="shared" si="266"/>
        <v>19:50:14.976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5</v>
      </c>
      <c r="CP421" t="s">
        <v>119</v>
      </c>
      <c r="CQ421">
        <v>276</v>
      </c>
      <c r="CR421">
        <v>2</v>
      </c>
      <c r="CW421">
        <v>9843030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 t="shared" si="263"/>
        <v>06/02/2020 19:50:10.304</v>
      </c>
      <c r="C422" t="str">
        <f t="shared" si="245"/>
        <v>FFDFD3C0</v>
      </c>
      <c r="D422" t="s">
        <v>125</v>
      </c>
      <c r="E422">
        <v>19</v>
      </c>
      <c r="F422">
        <v>1019</v>
      </c>
      <c r="G422" t="s">
        <v>114</v>
      </c>
      <c r="J422" t="s">
        <v>126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264"/>
        <v>19:50:14.969</v>
      </c>
      <c r="T422" t="str">
        <f t="shared" si="265"/>
        <v>19:50:14.569</v>
      </c>
      <c r="U422" t="str">
        <f t="shared" si="244"/>
        <v>A88BAF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232</v>
      </c>
      <c r="AJ422">
        <v>38.311321999999997</v>
      </c>
      <c r="AK422" t="s">
        <v>230</v>
      </c>
      <c r="AL422">
        <v>-122.049994</v>
      </c>
      <c r="AM422">
        <v>25</v>
      </c>
      <c r="AN422">
        <v>850</v>
      </c>
      <c r="AO422" t="s">
        <v>118</v>
      </c>
      <c r="AP422">
        <v>1</v>
      </c>
      <c r="AQ422">
        <v>2</v>
      </c>
      <c r="AR422">
        <v>-192</v>
      </c>
      <c r="AZ422">
        <v>1200</v>
      </c>
      <c r="BA422">
        <v>1</v>
      </c>
      <c r="BB422" t="str">
        <f t="shared" si="246"/>
        <v xml:space="preserve">N65PJ   </v>
      </c>
      <c r="BC422">
        <v>7</v>
      </c>
      <c r="BE422">
        <v>0</v>
      </c>
      <c r="BF422">
        <v>0</v>
      </c>
      <c r="BG422">
        <v>0</v>
      </c>
      <c r="BH422">
        <v>800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 t="shared" si="266"/>
        <v>19:50:14.976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5</v>
      </c>
      <c r="CP422" t="s">
        <v>119</v>
      </c>
      <c r="CQ422">
        <v>276</v>
      </c>
      <c r="CR422">
        <v>2</v>
      </c>
      <c r="CW422">
        <v>9843030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 t="shared" si="263"/>
        <v>06/02/2020 19:50:10.304</v>
      </c>
      <c r="C423" t="str">
        <f t="shared" si="245"/>
        <v>FFDFD3C0</v>
      </c>
      <c r="D423" t="s">
        <v>127</v>
      </c>
      <c r="E423">
        <v>5</v>
      </c>
      <c r="H423">
        <v>47</v>
      </c>
      <c r="I423" t="s">
        <v>128</v>
      </c>
      <c r="J423" t="s">
        <v>129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64"/>
        <v>19:50:14.969</v>
      </c>
      <c r="T423" t="str">
        <f t="shared" si="265"/>
        <v>19:50:14.569</v>
      </c>
      <c r="U423" t="str">
        <f t="shared" si="244"/>
        <v>A88BAF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232</v>
      </c>
      <c r="AJ423">
        <v>38.311321999999997</v>
      </c>
      <c r="AK423" t="s">
        <v>230</v>
      </c>
      <c r="AL423">
        <v>-122.049994</v>
      </c>
      <c r="AM423">
        <v>25</v>
      </c>
      <c r="AN423">
        <v>850</v>
      </c>
      <c r="AO423" t="s">
        <v>118</v>
      </c>
      <c r="AP423">
        <v>1</v>
      </c>
      <c r="AQ423">
        <v>2</v>
      </c>
      <c r="AR423">
        <v>-192</v>
      </c>
      <c r="AZ423">
        <v>1200</v>
      </c>
      <c r="BA423">
        <v>1</v>
      </c>
      <c r="BB423" t="str">
        <f t="shared" si="246"/>
        <v xml:space="preserve">N65PJ   </v>
      </c>
      <c r="BC423">
        <v>7</v>
      </c>
      <c r="BE423">
        <v>0</v>
      </c>
      <c r="BF423">
        <v>0</v>
      </c>
      <c r="BG423">
        <v>0</v>
      </c>
      <c r="BH423">
        <v>800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 t="shared" si="266"/>
        <v>19:50:14.976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5</v>
      </c>
      <c r="CP423" t="s">
        <v>119</v>
      </c>
      <c r="CQ423">
        <v>276</v>
      </c>
      <c r="CR423">
        <v>2</v>
      </c>
      <c r="CW423">
        <v>9843030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si="263"/>
        <v>06/02/2020 19:50:10.304</v>
      </c>
      <c r="C424" t="str">
        <f t="shared" si="245"/>
        <v>FFDFD3C0</v>
      </c>
      <c r="D424" t="s">
        <v>127</v>
      </c>
      <c r="E424">
        <v>9</v>
      </c>
      <c r="H424">
        <v>51</v>
      </c>
      <c r="I424" t="s">
        <v>133</v>
      </c>
      <c r="J424" t="s">
        <v>129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64"/>
        <v>19:50:14.969</v>
      </c>
      <c r="T424" t="str">
        <f t="shared" si="265"/>
        <v>19:50:14.569</v>
      </c>
      <c r="U424" t="str">
        <f t="shared" si="244"/>
        <v>A88BAF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232</v>
      </c>
      <c r="AJ424">
        <v>38.311321999999997</v>
      </c>
      <c r="AK424" t="s">
        <v>230</v>
      </c>
      <c r="AL424">
        <v>-122.049994</v>
      </c>
      <c r="AM424">
        <v>25</v>
      </c>
      <c r="AN424">
        <v>850</v>
      </c>
      <c r="AO424" t="s">
        <v>118</v>
      </c>
      <c r="AP424">
        <v>1</v>
      </c>
      <c r="AQ424">
        <v>2</v>
      </c>
      <c r="AR424">
        <v>-192</v>
      </c>
      <c r="AZ424">
        <v>1200</v>
      </c>
      <c r="BA424">
        <v>1</v>
      </c>
      <c r="BB424" t="str">
        <f t="shared" si="246"/>
        <v xml:space="preserve">N65PJ   </v>
      </c>
      <c r="BC424">
        <v>7</v>
      </c>
      <c r="BE424">
        <v>0</v>
      </c>
      <c r="BF424">
        <v>0</v>
      </c>
      <c r="BG424">
        <v>0</v>
      </c>
      <c r="BH424">
        <v>800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 t="shared" si="266"/>
        <v>19:50:14.976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5</v>
      </c>
      <c r="CP424" t="s">
        <v>119</v>
      </c>
      <c r="CQ424">
        <v>276</v>
      </c>
      <c r="CR424">
        <v>2</v>
      </c>
      <c r="CW424">
        <v>9843030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ref="A425:A431" si="267">"06/02/2020 19:50:11.196"</f>
        <v>06/02/2020 19:50:11.196</v>
      </c>
      <c r="C425" t="str">
        <f t="shared" si="245"/>
        <v>FFDFD3C0</v>
      </c>
      <c r="D425" t="s">
        <v>125</v>
      </c>
      <c r="E425">
        <v>19</v>
      </c>
      <c r="F425">
        <v>1019</v>
      </c>
      <c r="G425" t="s">
        <v>114</v>
      </c>
      <c r="J425" t="s">
        <v>126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ref="S425:S431" si="268">"19:50:15.844"</f>
        <v>19:50:15.844</v>
      </c>
      <c r="T425" t="str">
        <f t="shared" ref="T425:T431" si="269">"19:50:15.444"</f>
        <v>19:50:15.444</v>
      </c>
      <c r="U425" t="str">
        <f t="shared" si="244"/>
        <v>A88BAF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233</v>
      </c>
      <c r="AJ425">
        <v>38.311343000000001</v>
      </c>
      <c r="AK425" t="s">
        <v>227</v>
      </c>
      <c r="AL425">
        <v>-122.04997299999999</v>
      </c>
      <c r="AM425">
        <v>25</v>
      </c>
      <c r="AN425">
        <v>850</v>
      </c>
      <c r="AO425" t="s">
        <v>118</v>
      </c>
      <c r="AP425">
        <v>1</v>
      </c>
      <c r="AQ425">
        <v>2</v>
      </c>
      <c r="AR425">
        <v>-128</v>
      </c>
      <c r="AZ425">
        <v>1200</v>
      </c>
      <c r="BA425">
        <v>1</v>
      </c>
      <c r="BB425" t="str">
        <f t="shared" si="246"/>
        <v xml:space="preserve">N65PJ   </v>
      </c>
      <c r="BC425">
        <v>7</v>
      </c>
      <c r="BE425">
        <v>0</v>
      </c>
      <c r="BF425">
        <v>0</v>
      </c>
      <c r="BG425">
        <v>0</v>
      </c>
      <c r="BH425">
        <v>825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 t="shared" ref="BW425:BW431" si="270">"19:50:15.846"</f>
        <v>19:50:15.846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4</v>
      </c>
      <c r="CP425" t="s">
        <v>119</v>
      </c>
      <c r="CQ425">
        <v>276</v>
      </c>
      <c r="CR425">
        <v>2</v>
      </c>
      <c r="CW425">
        <v>9843633</v>
      </c>
      <c r="CY425">
        <v>1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267"/>
        <v>06/02/2020 19:50:11.196</v>
      </c>
      <c r="C426" t="str">
        <f t="shared" si="245"/>
        <v>FFDFD3C0</v>
      </c>
      <c r="D426" t="s">
        <v>113</v>
      </c>
      <c r="E426">
        <v>5</v>
      </c>
      <c r="H426">
        <v>172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68"/>
        <v>19:50:15.844</v>
      </c>
      <c r="T426" t="str">
        <f t="shared" si="269"/>
        <v>19:50:15.444</v>
      </c>
      <c r="U426" t="str">
        <f t="shared" si="244"/>
        <v>A88BAF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233</v>
      </c>
      <c r="AJ426">
        <v>38.311343000000001</v>
      </c>
      <c r="AK426" t="s">
        <v>227</v>
      </c>
      <c r="AL426">
        <v>-122.04997299999999</v>
      </c>
      <c r="AM426">
        <v>25</v>
      </c>
      <c r="AN426">
        <v>850</v>
      </c>
      <c r="AO426" t="s">
        <v>118</v>
      </c>
      <c r="AP426">
        <v>1</v>
      </c>
      <c r="AQ426">
        <v>2</v>
      </c>
      <c r="AR426">
        <v>-128</v>
      </c>
      <c r="AZ426">
        <v>1200</v>
      </c>
      <c r="BA426">
        <v>1</v>
      </c>
      <c r="BB426" t="str">
        <f t="shared" si="246"/>
        <v xml:space="preserve">N65PJ   </v>
      </c>
      <c r="BC426">
        <v>7</v>
      </c>
      <c r="BE426">
        <v>0</v>
      </c>
      <c r="BF426">
        <v>0</v>
      </c>
      <c r="BG426">
        <v>0</v>
      </c>
      <c r="BH426">
        <v>825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 t="shared" si="270"/>
        <v>19:50:15.846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4</v>
      </c>
      <c r="CP426" t="s">
        <v>119</v>
      </c>
      <c r="CQ426">
        <v>276</v>
      </c>
      <c r="CR426">
        <v>2</v>
      </c>
      <c r="CW426">
        <v>9843633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si="267"/>
        <v>06/02/2020 19:50:11.196</v>
      </c>
      <c r="C427" t="str">
        <f t="shared" si="245"/>
        <v>FFDFD3C0</v>
      </c>
      <c r="D427" t="s">
        <v>127</v>
      </c>
      <c r="E427">
        <v>5</v>
      </c>
      <c r="H427">
        <v>47</v>
      </c>
      <c r="I427" t="s">
        <v>128</v>
      </c>
      <c r="J427" t="s">
        <v>129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68"/>
        <v>19:50:15.844</v>
      </c>
      <c r="T427" t="str">
        <f t="shared" si="269"/>
        <v>19:50:15.444</v>
      </c>
      <c r="U427" t="str">
        <f t="shared" si="244"/>
        <v>A88BAF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233</v>
      </c>
      <c r="AJ427">
        <v>38.311343000000001</v>
      </c>
      <c r="AK427" t="s">
        <v>227</v>
      </c>
      <c r="AL427">
        <v>-122.04997299999999</v>
      </c>
      <c r="AM427">
        <v>25</v>
      </c>
      <c r="AN427">
        <v>850</v>
      </c>
      <c r="AO427" t="s">
        <v>118</v>
      </c>
      <c r="AP427">
        <v>1</v>
      </c>
      <c r="AQ427">
        <v>2</v>
      </c>
      <c r="AR427">
        <v>-128</v>
      </c>
      <c r="AZ427">
        <v>1200</v>
      </c>
      <c r="BA427">
        <v>1</v>
      </c>
      <c r="BB427" t="str">
        <f t="shared" si="246"/>
        <v xml:space="preserve">N65PJ   </v>
      </c>
      <c r="BC427">
        <v>7</v>
      </c>
      <c r="BE427">
        <v>0</v>
      </c>
      <c r="BF427">
        <v>0</v>
      </c>
      <c r="BG427">
        <v>0</v>
      </c>
      <c r="BH427">
        <v>825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 t="shared" si="270"/>
        <v>19:50:15.846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4</v>
      </c>
      <c r="CP427" t="s">
        <v>119</v>
      </c>
      <c r="CQ427">
        <v>276</v>
      </c>
      <c r="CR427">
        <v>2</v>
      </c>
      <c r="CW427">
        <v>9843633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 t="shared" si="267"/>
        <v>06/02/2020 19:50:11.196</v>
      </c>
      <c r="C428" t="str">
        <f t="shared" si="245"/>
        <v>FFDFD3C0</v>
      </c>
      <c r="D428" t="s">
        <v>127</v>
      </c>
      <c r="E428">
        <v>9</v>
      </c>
      <c r="H428">
        <v>51</v>
      </c>
      <c r="I428" t="s">
        <v>133</v>
      </c>
      <c r="J428" t="s">
        <v>129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268"/>
        <v>19:50:15.844</v>
      </c>
      <c r="T428" t="str">
        <f t="shared" si="269"/>
        <v>19:50:15.444</v>
      </c>
      <c r="U428" t="str">
        <f t="shared" si="244"/>
        <v>A88BAF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233</v>
      </c>
      <c r="AJ428">
        <v>38.311343000000001</v>
      </c>
      <c r="AK428" t="s">
        <v>227</v>
      </c>
      <c r="AL428">
        <v>-122.04997299999999</v>
      </c>
      <c r="AM428">
        <v>25</v>
      </c>
      <c r="AN428">
        <v>850</v>
      </c>
      <c r="AO428" t="s">
        <v>118</v>
      </c>
      <c r="AP428">
        <v>1</v>
      </c>
      <c r="AQ428">
        <v>2</v>
      </c>
      <c r="AR428">
        <v>-128</v>
      </c>
      <c r="AZ428">
        <v>1200</v>
      </c>
      <c r="BA428">
        <v>1</v>
      </c>
      <c r="BB428" t="str">
        <f t="shared" si="246"/>
        <v xml:space="preserve">N65PJ   </v>
      </c>
      <c r="BC428">
        <v>7</v>
      </c>
      <c r="BE428">
        <v>0</v>
      </c>
      <c r="BF428">
        <v>0</v>
      </c>
      <c r="BG428">
        <v>0</v>
      </c>
      <c r="BH428">
        <v>825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 t="shared" si="270"/>
        <v>19:50:15.846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4</v>
      </c>
      <c r="CP428" t="s">
        <v>119</v>
      </c>
      <c r="CQ428">
        <v>276</v>
      </c>
      <c r="CR428">
        <v>2</v>
      </c>
      <c r="CW428">
        <v>9843633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 t="shared" si="267"/>
        <v>06/02/2020 19:50:11.196</v>
      </c>
      <c r="C429" t="str">
        <f t="shared" si="245"/>
        <v>FFDFD3C0</v>
      </c>
      <c r="D429" t="s">
        <v>122</v>
      </c>
      <c r="E429">
        <v>6</v>
      </c>
      <c r="F429">
        <v>2006</v>
      </c>
      <c r="G429" t="s">
        <v>123</v>
      </c>
      <c r="J429" t="s">
        <v>124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68"/>
        <v>19:50:15.844</v>
      </c>
      <c r="T429" t="str">
        <f t="shared" si="269"/>
        <v>19:50:15.444</v>
      </c>
      <c r="U429" t="str">
        <f t="shared" si="244"/>
        <v>A88BAF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233</v>
      </c>
      <c r="AJ429">
        <v>38.311343000000001</v>
      </c>
      <c r="AK429" t="s">
        <v>227</v>
      </c>
      <c r="AL429">
        <v>-122.04997299999999</v>
      </c>
      <c r="AM429">
        <v>25</v>
      </c>
      <c r="AN429">
        <v>850</v>
      </c>
      <c r="AO429" t="s">
        <v>118</v>
      </c>
      <c r="AP429">
        <v>1</v>
      </c>
      <c r="AQ429">
        <v>2</v>
      </c>
      <c r="AR429">
        <v>-128</v>
      </c>
      <c r="AZ429">
        <v>1200</v>
      </c>
      <c r="BA429">
        <v>1</v>
      </c>
      <c r="BB429" t="str">
        <f t="shared" si="246"/>
        <v xml:space="preserve">N65PJ   </v>
      </c>
      <c r="BC429">
        <v>7</v>
      </c>
      <c r="BE429">
        <v>0</v>
      </c>
      <c r="BF429">
        <v>0</v>
      </c>
      <c r="BG429">
        <v>0</v>
      </c>
      <c r="BH429">
        <v>825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 t="shared" si="270"/>
        <v>19:50:15.846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4</v>
      </c>
      <c r="CP429" t="s">
        <v>119</v>
      </c>
      <c r="CQ429">
        <v>276</v>
      </c>
      <c r="CR429">
        <v>2</v>
      </c>
      <c r="CW429">
        <v>9843633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 t="shared" si="267"/>
        <v>06/02/2020 19:50:11.196</v>
      </c>
      <c r="C430" t="str">
        <f t="shared" si="245"/>
        <v>FFDFD3C0</v>
      </c>
      <c r="D430" t="s">
        <v>127</v>
      </c>
      <c r="E430">
        <v>7</v>
      </c>
      <c r="H430">
        <v>49</v>
      </c>
      <c r="I430" t="s">
        <v>114</v>
      </c>
      <c r="J430" t="s">
        <v>129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68"/>
        <v>19:50:15.844</v>
      </c>
      <c r="T430" t="str">
        <f t="shared" si="269"/>
        <v>19:50:15.444</v>
      </c>
      <c r="U430" t="str">
        <f t="shared" si="244"/>
        <v>A88BAF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233</v>
      </c>
      <c r="AJ430">
        <v>38.311343000000001</v>
      </c>
      <c r="AK430" t="s">
        <v>227</v>
      </c>
      <c r="AL430">
        <v>-122.04997299999999</v>
      </c>
      <c r="AM430">
        <v>25</v>
      </c>
      <c r="AN430">
        <v>850</v>
      </c>
      <c r="AO430" t="s">
        <v>118</v>
      </c>
      <c r="AP430">
        <v>1</v>
      </c>
      <c r="AQ430">
        <v>2</v>
      </c>
      <c r="AR430">
        <v>-128</v>
      </c>
      <c r="AZ430">
        <v>1200</v>
      </c>
      <c r="BA430">
        <v>1</v>
      </c>
      <c r="BB430" t="str">
        <f t="shared" si="246"/>
        <v xml:space="preserve">N65PJ   </v>
      </c>
      <c r="BC430">
        <v>7</v>
      </c>
      <c r="BE430">
        <v>0</v>
      </c>
      <c r="BF430">
        <v>0</v>
      </c>
      <c r="BG430">
        <v>0</v>
      </c>
      <c r="BH430">
        <v>825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 t="shared" si="270"/>
        <v>19:50:15.846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4</v>
      </c>
      <c r="CP430" t="s">
        <v>119</v>
      </c>
      <c r="CQ430">
        <v>275</v>
      </c>
      <c r="CR430">
        <v>2</v>
      </c>
      <c r="CW430">
        <v>7368995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 t="shared" si="267"/>
        <v>06/02/2020 19:50:11.196</v>
      </c>
      <c r="C431" t="str">
        <f t="shared" si="245"/>
        <v>FFDFD3C0</v>
      </c>
      <c r="D431" t="s">
        <v>131</v>
      </c>
      <c r="E431">
        <v>11</v>
      </c>
      <c r="H431">
        <v>228</v>
      </c>
      <c r="I431" t="s">
        <v>132</v>
      </c>
      <c r="J431" t="s">
        <v>129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68"/>
        <v>19:50:15.844</v>
      </c>
      <c r="T431" t="str">
        <f t="shared" si="269"/>
        <v>19:50:15.444</v>
      </c>
      <c r="U431" t="str">
        <f t="shared" si="244"/>
        <v>A88BAF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233</v>
      </c>
      <c r="AJ431">
        <v>38.311343000000001</v>
      </c>
      <c r="AK431" t="s">
        <v>227</v>
      </c>
      <c r="AL431">
        <v>-122.04997299999999</v>
      </c>
      <c r="AM431">
        <v>25</v>
      </c>
      <c r="AN431">
        <v>850</v>
      </c>
      <c r="AO431" t="s">
        <v>118</v>
      </c>
      <c r="AP431">
        <v>1</v>
      </c>
      <c r="AQ431">
        <v>2</v>
      </c>
      <c r="AR431">
        <v>-128</v>
      </c>
      <c r="AZ431">
        <v>1200</v>
      </c>
      <c r="BA431">
        <v>1</v>
      </c>
      <c r="BB431" t="str">
        <f t="shared" si="246"/>
        <v xml:space="preserve">N65PJ   </v>
      </c>
      <c r="BC431">
        <v>7</v>
      </c>
      <c r="BE431">
        <v>0</v>
      </c>
      <c r="BF431">
        <v>0</v>
      </c>
      <c r="BG431">
        <v>0</v>
      </c>
      <c r="BH431">
        <v>825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 t="shared" si="270"/>
        <v>19:50:15.846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4</v>
      </c>
      <c r="CP431" t="s">
        <v>119</v>
      </c>
      <c r="CQ431">
        <v>276</v>
      </c>
      <c r="CR431">
        <v>2</v>
      </c>
      <c r="CW431">
        <v>9843633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 t="shared" ref="A432:A438" si="271">"06/02/2020 19:50:11.995"</f>
        <v>06/02/2020 19:50:11.995</v>
      </c>
      <c r="C432" t="str">
        <f t="shared" si="245"/>
        <v>FFDFD3C0</v>
      </c>
      <c r="D432" t="s">
        <v>127</v>
      </c>
      <c r="E432">
        <v>7</v>
      </c>
      <c r="H432">
        <v>49</v>
      </c>
      <c r="I432" t="s">
        <v>114</v>
      </c>
      <c r="J432" t="s">
        <v>129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ref="S432:S438" si="272">"19:50:16.656"</f>
        <v>19:50:16.656</v>
      </c>
      <c r="T432" t="str">
        <f>"19:50:16.256"</f>
        <v>19:50:16.256</v>
      </c>
      <c r="U432" t="str">
        <f t="shared" si="244"/>
        <v>A88BAF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233</v>
      </c>
      <c r="AJ432">
        <v>38.311343000000001</v>
      </c>
      <c r="AK432" t="s">
        <v>227</v>
      </c>
      <c r="AL432">
        <v>-122.04997299999999</v>
      </c>
      <c r="AM432">
        <v>25</v>
      </c>
      <c r="AN432">
        <v>850</v>
      </c>
      <c r="AO432" t="s">
        <v>118</v>
      </c>
      <c r="AP432">
        <v>0</v>
      </c>
      <c r="AQ432">
        <v>2</v>
      </c>
      <c r="AR432">
        <v>-192</v>
      </c>
      <c r="AZ432">
        <v>1200</v>
      </c>
      <c r="BA432">
        <v>1</v>
      </c>
      <c r="BB432" t="str">
        <f t="shared" si="246"/>
        <v xml:space="preserve">N65PJ   </v>
      </c>
      <c r="BC432">
        <v>7</v>
      </c>
      <c r="BE432">
        <v>0</v>
      </c>
      <c r="BF432">
        <v>0</v>
      </c>
      <c r="BG432">
        <v>0</v>
      </c>
      <c r="BH432">
        <v>800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 t="shared" ref="BW432:BW438" si="273">"19:50:16.657"</f>
        <v>19:50:16.657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4</v>
      </c>
      <c r="CP432" t="s">
        <v>119</v>
      </c>
      <c r="CQ432">
        <v>275</v>
      </c>
      <c r="CR432">
        <v>2</v>
      </c>
      <c r="CW432">
        <v>7369410</v>
      </c>
      <c r="CY432">
        <v>1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 t="shared" si="271"/>
        <v>06/02/2020 19:50:11.995</v>
      </c>
      <c r="C433" t="str">
        <f t="shared" si="245"/>
        <v>FFDFD3C0</v>
      </c>
      <c r="D433" t="s">
        <v>131</v>
      </c>
      <c r="E433">
        <v>11</v>
      </c>
      <c r="H433">
        <v>228</v>
      </c>
      <c r="I433" t="s">
        <v>132</v>
      </c>
      <c r="J433" t="s">
        <v>129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72"/>
        <v>19:50:16.656</v>
      </c>
      <c r="T433" t="str">
        <f t="shared" ref="T433:T438" si="274">"19:50:15.856"</f>
        <v>19:50:15.856</v>
      </c>
      <c r="U433" t="str">
        <f t="shared" si="244"/>
        <v>A88BAF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233</v>
      </c>
      <c r="AJ433">
        <v>38.311343000000001</v>
      </c>
      <c r="AK433" t="s">
        <v>227</v>
      </c>
      <c r="AL433">
        <v>-122.04997299999999</v>
      </c>
      <c r="AM433">
        <v>25</v>
      </c>
      <c r="AN433">
        <v>850</v>
      </c>
      <c r="AO433" t="s">
        <v>118</v>
      </c>
      <c r="AP433">
        <v>1</v>
      </c>
      <c r="AQ433">
        <v>2</v>
      </c>
      <c r="AR433">
        <v>-192</v>
      </c>
      <c r="AZ433">
        <v>1200</v>
      </c>
      <c r="BA433">
        <v>1</v>
      </c>
      <c r="BB433" t="str">
        <f t="shared" si="246"/>
        <v xml:space="preserve">N65PJ   </v>
      </c>
      <c r="BC433">
        <v>7</v>
      </c>
      <c r="BE433">
        <v>0</v>
      </c>
      <c r="BF433">
        <v>0</v>
      </c>
      <c r="BG433">
        <v>0</v>
      </c>
      <c r="BH433">
        <v>825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 t="shared" si="273"/>
        <v>19:50:16.657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2</v>
      </c>
      <c r="CP433" t="s">
        <v>119</v>
      </c>
      <c r="CQ433">
        <v>276</v>
      </c>
      <c r="CR433">
        <v>2</v>
      </c>
      <c r="CW433">
        <v>9844248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 t="shared" si="271"/>
        <v>06/02/2020 19:50:11.995</v>
      </c>
      <c r="C434" t="str">
        <f t="shared" si="245"/>
        <v>FFDFD3C0</v>
      </c>
      <c r="D434" t="s">
        <v>125</v>
      </c>
      <c r="E434">
        <v>19</v>
      </c>
      <c r="F434">
        <v>1019</v>
      </c>
      <c r="G434" t="s">
        <v>114</v>
      </c>
      <c r="J434" t="s">
        <v>126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272"/>
        <v>19:50:16.656</v>
      </c>
      <c r="T434" t="str">
        <f t="shared" si="274"/>
        <v>19:50:15.856</v>
      </c>
      <c r="U434" t="str">
        <f t="shared" si="244"/>
        <v>A88BAF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233</v>
      </c>
      <c r="AJ434">
        <v>38.311343000000001</v>
      </c>
      <c r="AK434" t="s">
        <v>227</v>
      </c>
      <c r="AL434">
        <v>-122.04997299999999</v>
      </c>
      <c r="AM434">
        <v>25</v>
      </c>
      <c r="AN434">
        <v>850</v>
      </c>
      <c r="AO434" t="s">
        <v>118</v>
      </c>
      <c r="AP434">
        <v>1</v>
      </c>
      <c r="AQ434">
        <v>2</v>
      </c>
      <c r="AR434">
        <v>-192</v>
      </c>
      <c r="AZ434">
        <v>1200</v>
      </c>
      <c r="BA434">
        <v>1</v>
      </c>
      <c r="BB434" t="str">
        <f t="shared" si="246"/>
        <v xml:space="preserve">N65PJ   </v>
      </c>
      <c r="BC434">
        <v>7</v>
      </c>
      <c r="BE434">
        <v>0</v>
      </c>
      <c r="BF434">
        <v>0</v>
      </c>
      <c r="BG434">
        <v>0</v>
      </c>
      <c r="BH434">
        <v>825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 t="shared" si="273"/>
        <v>19:50:16.657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2</v>
      </c>
      <c r="CP434" t="s">
        <v>119</v>
      </c>
      <c r="CQ434">
        <v>276</v>
      </c>
      <c r="CR434">
        <v>2</v>
      </c>
      <c r="CW434">
        <v>9844248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 t="shared" si="271"/>
        <v>06/02/2020 19:50:11.995</v>
      </c>
      <c r="C435" t="str">
        <f t="shared" si="245"/>
        <v>FFDFD3C0</v>
      </c>
      <c r="D435" t="s">
        <v>113</v>
      </c>
      <c r="E435">
        <v>5</v>
      </c>
      <c r="H435">
        <v>172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72"/>
        <v>19:50:16.656</v>
      </c>
      <c r="T435" t="str">
        <f t="shared" si="274"/>
        <v>19:50:15.856</v>
      </c>
      <c r="U435" t="str">
        <f t="shared" si="244"/>
        <v>A88BAF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233</v>
      </c>
      <c r="AJ435">
        <v>38.311343000000001</v>
      </c>
      <c r="AK435" t="s">
        <v>227</v>
      </c>
      <c r="AL435">
        <v>-122.04997299999999</v>
      </c>
      <c r="AM435">
        <v>25</v>
      </c>
      <c r="AN435">
        <v>850</v>
      </c>
      <c r="AO435" t="s">
        <v>118</v>
      </c>
      <c r="AP435">
        <v>1</v>
      </c>
      <c r="AQ435">
        <v>2</v>
      </c>
      <c r="AR435">
        <v>-192</v>
      </c>
      <c r="AZ435">
        <v>1200</v>
      </c>
      <c r="BA435">
        <v>1</v>
      </c>
      <c r="BB435" t="str">
        <f t="shared" si="246"/>
        <v xml:space="preserve">N65PJ   </v>
      </c>
      <c r="BC435">
        <v>7</v>
      </c>
      <c r="BE435">
        <v>0</v>
      </c>
      <c r="BF435">
        <v>0</v>
      </c>
      <c r="BG435">
        <v>0</v>
      </c>
      <c r="BH435">
        <v>825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 t="shared" si="273"/>
        <v>19:50:16.657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 t="s">
        <v>119</v>
      </c>
      <c r="CQ435">
        <v>276</v>
      </c>
      <c r="CR435">
        <v>2</v>
      </c>
      <c r="CW435">
        <v>9844248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 t="shared" si="271"/>
        <v>06/02/2020 19:50:11.995</v>
      </c>
      <c r="C436" t="str">
        <f t="shared" si="245"/>
        <v>FFDFD3C0</v>
      </c>
      <c r="D436" t="s">
        <v>122</v>
      </c>
      <c r="E436">
        <v>6</v>
      </c>
      <c r="F436">
        <v>2006</v>
      </c>
      <c r="G436" t="s">
        <v>123</v>
      </c>
      <c r="J436" t="s">
        <v>124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272"/>
        <v>19:50:16.656</v>
      </c>
      <c r="T436" t="str">
        <f t="shared" si="274"/>
        <v>19:50:15.856</v>
      </c>
      <c r="U436" t="str">
        <f t="shared" si="244"/>
        <v>A88BAF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233</v>
      </c>
      <c r="AJ436">
        <v>38.311343000000001</v>
      </c>
      <c r="AK436" t="s">
        <v>227</v>
      </c>
      <c r="AL436">
        <v>-122.04997299999999</v>
      </c>
      <c r="AM436">
        <v>25</v>
      </c>
      <c r="AN436">
        <v>850</v>
      </c>
      <c r="AO436" t="s">
        <v>118</v>
      </c>
      <c r="AP436">
        <v>1</v>
      </c>
      <c r="AQ436">
        <v>2</v>
      </c>
      <c r="AR436">
        <v>-192</v>
      </c>
      <c r="AZ436">
        <v>1200</v>
      </c>
      <c r="BA436">
        <v>1</v>
      </c>
      <c r="BB436" t="str">
        <f t="shared" si="246"/>
        <v xml:space="preserve">N65PJ   </v>
      </c>
      <c r="BC436">
        <v>7</v>
      </c>
      <c r="BE436">
        <v>0</v>
      </c>
      <c r="BF436">
        <v>0</v>
      </c>
      <c r="BG436">
        <v>0</v>
      </c>
      <c r="BH436">
        <v>825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 t="shared" si="273"/>
        <v>19:50:16.657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2</v>
      </c>
      <c r="CP436" t="s">
        <v>119</v>
      </c>
      <c r="CQ436">
        <v>276</v>
      </c>
      <c r="CR436">
        <v>2</v>
      </c>
      <c r="CW436">
        <v>9844248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 t="shared" si="271"/>
        <v>06/02/2020 19:50:11.995</v>
      </c>
      <c r="C437" t="str">
        <f t="shared" si="245"/>
        <v>FFDFD3C0</v>
      </c>
      <c r="D437" t="s">
        <v>127</v>
      </c>
      <c r="E437">
        <v>5</v>
      </c>
      <c r="H437">
        <v>47</v>
      </c>
      <c r="I437" t="s">
        <v>128</v>
      </c>
      <c r="J437" t="s">
        <v>129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72"/>
        <v>19:50:16.656</v>
      </c>
      <c r="T437" t="str">
        <f t="shared" si="274"/>
        <v>19:50:15.856</v>
      </c>
      <c r="U437" t="str">
        <f t="shared" si="244"/>
        <v>A88BAF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233</v>
      </c>
      <c r="AJ437">
        <v>38.311343000000001</v>
      </c>
      <c r="AK437" t="s">
        <v>227</v>
      </c>
      <c r="AL437">
        <v>-122.04997299999999</v>
      </c>
      <c r="AM437">
        <v>25</v>
      </c>
      <c r="AN437">
        <v>850</v>
      </c>
      <c r="AO437" t="s">
        <v>118</v>
      </c>
      <c r="AP437">
        <v>1</v>
      </c>
      <c r="AQ437">
        <v>2</v>
      </c>
      <c r="AR437">
        <v>-192</v>
      </c>
      <c r="AZ437">
        <v>1200</v>
      </c>
      <c r="BA437">
        <v>1</v>
      </c>
      <c r="BB437" t="str">
        <f t="shared" si="246"/>
        <v xml:space="preserve">N65PJ   </v>
      </c>
      <c r="BC437">
        <v>7</v>
      </c>
      <c r="BE437">
        <v>0</v>
      </c>
      <c r="BF437">
        <v>0</v>
      </c>
      <c r="BG437">
        <v>0</v>
      </c>
      <c r="BH437">
        <v>825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 t="shared" si="273"/>
        <v>19:50:16.657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2</v>
      </c>
      <c r="CP437" t="s">
        <v>119</v>
      </c>
      <c r="CQ437">
        <v>276</v>
      </c>
      <c r="CR437">
        <v>2</v>
      </c>
      <c r="CW437">
        <v>9844248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 t="shared" si="271"/>
        <v>06/02/2020 19:50:11.995</v>
      </c>
      <c r="C438" t="str">
        <f t="shared" si="245"/>
        <v>FFDFD3C0</v>
      </c>
      <c r="D438" t="s">
        <v>127</v>
      </c>
      <c r="E438">
        <v>9</v>
      </c>
      <c r="H438">
        <v>51</v>
      </c>
      <c r="I438" t="s">
        <v>133</v>
      </c>
      <c r="J438" t="s">
        <v>129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72"/>
        <v>19:50:16.656</v>
      </c>
      <c r="T438" t="str">
        <f t="shared" si="274"/>
        <v>19:50:15.856</v>
      </c>
      <c r="U438" t="str">
        <f t="shared" si="244"/>
        <v>A88BAF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233</v>
      </c>
      <c r="AJ438">
        <v>38.311343000000001</v>
      </c>
      <c r="AK438" t="s">
        <v>227</v>
      </c>
      <c r="AL438">
        <v>-122.04997299999999</v>
      </c>
      <c r="AM438">
        <v>25</v>
      </c>
      <c r="AN438">
        <v>850</v>
      </c>
      <c r="AO438" t="s">
        <v>118</v>
      </c>
      <c r="AP438">
        <v>1</v>
      </c>
      <c r="AQ438">
        <v>2</v>
      </c>
      <c r="AR438">
        <v>-192</v>
      </c>
      <c r="AZ438">
        <v>1200</v>
      </c>
      <c r="BA438">
        <v>1</v>
      </c>
      <c r="BB438" t="str">
        <f t="shared" si="246"/>
        <v xml:space="preserve">N65PJ   </v>
      </c>
      <c r="BC438">
        <v>7</v>
      </c>
      <c r="BE438">
        <v>0</v>
      </c>
      <c r="BF438">
        <v>0</v>
      </c>
      <c r="BG438">
        <v>0</v>
      </c>
      <c r="BH438">
        <v>825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 t="shared" si="273"/>
        <v>19:50:16.657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2</v>
      </c>
      <c r="CP438" t="s">
        <v>119</v>
      </c>
      <c r="CQ438">
        <v>276</v>
      </c>
      <c r="CR438">
        <v>2</v>
      </c>
      <c r="CW438">
        <v>9844248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 t="shared" ref="A439:A445" si="275">"06/02/2020 19:50:13.067"</f>
        <v>06/02/2020 19:50:13.067</v>
      </c>
      <c r="C439" t="str">
        <f t="shared" si="245"/>
        <v>FFDFD3C0</v>
      </c>
      <c r="D439" t="s">
        <v>122</v>
      </c>
      <c r="E439">
        <v>6</v>
      </c>
      <c r="F439">
        <v>2006</v>
      </c>
      <c r="G439" t="s">
        <v>123</v>
      </c>
      <c r="J439" t="s">
        <v>124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ref="S439:S445" si="276">"19:50:17.727"</f>
        <v>19:50:17.727</v>
      </c>
      <c r="T439" t="str">
        <f t="shared" ref="T439:T445" si="277">"19:50:17.227"</f>
        <v>19:50:17.227</v>
      </c>
      <c r="U439" t="str">
        <f t="shared" si="244"/>
        <v>A88BAF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232</v>
      </c>
      <c r="AJ439">
        <v>38.311321999999997</v>
      </c>
      <c r="AK439" t="s">
        <v>230</v>
      </c>
      <c r="AL439">
        <v>-122.049994</v>
      </c>
      <c r="AM439">
        <v>25</v>
      </c>
      <c r="AN439">
        <v>850</v>
      </c>
      <c r="AO439" t="s">
        <v>118</v>
      </c>
      <c r="AP439">
        <v>1</v>
      </c>
      <c r="AQ439">
        <v>1</v>
      </c>
      <c r="AR439">
        <v>-128</v>
      </c>
      <c r="AZ439">
        <v>1200</v>
      </c>
      <c r="BA439">
        <v>1</v>
      </c>
      <c r="BB439" t="str">
        <f t="shared" si="246"/>
        <v xml:space="preserve">N65PJ   </v>
      </c>
      <c r="BC439">
        <v>7</v>
      </c>
      <c r="BE439">
        <v>0</v>
      </c>
      <c r="BF439">
        <v>0</v>
      </c>
      <c r="BG439">
        <v>0</v>
      </c>
      <c r="BH439">
        <v>825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 t="shared" ref="BW439:BW445" si="278">"19:50:17.728"</f>
        <v>19:50:17.728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4</v>
      </c>
      <c r="CP439" t="s">
        <v>119</v>
      </c>
      <c r="CQ439">
        <v>275</v>
      </c>
      <c r="CR439">
        <v>2</v>
      </c>
      <c r="CW439">
        <v>7369993</v>
      </c>
      <c r="CY439">
        <v>1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 t="shared" si="275"/>
        <v>06/02/2020 19:50:13.067</v>
      </c>
      <c r="C440" t="str">
        <f t="shared" si="245"/>
        <v>FFDFD3C0</v>
      </c>
      <c r="D440" t="s">
        <v>113</v>
      </c>
      <c r="E440">
        <v>5</v>
      </c>
      <c r="H440">
        <v>172</v>
      </c>
      <c r="I440" t="s">
        <v>114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276"/>
        <v>19:50:17.727</v>
      </c>
      <c r="T440" t="str">
        <f t="shared" si="277"/>
        <v>19:50:17.227</v>
      </c>
      <c r="U440" t="str">
        <f t="shared" si="244"/>
        <v>A88BAF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232</v>
      </c>
      <c r="AJ440">
        <v>38.311321999999997</v>
      </c>
      <c r="AK440" t="s">
        <v>230</v>
      </c>
      <c r="AL440">
        <v>-122.049994</v>
      </c>
      <c r="AM440">
        <v>25</v>
      </c>
      <c r="AN440">
        <v>850</v>
      </c>
      <c r="AO440" t="s">
        <v>118</v>
      </c>
      <c r="AP440">
        <v>1</v>
      </c>
      <c r="AQ440">
        <v>1</v>
      </c>
      <c r="AR440">
        <v>-128</v>
      </c>
      <c r="AZ440">
        <v>1200</v>
      </c>
      <c r="BA440">
        <v>1</v>
      </c>
      <c r="BB440" t="str">
        <f t="shared" si="246"/>
        <v xml:space="preserve">N65PJ   </v>
      </c>
      <c r="BC440">
        <v>7</v>
      </c>
      <c r="BE440">
        <v>0</v>
      </c>
      <c r="BF440">
        <v>0</v>
      </c>
      <c r="BG440">
        <v>0</v>
      </c>
      <c r="BH440">
        <v>825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 t="shared" si="278"/>
        <v>19:50:17.728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4</v>
      </c>
      <c r="CP440" t="s">
        <v>119</v>
      </c>
      <c r="CQ440">
        <v>275</v>
      </c>
      <c r="CR440">
        <v>2</v>
      </c>
      <c r="CW440">
        <v>7369993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 t="shared" si="275"/>
        <v>06/02/2020 19:50:13.067</v>
      </c>
      <c r="C441" t="str">
        <f t="shared" si="245"/>
        <v>FFDFD3C0</v>
      </c>
      <c r="D441" t="s">
        <v>127</v>
      </c>
      <c r="E441">
        <v>5</v>
      </c>
      <c r="H441">
        <v>47</v>
      </c>
      <c r="I441" t="s">
        <v>128</v>
      </c>
      <c r="J441" t="s">
        <v>129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76"/>
        <v>19:50:17.727</v>
      </c>
      <c r="T441" t="str">
        <f t="shared" si="277"/>
        <v>19:50:17.227</v>
      </c>
      <c r="U441" t="str">
        <f t="shared" si="244"/>
        <v>A88BAF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232</v>
      </c>
      <c r="AJ441">
        <v>38.311321999999997</v>
      </c>
      <c r="AK441" t="s">
        <v>230</v>
      </c>
      <c r="AL441">
        <v>-122.049994</v>
      </c>
      <c r="AM441">
        <v>25</v>
      </c>
      <c r="AN441">
        <v>850</v>
      </c>
      <c r="AO441" t="s">
        <v>118</v>
      </c>
      <c r="AP441">
        <v>1</v>
      </c>
      <c r="AQ441">
        <v>1</v>
      </c>
      <c r="AR441">
        <v>-128</v>
      </c>
      <c r="AZ441">
        <v>1200</v>
      </c>
      <c r="BA441">
        <v>1</v>
      </c>
      <c r="BB441" t="str">
        <f t="shared" si="246"/>
        <v xml:space="preserve">N65PJ   </v>
      </c>
      <c r="BC441">
        <v>7</v>
      </c>
      <c r="BE441">
        <v>0</v>
      </c>
      <c r="BF441">
        <v>0</v>
      </c>
      <c r="BG441">
        <v>0</v>
      </c>
      <c r="BH441">
        <v>825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 t="shared" si="278"/>
        <v>19:50:17.728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4</v>
      </c>
      <c r="CP441" t="s">
        <v>119</v>
      </c>
      <c r="CQ441">
        <v>275</v>
      </c>
      <c r="CR441">
        <v>2</v>
      </c>
      <c r="CW441">
        <v>7369993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 t="shared" si="275"/>
        <v>06/02/2020 19:50:13.067</v>
      </c>
      <c r="C442" t="str">
        <f t="shared" si="245"/>
        <v>FFDFD3C0</v>
      </c>
      <c r="D442" t="s">
        <v>127</v>
      </c>
      <c r="E442">
        <v>9</v>
      </c>
      <c r="H442">
        <v>51</v>
      </c>
      <c r="I442" t="s">
        <v>133</v>
      </c>
      <c r="J442" t="s">
        <v>129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76"/>
        <v>19:50:17.727</v>
      </c>
      <c r="T442" t="str">
        <f t="shared" si="277"/>
        <v>19:50:17.227</v>
      </c>
      <c r="U442" t="str">
        <f t="shared" si="244"/>
        <v>A88BAF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232</v>
      </c>
      <c r="AJ442">
        <v>38.311321999999997</v>
      </c>
      <c r="AK442" t="s">
        <v>230</v>
      </c>
      <c r="AL442">
        <v>-122.049994</v>
      </c>
      <c r="AM442">
        <v>25</v>
      </c>
      <c r="AN442">
        <v>850</v>
      </c>
      <c r="AO442" t="s">
        <v>118</v>
      </c>
      <c r="AP442">
        <v>1</v>
      </c>
      <c r="AQ442">
        <v>1</v>
      </c>
      <c r="AR442">
        <v>-128</v>
      </c>
      <c r="AZ442">
        <v>1200</v>
      </c>
      <c r="BA442">
        <v>1</v>
      </c>
      <c r="BB442" t="str">
        <f t="shared" si="246"/>
        <v xml:space="preserve">N65PJ   </v>
      </c>
      <c r="BC442">
        <v>7</v>
      </c>
      <c r="BE442">
        <v>0</v>
      </c>
      <c r="BF442">
        <v>0</v>
      </c>
      <c r="BG442">
        <v>0</v>
      </c>
      <c r="BH442">
        <v>825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 t="shared" si="278"/>
        <v>19:50:17.728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4</v>
      </c>
      <c r="CP442" t="s">
        <v>119</v>
      </c>
      <c r="CQ442">
        <v>275</v>
      </c>
      <c r="CR442">
        <v>2</v>
      </c>
      <c r="CW442">
        <v>7369993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 t="shared" si="275"/>
        <v>06/02/2020 19:50:13.067</v>
      </c>
      <c r="C443" t="str">
        <f t="shared" si="245"/>
        <v>FFDFD3C0</v>
      </c>
      <c r="D443" t="s">
        <v>125</v>
      </c>
      <c r="E443">
        <v>19</v>
      </c>
      <c r="F443">
        <v>1019</v>
      </c>
      <c r="G443" t="s">
        <v>114</v>
      </c>
      <c r="J443" t="s">
        <v>126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76"/>
        <v>19:50:17.727</v>
      </c>
      <c r="T443" t="str">
        <f t="shared" si="277"/>
        <v>19:50:17.227</v>
      </c>
      <c r="U443" t="str">
        <f t="shared" si="244"/>
        <v>A88BAF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232</v>
      </c>
      <c r="AJ443">
        <v>38.311321999999997</v>
      </c>
      <c r="AK443" t="s">
        <v>230</v>
      </c>
      <c r="AL443">
        <v>-122.049994</v>
      </c>
      <c r="AM443">
        <v>25</v>
      </c>
      <c r="AN443">
        <v>850</v>
      </c>
      <c r="AO443" t="s">
        <v>118</v>
      </c>
      <c r="AP443">
        <v>1</v>
      </c>
      <c r="AQ443">
        <v>1</v>
      </c>
      <c r="AR443">
        <v>-128</v>
      </c>
      <c r="AZ443">
        <v>1200</v>
      </c>
      <c r="BA443">
        <v>1</v>
      </c>
      <c r="BB443" t="str">
        <f t="shared" si="246"/>
        <v xml:space="preserve">N65PJ   </v>
      </c>
      <c r="BC443">
        <v>7</v>
      </c>
      <c r="BE443">
        <v>0</v>
      </c>
      <c r="BF443">
        <v>0</v>
      </c>
      <c r="BG443">
        <v>0</v>
      </c>
      <c r="BH443">
        <v>825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 t="shared" si="278"/>
        <v>19:50:17.728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4</v>
      </c>
      <c r="CP443" t="s">
        <v>119</v>
      </c>
      <c r="CQ443">
        <v>275</v>
      </c>
      <c r="CR443">
        <v>2</v>
      </c>
      <c r="CW443">
        <v>7369993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 t="shared" si="275"/>
        <v>06/02/2020 19:50:13.067</v>
      </c>
      <c r="C444" t="str">
        <f t="shared" si="245"/>
        <v>FFDFD3C0</v>
      </c>
      <c r="D444" t="s">
        <v>127</v>
      </c>
      <c r="E444">
        <v>7</v>
      </c>
      <c r="H444">
        <v>49</v>
      </c>
      <c r="I444" t="s">
        <v>114</v>
      </c>
      <c r="J444" t="s">
        <v>129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276"/>
        <v>19:50:17.727</v>
      </c>
      <c r="T444" t="str">
        <f t="shared" si="277"/>
        <v>19:50:17.227</v>
      </c>
      <c r="U444" t="str">
        <f t="shared" si="244"/>
        <v>A88BAF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232</v>
      </c>
      <c r="AJ444">
        <v>38.311321999999997</v>
      </c>
      <c r="AK444" t="s">
        <v>230</v>
      </c>
      <c r="AL444">
        <v>-122.049994</v>
      </c>
      <c r="AM444">
        <v>25</v>
      </c>
      <c r="AN444">
        <v>850</v>
      </c>
      <c r="AO444" t="s">
        <v>118</v>
      </c>
      <c r="AP444">
        <v>1</v>
      </c>
      <c r="AQ444">
        <v>1</v>
      </c>
      <c r="AR444">
        <v>-128</v>
      </c>
      <c r="AZ444">
        <v>1200</v>
      </c>
      <c r="BA444">
        <v>1</v>
      </c>
      <c r="BB444" t="str">
        <f t="shared" si="246"/>
        <v xml:space="preserve">N65PJ   </v>
      </c>
      <c r="BC444">
        <v>7</v>
      </c>
      <c r="BE444">
        <v>0</v>
      </c>
      <c r="BF444">
        <v>0</v>
      </c>
      <c r="BG444">
        <v>0</v>
      </c>
      <c r="BH444">
        <v>825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 t="shared" si="278"/>
        <v>19:50:17.728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4</v>
      </c>
      <c r="CP444" t="s">
        <v>119</v>
      </c>
      <c r="CQ444">
        <v>275</v>
      </c>
      <c r="CR444">
        <v>2</v>
      </c>
      <c r="CW444">
        <v>7369993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 t="shared" si="275"/>
        <v>06/02/2020 19:50:13.067</v>
      </c>
      <c r="C445" t="str">
        <f t="shared" si="245"/>
        <v>FFDFD3C0</v>
      </c>
      <c r="D445" t="s">
        <v>131</v>
      </c>
      <c r="E445">
        <v>11</v>
      </c>
      <c r="H445">
        <v>228</v>
      </c>
      <c r="I445" t="s">
        <v>132</v>
      </c>
      <c r="J445" t="s">
        <v>129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276"/>
        <v>19:50:17.727</v>
      </c>
      <c r="T445" t="str">
        <f t="shared" si="277"/>
        <v>19:50:17.227</v>
      </c>
      <c r="U445" t="str">
        <f t="shared" si="244"/>
        <v>A88BAF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232</v>
      </c>
      <c r="AJ445">
        <v>38.311321999999997</v>
      </c>
      <c r="AK445" t="s">
        <v>230</v>
      </c>
      <c r="AL445">
        <v>-122.049994</v>
      </c>
      <c r="AM445">
        <v>25</v>
      </c>
      <c r="AN445">
        <v>850</v>
      </c>
      <c r="AO445" t="s">
        <v>118</v>
      </c>
      <c r="AP445">
        <v>1</v>
      </c>
      <c r="AQ445">
        <v>1</v>
      </c>
      <c r="AR445">
        <v>-128</v>
      </c>
      <c r="AZ445">
        <v>1200</v>
      </c>
      <c r="BA445">
        <v>1</v>
      </c>
      <c r="BB445" t="str">
        <f t="shared" si="246"/>
        <v xml:space="preserve">N65PJ   </v>
      </c>
      <c r="BC445">
        <v>7</v>
      </c>
      <c r="BE445">
        <v>0</v>
      </c>
      <c r="BF445">
        <v>0</v>
      </c>
      <c r="BG445">
        <v>0</v>
      </c>
      <c r="BH445">
        <v>825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 t="shared" si="278"/>
        <v>19:50:17.728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4</v>
      </c>
      <c r="CP445" t="s">
        <v>119</v>
      </c>
      <c r="CQ445">
        <v>275</v>
      </c>
      <c r="CR445">
        <v>2</v>
      </c>
      <c r="CW445">
        <v>7369993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 t="shared" ref="A446:A452" si="279">"06/02/2020 19:50:14.063"</f>
        <v>06/02/2020 19:50:14.063</v>
      </c>
      <c r="C446" t="str">
        <f t="shared" si="245"/>
        <v>FFDFD3C0</v>
      </c>
      <c r="D446" t="s">
        <v>125</v>
      </c>
      <c r="E446">
        <v>19</v>
      </c>
      <c r="F446">
        <v>1019</v>
      </c>
      <c r="G446" t="s">
        <v>114</v>
      </c>
      <c r="J446" t="s">
        <v>126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"19:50:18.734"</f>
        <v>19:50:18.734</v>
      </c>
      <c r="T446" t="str">
        <f>"19:50:18.234"</f>
        <v>19:50:18.234</v>
      </c>
      <c r="U446" t="str">
        <f t="shared" si="244"/>
        <v>A88BAF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232</v>
      </c>
      <c r="AJ446">
        <v>38.311321999999997</v>
      </c>
      <c r="AK446" t="s">
        <v>230</v>
      </c>
      <c r="AL446">
        <v>-122.049994</v>
      </c>
      <c r="AM446">
        <v>25</v>
      </c>
      <c r="AN446">
        <v>850</v>
      </c>
      <c r="AO446" t="s">
        <v>118</v>
      </c>
      <c r="AP446">
        <v>1</v>
      </c>
      <c r="AQ446">
        <v>1</v>
      </c>
      <c r="AR446">
        <v>-128</v>
      </c>
      <c r="AZ446">
        <v>1200</v>
      </c>
      <c r="BA446">
        <v>1</v>
      </c>
      <c r="BB446" t="str">
        <f t="shared" si="246"/>
        <v xml:space="preserve">N65PJ   </v>
      </c>
      <c r="BC446">
        <v>7</v>
      </c>
      <c r="BE446">
        <v>0</v>
      </c>
      <c r="BF446">
        <v>0</v>
      </c>
      <c r="BG446">
        <v>0</v>
      </c>
      <c r="BH446">
        <v>825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"19:50:18.735"</f>
        <v>19:50:18.735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4</v>
      </c>
      <c r="CP446" t="s">
        <v>119</v>
      </c>
      <c r="CQ446">
        <v>276</v>
      </c>
      <c r="CR446">
        <v>2</v>
      </c>
      <c r="CW446">
        <v>9845818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 t="shared" si="279"/>
        <v>06/02/2020 19:50:14.063</v>
      </c>
      <c r="C447" t="str">
        <f t="shared" si="245"/>
        <v>FFDFD3C0</v>
      </c>
      <c r="D447" t="s">
        <v>127</v>
      </c>
      <c r="E447">
        <v>7</v>
      </c>
      <c r="H447">
        <v>49</v>
      </c>
      <c r="I447" t="s">
        <v>114</v>
      </c>
      <c r="J447" t="s">
        <v>129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"19:50:18.727"</f>
        <v>19:50:18.727</v>
      </c>
      <c r="T447" t="str">
        <f>"19:50:18.227"</f>
        <v>19:50:18.227</v>
      </c>
      <c r="U447" t="str">
        <f t="shared" si="244"/>
        <v>A88BAF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232</v>
      </c>
      <c r="AJ447">
        <v>38.311321999999997</v>
      </c>
      <c r="AK447" t="s">
        <v>230</v>
      </c>
      <c r="AL447">
        <v>-122.049994</v>
      </c>
      <c r="AM447">
        <v>25</v>
      </c>
      <c r="AN447">
        <v>850</v>
      </c>
      <c r="AO447" t="s">
        <v>118</v>
      </c>
      <c r="AP447">
        <v>1</v>
      </c>
      <c r="AQ447">
        <v>1</v>
      </c>
      <c r="AR447">
        <v>-128</v>
      </c>
      <c r="AZ447">
        <v>1200</v>
      </c>
      <c r="BA447">
        <v>1</v>
      </c>
      <c r="BB447" t="str">
        <f t="shared" si="246"/>
        <v xml:space="preserve">N65PJ   </v>
      </c>
      <c r="BC447">
        <v>7</v>
      </c>
      <c r="BE447">
        <v>0</v>
      </c>
      <c r="BF447">
        <v>0</v>
      </c>
      <c r="BG447">
        <v>0</v>
      </c>
      <c r="BH447">
        <v>825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"19:50:18.734"</f>
        <v>19:50:18.734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3</v>
      </c>
      <c r="CP447" t="s">
        <v>119</v>
      </c>
      <c r="CQ447">
        <v>275</v>
      </c>
      <c r="CR447">
        <v>2</v>
      </c>
      <c r="CW447">
        <v>7370501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 t="shared" si="279"/>
        <v>06/02/2020 19:50:14.063</v>
      </c>
      <c r="C448" t="str">
        <f t="shared" si="245"/>
        <v>FFDFD3C0</v>
      </c>
      <c r="D448" t="s">
        <v>131</v>
      </c>
      <c r="E448">
        <v>11</v>
      </c>
      <c r="H448">
        <v>228</v>
      </c>
      <c r="I448" t="s">
        <v>132</v>
      </c>
      <c r="J448" t="s">
        <v>129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"19:50:18.734"</f>
        <v>19:50:18.734</v>
      </c>
      <c r="T448" t="str">
        <f>"19:50:18.234"</f>
        <v>19:50:18.234</v>
      </c>
      <c r="U448" t="str">
        <f t="shared" si="244"/>
        <v>A88BAF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232</v>
      </c>
      <c r="AJ448">
        <v>38.311321999999997</v>
      </c>
      <c r="AK448" t="s">
        <v>230</v>
      </c>
      <c r="AL448">
        <v>-122.049994</v>
      </c>
      <c r="AM448">
        <v>25</v>
      </c>
      <c r="AN448">
        <v>850</v>
      </c>
      <c r="AO448" t="s">
        <v>118</v>
      </c>
      <c r="AP448">
        <v>1</v>
      </c>
      <c r="AQ448">
        <v>1</v>
      </c>
      <c r="AR448">
        <v>-128</v>
      </c>
      <c r="AZ448">
        <v>1200</v>
      </c>
      <c r="BA448">
        <v>1</v>
      </c>
      <c r="BB448" t="str">
        <f t="shared" si="246"/>
        <v xml:space="preserve">N65PJ   </v>
      </c>
      <c r="BC448">
        <v>7</v>
      </c>
      <c r="BE448">
        <v>0</v>
      </c>
      <c r="BF448">
        <v>0</v>
      </c>
      <c r="BG448">
        <v>0</v>
      </c>
      <c r="BH448">
        <v>825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"19:50:18.735"</f>
        <v>19:50:18.735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4</v>
      </c>
      <c r="CP448" t="s">
        <v>119</v>
      </c>
      <c r="CQ448">
        <v>276</v>
      </c>
      <c r="CR448">
        <v>2</v>
      </c>
      <c r="CW448">
        <v>9845818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 t="shared" si="279"/>
        <v>06/02/2020 19:50:14.063</v>
      </c>
      <c r="C449" t="str">
        <f t="shared" si="245"/>
        <v>FFDFD3C0</v>
      </c>
      <c r="D449" t="s">
        <v>122</v>
      </c>
      <c r="E449">
        <v>6</v>
      </c>
      <c r="F449">
        <v>2006</v>
      </c>
      <c r="G449" t="s">
        <v>123</v>
      </c>
      <c r="J449" t="s">
        <v>124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"19:50:18.734"</f>
        <v>19:50:18.734</v>
      </c>
      <c r="T449" t="str">
        <f>"19:50:18.234"</f>
        <v>19:50:18.234</v>
      </c>
      <c r="U449" t="str">
        <f t="shared" si="244"/>
        <v>A88BAF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232</v>
      </c>
      <c r="AJ449">
        <v>38.311321999999997</v>
      </c>
      <c r="AK449" t="s">
        <v>230</v>
      </c>
      <c r="AL449">
        <v>-122.049994</v>
      </c>
      <c r="AM449">
        <v>25</v>
      </c>
      <c r="AN449">
        <v>850</v>
      </c>
      <c r="AO449" t="s">
        <v>118</v>
      </c>
      <c r="AP449">
        <v>1</v>
      </c>
      <c r="AQ449">
        <v>1</v>
      </c>
      <c r="AR449">
        <v>-128</v>
      </c>
      <c r="AZ449">
        <v>1200</v>
      </c>
      <c r="BA449">
        <v>1</v>
      </c>
      <c r="BB449" t="str">
        <f t="shared" si="246"/>
        <v xml:space="preserve">N65PJ   </v>
      </c>
      <c r="BC449">
        <v>7</v>
      </c>
      <c r="BE449">
        <v>0</v>
      </c>
      <c r="BF449">
        <v>0</v>
      </c>
      <c r="BG449">
        <v>0</v>
      </c>
      <c r="BH449">
        <v>825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"19:50:18.735"</f>
        <v>19:50:18.735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4</v>
      </c>
      <c r="CP449" t="s">
        <v>119</v>
      </c>
      <c r="CQ449">
        <v>276</v>
      </c>
      <c r="CR449">
        <v>2</v>
      </c>
      <c r="CW449">
        <v>9845818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 t="shared" si="279"/>
        <v>06/02/2020 19:50:14.063</v>
      </c>
      <c r="C450" t="str">
        <f t="shared" si="245"/>
        <v>FFDFD3C0</v>
      </c>
      <c r="D450" t="s">
        <v>113</v>
      </c>
      <c r="E450">
        <v>5</v>
      </c>
      <c r="H450">
        <v>172</v>
      </c>
      <c r="I450" t="s">
        <v>114</v>
      </c>
      <c r="J450" t="s">
        <v>115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"19:50:18.734"</f>
        <v>19:50:18.734</v>
      </c>
      <c r="T450" t="str">
        <f>"19:50:18.234"</f>
        <v>19:50:18.234</v>
      </c>
      <c r="U450" t="str">
        <f t="shared" ref="U450:U513" si="280">"A88BAF"</f>
        <v>A88BAF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232</v>
      </c>
      <c r="AJ450">
        <v>38.311321999999997</v>
      </c>
      <c r="AK450" t="s">
        <v>230</v>
      </c>
      <c r="AL450">
        <v>-122.049994</v>
      </c>
      <c r="AM450">
        <v>25</v>
      </c>
      <c r="AN450">
        <v>850</v>
      </c>
      <c r="AO450" t="s">
        <v>118</v>
      </c>
      <c r="AP450">
        <v>1</v>
      </c>
      <c r="AQ450">
        <v>1</v>
      </c>
      <c r="AR450">
        <v>-128</v>
      </c>
      <c r="AZ450">
        <v>1200</v>
      </c>
      <c r="BA450">
        <v>1</v>
      </c>
      <c r="BB450" t="str">
        <f t="shared" si="246"/>
        <v xml:space="preserve">N65PJ   </v>
      </c>
      <c r="BC450">
        <v>7</v>
      </c>
      <c r="BE450">
        <v>0</v>
      </c>
      <c r="BF450">
        <v>0</v>
      </c>
      <c r="BG450">
        <v>0</v>
      </c>
      <c r="BH450">
        <v>825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"19:50:18.735"</f>
        <v>19:50:18.735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4</v>
      </c>
      <c r="CP450" t="s">
        <v>119</v>
      </c>
      <c r="CQ450">
        <v>276</v>
      </c>
      <c r="CR450">
        <v>2</v>
      </c>
      <c r="CW450">
        <v>9845818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 t="shared" si="279"/>
        <v>06/02/2020 19:50:14.063</v>
      </c>
      <c r="C451" t="str">
        <f t="shared" si="245"/>
        <v>FFDFD3C0</v>
      </c>
      <c r="D451" t="s">
        <v>127</v>
      </c>
      <c r="E451">
        <v>5</v>
      </c>
      <c r="H451">
        <v>47</v>
      </c>
      <c r="I451" t="s">
        <v>128</v>
      </c>
      <c r="J451" t="s">
        <v>129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"19:50:18.734"</f>
        <v>19:50:18.734</v>
      </c>
      <c r="T451" t="str">
        <f>"19:50:18.234"</f>
        <v>19:50:18.234</v>
      </c>
      <c r="U451" t="str">
        <f t="shared" si="280"/>
        <v>A88BAF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232</v>
      </c>
      <c r="AJ451">
        <v>38.311321999999997</v>
      </c>
      <c r="AK451" t="s">
        <v>230</v>
      </c>
      <c r="AL451">
        <v>-122.049994</v>
      </c>
      <c r="AM451">
        <v>25</v>
      </c>
      <c r="AN451">
        <v>850</v>
      </c>
      <c r="AO451" t="s">
        <v>118</v>
      </c>
      <c r="AP451">
        <v>1</v>
      </c>
      <c r="AQ451">
        <v>1</v>
      </c>
      <c r="AR451">
        <v>-128</v>
      </c>
      <c r="AZ451">
        <v>1200</v>
      </c>
      <c r="BA451">
        <v>1</v>
      </c>
      <c r="BB451" t="str">
        <f t="shared" si="246"/>
        <v xml:space="preserve">N65PJ   </v>
      </c>
      <c r="BC451">
        <v>7</v>
      </c>
      <c r="BE451">
        <v>0</v>
      </c>
      <c r="BF451">
        <v>0</v>
      </c>
      <c r="BG451">
        <v>0</v>
      </c>
      <c r="BH451">
        <v>825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"19:50:18.735"</f>
        <v>19:50:18.735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4</v>
      </c>
      <c r="CP451" t="s">
        <v>119</v>
      </c>
      <c r="CQ451">
        <v>276</v>
      </c>
      <c r="CR451">
        <v>2</v>
      </c>
      <c r="CW451">
        <v>9845818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 t="shared" si="279"/>
        <v>06/02/2020 19:50:14.063</v>
      </c>
      <c r="C452" t="str">
        <f t="shared" ref="C452:C515" si="281">"FFDFD3C0"</f>
        <v>FFDFD3C0</v>
      </c>
      <c r="D452" t="s">
        <v>127</v>
      </c>
      <c r="E452">
        <v>9</v>
      </c>
      <c r="H452">
        <v>51</v>
      </c>
      <c r="I452" t="s">
        <v>133</v>
      </c>
      <c r="J452" t="s">
        <v>129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"19:50:18.734"</f>
        <v>19:50:18.734</v>
      </c>
      <c r="T452" t="str">
        <f>"19:50:18.234"</f>
        <v>19:50:18.234</v>
      </c>
      <c r="U452" t="str">
        <f t="shared" si="280"/>
        <v>A88BAF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232</v>
      </c>
      <c r="AJ452">
        <v>38.311321999999997</v>
      </c>
      <c r="AK452" t="s">
        <v>230</v>
      </c>
      <c r="AL452">
        <v>-122.049994</v>
      </c>
      <c r="AM452">
        <v>25</v>
      </c>
      <c r="AN452">
        <v>850</v>
      </c>
      <c r="AO452" t="s">
        <v>118</v>
      </c>
      <c r="AP452">
        <v>1</v>
      </c>
      <c r="AQ452">
        <v>1</v>
      </c>
      <c r="AR452">
        <v>-128</v>
      </c>
      <c r="AZ452">
        <v>1200</v>
      </c>
      <c r="BA452">
        <v>1</v>
      </c>
      <c r="BB452" t="str">
        <f t="shared" ref="BB452:BB515" si="282">"N65PJ   "</f>
        <v xml:space="preserve">N65PJ   </v>
      </c>
      <c r="BC452">
        <v>7</v>
      </c>
      <c r="BE452">
        <v>0</v>
      </c>
      <c r="BF452">
        <v>0</v>
      </c>
      <c r="BG452">
        <v>0</v>
      </c>
      <c r="BH452">
        <v>825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"19:50:18.735"</f>
        <v>19:50:18.735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4</v>
      </c>
      <c r="CP452" t="s">
        <v>119</v>
      </c>
      <c r="CQ452">
        <v>276</v>
      </c>
      <c r="CR452">
        <v>2</v>
      </c>
      <c r="CW452">
        <v>9845818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 t="shared" ref="A453:A459" si="283">"06/02/2020 19:50:14.948"</f>
        <v>06/02/2020 19:50:14.948</v>
      </c>
      <c r="C453" t="str">
        <f t="shared" si="281"/>
        <v>FFDFD3C0</v>
      </c>
      <c r="D453" t="s">
        <v>113</v>
      </c>
      <c r="E453">
        <v>5</v>
      </c>
      <c r="H453">
        <v>172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ref="S453:S459" si="284">"19:50:19.633"</f>
        <v>19:50:19.633</v>
      </c>
      <c r="T453" t="str">
        <f t="shared" ref="T453:T459" si="285">"19:50:19.233"</f>
        <v>19:50:19.233</v>
      </c>
      <c r="U453" t="str">
        <f t="shared" si="280"/>
        <v>A88BAF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233</v>
      </c>
      <c r="AJ453">
        <v>38.311343000000001</v>
      </c>
      <c r="AK453" t="s">
        <v>227</v>
      </c>
      <c r="AL453">
        <v>-122.04997299999999</v>
      </c>
      <c r="AM453">
        <v>25</v>
      </c>
      <c r="AN453">
        <v>850</v>
      </c>
      <c r="AO453" t="s">
        <v>118</v>
      </c>
      <c r="AP453">
        <v>0</v>
      </c>
      <c r="AQ453">
        <v>1</v>
      </c>
      <c r="AR453">
        <v>-128</v>
      </c>
      <c r="AZ453">
        <v>1200</v>
      </c>
      <c r="BA453">
        <v>1</v>
      </c>
      <c r="BB453" t="str">
        <f t="shared" si="282"/>
        <v xml:space="preserve">N65PJ   </v>
      </c>
      <c r="BC453">
        <v>7</v>
      </c>
      <c r="BE453">
        <v>0</v>
      </c>
      <c r="BF453">
        <v>0</v>
      </c>
      <c r="BG453">
        <v>0</v>
      </c>
      <c r="BH453">
        <v>800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 t="shared" ref="BW453:BW459" si="286">"19:50:19.637"</f>
        <v>19:50:19.637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4</v>
      </c>
      <c r="CP453" t="s">
        <v>119</v>
      </c>
      <c r="CQ453">
        <v>275</v>
      </c>
      <c r="CR453">
        <v>2</v>
      </c>
      <c r="CW453">
        <v>7370978</v>
      </c>
      <c r="CY453">
        <v>1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 t="shared" si="283"/>
        <v>06/02/2020 19:50:14.948</v>
      </c>
      <c r="C454" t="str">
        <f t="shared" si="281"/>
        <v>FFDFD3C0</v>
      </c>
      <c r="D454" t="s">
        <v>127</v>
      </c>
      <c r="E454">
        <v>5</v>
      </c>
      <c r="H454">
        <v>47</v>
      </c>
      <c r="I454" t="s">
        <v>128</v>
      </c>
      <c r="J454" t="s">
        <v>129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84"/>
        <v>19:50:19.633</v>
      </c>
      <c r="T454" t="str">
        <f t="shared" si="285"/>
        <v>19:50:19.233</v>
      </c>
      <c r="U454" t="str">
        <f t="shared" si="280"/>
        <v>A88BAF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233</v>
      </c>
      <c r="AJ454">
        <v>38.311343000000001</v>
      </c>
      <c r="AK454" t="s">
        <v>227</v>
      </c>
      <c r="AL454">
        <v>-122.04997299999999</v>
      </c>
      <c r="AM454">
        <v>25</v>
      </c>
      <c r="AN454">
        <v>850</v>
      </c>
      <c r="AO454" t="s">
        <v>118</v>
      </c>
      <c r="AP454">
        <v>0</v>
      </c>
      <c r="AQ454">
        <v>1</v>
      </c>
      <c r="AR454">
        <v>-128</v>
      </c>
      <c r="AZ454">
        <v>1200</v>
      </c>
      <c r="BA454">
        <v>1</v>
      </c>
      <c r="BB454" t="str">
        <f t="shared" si="282"/>
        <v xml:space="preserve">N65PJ   </v>
      </c>
      <c r="BC454">
        <v>7</v>
      </c>
      <c r="BE454">
        <v>0</v>
      </c>
      <c r="BF454">
        <v>0</v>
      </c>
      <c r="BG454">
        <v>0</v>
      </c>
      <c r="BH454">
        <v>800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 t="shared" si="286"/>
        <v>19:50:19.637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4</v>
      </c>
      <c r="CP454" t="s">
        <v>119</v>
      </c>
      <c r="CQ454">
        <v>275</v>
      </c>
      <c r="CR454">
        <v>2</v>
      </c>
      <c r="CW454">
        <v>7370978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 t="shared" si="283"/>
        <v>06/02/2020 19:50:14.948</v>
      </c>
      <c r="C455" t="str">
        <f t="shared" si="281"/>
        <v>FFDFD3C0</v>
      </c>
      <c r="D455" t="s">
        <v>127</v>
      </c>
      <c r="E455">
        <v>9</v>
      </c>
      <c r="H455">
        <v>51</v>
      </c>
      <c r="I455" t="s">
        <v>133</v>
      </c>
      <c r="J455" t="s">
        <v>129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84"/>
        <v>19:50:19.633</v>
      </c>
      <c r="T455" t="str">
        <f t="shared" si="285"/>
        <v>19:50:19.233</v>
      </c>
      <c r="U455" t="str">
        <f t="shared" si="280"/>
        <v>A88BAF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233</v>
      </c>
      <c r="AJ455">
        <v>38.311343000000001</v>
      </c>
      <c r="AK455" t="s">
        <v>227</v>
      </c>
      <c r="AL455">
        <v>-122.04997299999999</v>
      </c>
      <c r="AM455">
        <v>25</v>
      </c>
      <c r="AN455">
        <v>850</v>
      </c>
      <c r="AO455" t="s">
        <v>118</v>
      </c>
      <c r="AP455">
        <v>0</v>
      </c>
      <c r="AQ455">
        <v>1</v>
      </c>
      <c r="AR455">
        <v>-128</v>
      </c>
      <c r="AZ455">
        <v>1200</v>
      </c>
      <c r="BA455">
        <v>1</v>
      </c>
      <c r="BB455" t="str">
        <f t="shared" si="282"/>
        <v xml:space="preserve">N65PJ   </v>
      </c>
      <c r="BC455">
        <v>7</v>
      </c>
      <c r="BE455">
        <v>0</v>
      </c>
      <c r="BF455">
        <v>0</v>
      </c>
      <c r="BG455">
        <v>0</v>
      </c>
      <c r="BH455">
        <v>800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 t="shared" si="286"/>
        <v>19:50:19.637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4</v>
      </c>
      <c r="CP455" t="s">
        <v>119</v>
      </c>
      <c r="CQ455">
        <v>275</v>
      </c>
      <c r="CR455">
        <v>2</v>
      </c>
      <c r="CW455">
        <v>7370978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 t="shared" si="283"/>
        <v>06/02/2020 19:50:14.948</v>
      </c>
      <c r="C456" t="str">
        <f t="shared" si="281"/>
        <v>FFDFD3C0</v>
      </c>
      <c r="D456" t="s">
        <v>125</v>
      </c>
      <c r="E456">
        <v>19</v>
      </c>
      <c r="F456">
        <v>1019</v>
      </c>
      <c r="G456" t="s">
        <v>114</v>
      </c>
      <c r="J456" t="s">
        <v>126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84"/>
        <v>19:50:19.633</v>
      </c>
      <c r="T456" t="str">
        <f t="shared" si="285"/>
        <v>19:50:19.233</v>
      </c>
      <c r="U456" t="str">
        <f t="shared" si="280"/>
        <v>A88BAF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233</v>
      </c>
      <c r="AJ456">
        <v>38.311343000000001</v>
      </c>
      <c r="AK456" t="s">
        <v>227</v>
      </c>
      <c r="AL456">
        <v>-122.04997299999999</v>
      </c>
      <c r="AM456">
        <v>25</v>
      </c>
      <c r="AN456">
        <v>850</v>
      </c>
      <c r="AO456" t="s">
        <v>118</v>
      </c>
      <c r="AP456">
        <v>0</v>
      </c>
      <c r="AQ456">
        <v>1</v>
      </c>
      <c r="AR456">
        <v>-128</v>
      </c>
      <c r="AZ456">
        <v>1200</v>
      </c>
      <c r="BA456">
        <v>1</v>
      </c>
      <c r="BB456" t="str">
        <f t="shared" si="282"/>
        <v xml:space="preserve">N65PJ   </v>
      </c>
      <c r="BC456">
        <v>7</v>
      </c>
      <c r="BE456">
        <v>0</v>
      </c>
      <c r="BF456">
        <v>0</v>
      </c>
      <c r="BG456">
        <v>0</v>
      </c>
      <c r="BH456">
        <v>800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 t="shared" si="286"/>
        <v>19:50:19.637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4</v>
      </c>
      <c r="CP456" t="s">
        <v>119</v>
      </c>
      <c r="CQ456">
        <v>275</v>
      </c>
      <c r="CR456">
        <v>2</v>
      </c>
      <c r="CW456">
        <v>7370978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 t="shared" si="283"/>
        <v>06/02/2020 19:50:14.948</v>
      </c>
      <c r="C457" t="str">
        <f t="shared" si="281"/>
        <v>FFDFD3C0</v>
      </c>
      <c r="D457" t="s">
        <v>122</v>
      </c>
      <c r="E457">
        <v>6</v>
      </c>
      <c r="F457">
        <v>2006</v>
      </c>
      <c r="G457" t="s">
        <v>123</v>
      </c>
      <c r="J457" t="s">
        <v>124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284"/>
        <v>19:50:19.633</v>
      </c>
      <c r="T457" t="str">
        <f t="shared" si="285"/>
        <v>19:50:19.233</v>
      </c>
      <c r="U457" t="str">
        <f t="shared" si="280"/>
        <v>A88BAF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233</v>
      </c>
      <c r="AJ457">
        <v>38.311343000000001</v>
      </c>
      <c r="AK457" t="s">
        <v>227</v>
      </c>
      <c r="AL457">
        <v>-122.04997299999999</v>
      </c>
      <c r="AM457">
        <v>25</v>
      </c>
      <c r="AN457">
        <v>850</v>
      </c>
      <c r="AO457" t="s">
        <v>118</v>
      </c>
      <c r="AP457">
        <v>0</v>
      </c>
      <c r="AQ457">
        <v>1</v>
      </c>
      <c r="AR457">
        <v>-128</v>
      </c>
      <c r="AZ457">
        <v>1200</v>
      </c>
      <c r="BA457">
        <v>1</v>
      </c>
      <c r="BB457" t="str">
        <f t="shared" si="282"/>
        <v xml:space="preserve">N65PJ   </v>
      </c>
      <c r="BC457">
        <v>7</v>
      </c>
      <c r="BE457">
        <v>0</v>
      </c>
      <c r="BF457">
        <v>0</v>
      </c>
      <c r="BG457">
        <v>0</v>
      </c>
      <c r="BH457">
        <v>800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 t="shared" si="286"/>
        <v>19:50:19.637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4</v>
      </c>
      <c r="CP457" t="s">
        <v>119</v>
      </c>
      <c r="CQ457">
        <v>275</v>
      </c>
      <c r="CR457">
        <v>2</v>
      </c>
      <c r="CW457">
        <v>7370978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 t="shared" si="283"/>
        <v>06/02/2020 19:50:14.948</v>
      </c>
      <c r="C458" t="str">
        <f t="shared" si="281"/>
        <v>FFDFD3C0</v>
      </c>
      <c r="D458" t="s">
        <v>131</v>
      </c>
      <c r="E458">
        <v>11</v>
      </c>
      <c r="H458">
        <v>228</v>
      </c>
      <c r="I458" t="s">
        <v>132</v>
      </c>
      <c r="J458" t="s">
        <v>129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84"/>
        <v>19:50:19.633</v>
      </c>
      <c r="T458" t="str">
        <f t="shared" si="285"/>
        <v>19:50:19.233</v>
      </c>
      <c r="U458" t="str">
        <f t="shared" si="280"/>
        <v>A88BAF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233</v>
      </c>
      <c r="AJ458">
        <v>38.311343000000001</v>
      </c>
      <c r="AK458" t="s">
        <v>227</v>
      </c>
      <c r="AL458">
        <v>-122.04997299999999</v>
      </c>
      <c r="AM458">
        <v>25</v>
      </c>
      <c r="AN458">
        <v>850</v>
      </c>
      <c r="AO458" t="s">
        <v>118</v>
      </c>
      <c r="AP458">
        <v>0</v>
      </c>
      <c r="AQ458">
        <v>1</v>
      </c>
      <c r="AR458">
        <v>-128</v>
      </c>
      <c r="AZ458">
        <v>1200</v>
      </c>
      <c r="BA458">
        <v>1</v>
      </c>
      <c r="BB458" t="str">
        <f t="shared" si="282"/>
        <v xml:space="preserve">N65PJ   </v>
      </c>
      <c r="BC458">
        <v>7</v>
      </c>
      <c r="BE458">
        <v>0</v>
      </c>
      <c r="BF458">
        <v>0</v>
      </c>
      <c r="BG458">
        <v>0</v>
      </c>
      <c r="BH458">
        <v>800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 t="shared" si="286"/>
        <v>19:50:19.637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4</v>
      </c>
      <c r="CP458" t="s">
        <v>119</v>
      </c>
      <c r="CQ458">
        <v>275</v>
      </c>
      <c r="CR458">
        <v>2</v>
      </c>
      <c r="CW458">
        <v>7370978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 t="shared" si="283"/>
        <v>06/02/2020 19:50:14.948</v>
      </c>
      <c r="C459" t="str">
        <f t="shared" si="281"/>
        <v>FFDFD3C0</v>
      </c>
      <c r="D459" t="s">
        <v>127</v>
      </c>
      <c r="E459">
        <v>7</v>
      </c>
      <c r="H459">
        <v>49</v>
      </c>
      <c r="I459" t="s">
        <v>114</v>
      </c>
      <c r="J459" t="s">
        <v>129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84"/>
        <v>19:50:19.633</v>
      </c>
      <c r="T459" t="str">
        <f t="shared" si="285"/>
        <v>19:50:19.233</v>
      </c>
      <c r="U459" t="str">
        <f t="shared" si="280"/>
        <v>A88BAF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233</v>
      </c>
      <c r="AJ459">
        <v>38.311343000000001</v>
      </c>
      <c r="AK459" t="s">
        <v>227</v>
      </c>
      <c r="AL459">
        <v>-122.04997299999999</v>
      </c>
      <c r="AM459">
        <v>25</v>
      </c>
      <c r="AN459">
        <v>850</v>
      </c>
      <c r="AO459" t="s">
        <v>118</v>
      </c>
      <c r="AP459">
        <v>0</v>
      </c>
      <c r="AQ459">
        <v>1</v>
      </c>
      <c r="AR459">
        <v>-128</v>
      </c>
      <c r="AZ459">
        <v>1200</v>
      </c>
      <c r="BA459">
        <v>1</v>
      </c>
      <c r="BB459" t="str">
        <f t="shared" si="282"/>
        <v xml:space="preserve">N65PJ   </v>
      </c>
      <c r="BC459">
        <v>7</v>
      </c>
      <c r="BE459">
        <v>0</v>
      </c>
      <c r="BF459">
        <v>0</v>
      </c>
      <c r="BG459">
        <v>0</v>
      </c>
      <c r="BH459">
        <v>800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 t="shared" si="286"/>
        <v>19:50:19.637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4</v>
      </c>
      <c r="CP459" t="s">
        <v>119</v>
      </c>
      <c r="CQ459">
        <v>275</v>
      </c>
      <c r="CR459">
        <v>2</v>
      </c>
      <c r="CW459">
        <v>7370978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 t="shared" ref="A460:A466" si="287">"06/02/2020 19:50:15.944"</f>
        <v>06/02/2020 19:50:15.944</v>
      </c>
      <c r="C460" t="str">
        <f t="shared" si="281"/>
        <v>FFDFD3C0</v>
      </c>
      <c r="D460" t="s">
        <v>131</v>
      </c>
      <c r="E460">
        <v>11</v>
      </c>
      <c r="H460">
        <v>228</v>
      </c>
      <c r="I460" t="s">
        <v>132</v>
      </c>
      <c r="J460" t="s">
        <v>129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ref="S460:S466" si="288">"19:50:20.594"</f>
        <v>19:50:20.594</v>
      </c>
      <c r="T460" t="str">
        <f t="shared" ref="T460:T466" si="289">"19:50:20.194"</f>
        <v>19:50:20.194</v>
      </c>
      <c r="U460" t="str">
        <f t="shared" si="280"/>
        <v>A88BAF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232</v>
      </c>
      <c r="AJ460">
        <v>38.311321999999997</v>
      </c>
      <c r="AK460" t="s">
        <v>230</v>
      </c>
      <c r="AL460">
        <v>-122.049994</v>
      </c>
      <c r="AM460">
        <v>25</v>
      </c>
      <c r="AN460">
        <v>850</v>
      </c>
      <c r="AO460" t="s">
        <v>118</v>
      </c>
      <c r="AP460">
        <v>0</v>
      </c>
      <c r="AQ460">
        <v>1</v>
      </c>
      <c r="AR460">
        <v>-128</v>
      </c>
      <c r="AZ460">
        <v>1200</v>
      </c>
      <c r="BA460">
        <v>1</v>
      </c>
      <c r="BB460" t="str">
        <f t="shared" si="282"/>
        <v xml:space="preserve">N65PJ   </v>
      </c>
      <c r="BC460">
        <v>7</v>
      </c>
      <c r="BE460">
        <v>0</v>
      </c>
      <c r="BF460">
        <v>0</v>
      </c>
      <c r="BG460">
        <v>0</v>
      </c>
      <c r="BH460">
        <v>800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 t="shared" ref="BW460:BW466" si="290">"19:50:20.597"</f>
        <v>19:50:20.597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4</v>
      </c>
      <c r="CP460" t="s">
        <v>119</v>
      </c>
      <c r="CQ460">
        <v>276</v>
      </c>
      <c r="CR460">
        <v>2</v>
      </c>
      <c r="CW460">
        <v>9847199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 t="shared" si="287"/>
        <v>06/02/2020 19:50:15.944</v>
      </c>
      <c r="C461" t="str">
        <f t="shared" si="281"/>
        <v>FFDFD3C0</v>
      </c>
      <c r="D461" t="s">
        <v>127</v>
      </c>
      <c r="E461">
        <v>7</v>
      </c>
      <c r="H461">
        <v>49</v>
      </c>
      <c r="I461" t="s">
        <v>114</v>
      </c>
      <c r="J461" t="s">
        <v>129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88"/>
        <v>19:50:20.594</v>
      </c>
      <c r="T461" t="str">
        <f t="shared" si="289"/>
        <v>19:50:20.194</v>
      </c>
      <c r="U461" t="str">
        <f t="shared" si="280"/>
        <v>A88BAF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232</v>
      </c>
      <c r="AJ461">
        <v>38.311321999999997</v>
      </c>
      <c r="AK461" t="s">
        <v>230</v>
      </c>
      <c r="AL461">
        <v>-122.049994</v>
      </c>
      <c r="AM461">
        <v>25</v>
      </c>
      <c r="AN461">
        <v>850</v>
      </c>
      <c r="AO461" t="s">
        <v>118</v>
      </c>
      <c r="AP461">
        <v>0</v>
      </c>
      <c r="AQ461">
        <v>1</v>
      </c>
      <c r="AR461">
        <v>-128</v>
      </c>
      <c r="AZ461">
        <v>1200</v>
      </c>
      <c r="BA461">
        <v>1</v>
      </c>
      <c r="BB461" t="str">
        <f t="shared" si="282"/>
        <v xml:space="preserve">N65PJ   </v>
      </c>
      <c r="BC461">
        <v>7</v>
      </c>
      <c r="BE461">
        <v>0</v>
      </c>
      <c r="BF461">
        <v>0</v>
      </c>
      <c r="BG461">
        <v>0</v>
      </c>
      <c r="BH461">
        <v>800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 t="shared" si="290"/>
        <v>19:50:20.597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3</v>
      </c>
      <c r="CP461" t="s">
        <v>119</v>
      </c>
      <c r="CQ461">
        <v>275</v>
      </c>
      <c r="CR461">
        <v>2</v>
      </c>
      <c r="CW461">
        <v>7371479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 t="shared" si="287"/>
        <v>06/02/2020 19:50:15.944</v>
      </c>
      <c r="C462" t="str">
        <f t="shared" si="281"/>
        <v>FFDFD3C0</v>
      </c>
      <c r="D462" t="s">
        <v>127</v>
      </c>
      <c r="E462">
        <v>5</v>
      </c>
      <c r="H462">
        <v>47</v>
      </c>
      <c r="I462" t="s">
        <v>128</v>
      </c>
      <c r="J462" t="s">
        <v>129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88"/>
        <v>19:50:20.594</v>
      </c>
      <c r="T462" t="str">
        <f t="shared" si="289"/>
        <v>19:50:20.194</v>
      </c>
      <c r="U462" t="str">
        <f t="shared" si="280"/>
        <v>A88BAF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232</v>
      </c>
      <c r="AJ462">
        <v>38.311321999999997</v>
      </c>
      <c r="AK462" t="s">
        <v>230</v>
      </c>
      <c r="AL462">
        <v>-122.049994</v>
      </c>
      <c r="AM462">
        <v>25</v>
      </c>
      <c r="AN462">
        <v>850</v>
      </c>
      <c r="AO462" t="s">
        <v>118</v>
      </c>
      <c r="AP462">
        <v>0</v>
      </c>
      <c r="AQ462">
        <v>1</v>
      </c>
      <c r="AR462">
        <v>-128</v>
      </c>
      <c r="AZ462">
        <v>1200</v>
      </c>
      <c r="BA462">
        <v>1</v>
      </c>
      <c r="BB462" t="str">
        <f t="shared" si="282"/>
        <v xml:space="preserve">N65PJ   </v>
      </c>
      <c r="BC462">
        <v>7</v>
      </c>
      <c r="BE462">
        <v>0</v>
      </c>
      <c r="BF462">
        <v>0</v>
      </c>
      <c r="BG462">
        <v>0</v>
      </c>
      <c r="BH462">
        <v>800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 t="shared" si="290"/>
        <v>19:50:20.597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4</v>
      </c>
      <c r="CP462" t="s">
        <v>119</v>
      </c>
      <c r="CQ462">
        <v>276</v>
      </c>
      <c r="CR462">
        <v>2</v>
      </c>
      <c r="CW462">
        <v>9847199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 t="shared" si="287"/>
        <v>06/02/2020 19:50:15.944</v>
      </c>
      <c r="C463" t="str">
        <f t="shared" si="281"/>
        <v>FFDFD3C0</v>
      </c>
      <c r="D463" t="s">
        <v>127</v>
      </c>
      <c r="E463">
        <v>9</v>
      </c>
      <c r="H463">
        <v>51</v>
      </c>
      <c r="I463" t="s">
        <v>133</v>
      </c>
      <c r="J463" t="s">
        <v>129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88"/>
        <v>19:50:20.594</v>
      </c>
      <c r="T463" t="str">
        <f t="shared" si="289"/>
        <v>19:50:20.194</v>
      </c>
      <c r="U463" t="str">
        <f t="shared" si="280"/>
        <v>A88BAF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232</v>
      </c>
      <c r="AJ463">
        <v>38.311321999999997</v>
      </c>
      <c r="AK463" t="s">
        <v>230</v>
      </c>
      <c r="AL463">
        <v>-122.049994</v>
      </c>
      <c r="AM463">
        <v>25</v>
      </c>
      <c r="AN463">
        <v>850</v>
      </c>
      <c r="AO463" t="s">
        <v>118</v>
      </c>
      <c r="AP463">
        <v>0</v>
      </c>
      <c r="AQ463">
        <v>1</v>
      </c>
      <c r="AR463">
        <v>-128</v>
      </c>
      <c r="AZ463">
        <v>1200</v>
      </c>
      <c r="BA463">
        <v>1</v>
      </c>
      <c r="BB463" t="str">
        <f t="shared" si="282"/>
        <v xml:space="preserve">N65PJ   </v>
      </c>
      <c r="BC463">
        <v>7</v>
      </c>
      <c r="BE463">
        <v>0</v>
      </c>
      <c r="BF463">
        <v>0</v>
      </c>
      <c r="BG463">
        <v>0</v>
      </c>
      <c r="BH463">
        <v>800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 t="shared" si="290"/>
        <v>19:50:20.597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4</v>
      </c>
      <c r="CP463" t="s">
        <v>119</v>
      </c>
      <c r="CQ463">
        <v>276</v>
      </c>
      <c r="CR463">
        <v>2</v>
      </c>
      <c r="CW463">
        <v>9847199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 t="shared" si="287"/>
        <v>06/02/2020 19:50:15.944</v>
      </c>
      <c r="C464" t="str">
        <f t="shared" si="281"/>
        <v>FFDFD3C0</v>
      </c>
      <c r="D464" t="s">
        <v>113</v>
      </c>
      <c r="E464">
        <v>5</v>
      </c>
      <c r="H464">
        <v>172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288"/>
        <v>19:50:20.594</v>
      </c>
      <c r="T464" t="str">
        <f t="shared" si="289"/>
        <v>19:50:20.194</v>
      </c>
      <c r="U464" t="str">
        <f t="shared" si="280"/>
        <v>A88BAF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232</v>
      </c>
      <c r="AJ464">
        <v>38.311321999999997</v>
      </c>
      <c r="AK464" t="s">
        <v>230</v>
      </c>
      <c r="AL464">
        <v>-122.049994</v>
      </c>
      <c r="AM464">
        <v>25</v>
      </c>
      <c r="AN464">
        <v>850</v>
      </c>
      <c r="AO464" t="s">
        <v>118</v>
      </c>
      <c r="AP464">
        <v>0</v>
      </c>
      <c r="AQ464">
        <v>1</v>
      </c>
      <c r="AR464">
        <v>-128</v>
      </c>
      <c r="AZ464">
        <v>1200</v>
      </c>
      <c r="BA464">
        <v>1</v>
      </c>
      <c r="BB464" t="str">
        <f t="shared" si="282"/>
        <v xml:space="preserve">N65PJ   </v>
      </c>
      <c r="BC464">
        <v>7</v>
      </c>
      <c r="BE464">
        <v>0</v>
      </c>
      <c r="BF464">
        <v>0</v>
      </c>
      <c r="BG464">
        <v>0</v>
      </c>
      <c r="BH464">
        <v>800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 t="shared" si="290"/>
        <v>19:50:20.597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4</v>
      </c>
      <c r="CP464" t="s">
        <v>119</v>
      </c>
      <c r="CQ464">
        <v>276</v>
      </c>
      <c r="CR464">
        <v>2</v>
      </c>
      <c r="CW464">
        <v>9847199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 t="shared" si="287"/>
        <v>06/02/2020 19:50:15.944</v>
      </c>
      <c r="C465" t="str">
        <f t="shared" si="281"/>
        <v>FFDFD3C0</v>
      </c>
      <c r="D465" t="s">
        <v>125</v>
      </c>
      <c r="E465">
        <v>19</v>
      </c>
      <c r="F465">
        <v>1019</v>
      </c>
      <c r="G465" t="s">
        <v>114</v>
      </c>
      <c r="J465" t="s">
        <v>126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88"/>
        <v>19:50:20.594</v>
      </c>
      <c r="T465" t="str">
        <f t="shared" si="289"/>
        <v>19:50:20.194</v>
      </c>
      <c r="U465" t="str">
        <f t="shared" si="280"/>
        <v>A88BAF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232</v>
      </c>
      <c r="AJ465">
        <v>38.311321999999997</v>
      </c>
      <c r="AK465" t="s">
        <v>230</v>
      </c>
      <c r="AL465">
        <v>-122.049994</v>
      </c>
      <c r="AM465">
        <v>25</v>
      </c>
      <c r="AN465">
        <v>850</v>
      </c>
      <c r="AO465" t="s">
        <v>118</v>
      </c>
      <c r="AP465">
        <v>0</v>
      </c>
      <c r="AQ465">
        <v>1</v>
      </c>
      <c r="AR465">
        <v>-128</v>
      </c>
      <c r="AZ465">
        <v>1200</v>
      </c>
      <c r="BA465">
        <v>1</v>
      </c>
      <c r="BB465" t="str">
        <f t="shared" si="282"/>
        <v xml:space="preserve">N65PJ   </v>
      </c>
      <c r="BC465">
        <v>7</v>
      </c>
      <c r="BE465">
        <v>0</v>
      </c>
      <c r="BF465">
        <v>0</v>
      </c>
      <c r="BG465">
        <v>0</v>
      </c>
      <c r="BH465">
        <v>800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 t="shared" si="290"/>
        <v>19:50:20.597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4</v>
      </c>
      <c r="CP465" t="s">
        <v>119</v>
      </c>
      <c r="CQ465">
        <v>276</v>
      </c>
      <c r="CR465">
        <v>2</v>
      </c>
      <c r="CW465">
        <v>9847199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 t="shared" si="287"/>
        <v>06/02/2020 19:50:15.944</v>
      </c>
      <c r="C466" t="str">
        <f t="shared" si="281"/>
        <v>FFDFD3C0</v>
      </c>
      <c r="D466" t="s">
        <v>122</v>
      </c>
      <c r="E466">
        <v>6</v>
      </c>
      <c r="F466">
        <v>2006</v>
      </c>
      <c r="G466" t="s">
        <v>123</v>
      </c>
      <c r="J466" t="s">
        <v>124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88"/>
        <v>19:50:20.594</v>
      </c>
      <c r="T466" t="str">
        <f t="shared" si="289"/>
        <v>19:50:20.194</v>
      </c>
      <c r="U466" t="str">
        <f t="shared" si="280"/>
        <v>A88BAF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232</v>
      </c>
      <c r="AJ466">
        <v>38.311321999999997</v>
      </c>
      <c r="AK466" t="s">
        <v>230</v>
      </c>
      <c r="AL466">
        <v>-122.049994</v>
      </c>
      <c r="AM466">
        <v>25</v>
      </c>
      <c r="AN466">
        <v>850</v>
      </c>
      <c r="AO466" t="s">
        <v>118</v>
      </c>
      <c r="AP466">
        <v>0</v>
      </c>
      <c r="AQ466">
        <v>1</v>
      </c>
      <c r="AR466">
        <v>-128</v>
      </c>
      <c r="AZ466">
        <v>1200</v>
      </c>
      <c r="BA466">
        <v>1</v>
      </c>
      <c r="BB466" t="str">
        <f t="shared" si="282"/>
        <v xml:space="preserve">N65PJ   </v>
      </c>
      <c r="BC466">
        <v>7</v>
      </c>
      <c r="BE466">
        <v>0</v>
      </c>
      <c r="BF466">
        <v>0</v>
      </c>
      <c r="BG466">
        <v>0</v>
      </c>
      <c r="BH466">
        <v>800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 t="shared" si="290"/>
        <v>19:50:20.597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4</v>
      </c>
      <c r="CP466" t="s">
        <v>119</v>
      </c>
      <c r="CQ466">
        <v>276</v>
      </c>
      <c r="CR466">
        <v>2</v>
      </c>
      <c r="CW466">
        <v>9847199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 t="shared" ref="A467:A472" si="291">"06/02/2020 19:50:16.930"</f>
        <v>06/02/2020 19:50:16.930</v>
      </c>
      <c r="C467" t="str">
        <f t="shared" si="281"/>
        <v>FFDFD3C0</v>
      </c>
      <c r="D467" t="s">
        <v>125</v>
      </c>
      <c r="E467">
        <v>19</v>
      </c>
      <c r="F467">
        <v>1019</v>
      </c>
      <c r="G467" t="s">
        <v>114</v>
      </c>
      <c r="J467" t="s">
        <v>126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ref="S467:S472" si="292">"19:50:21.594"</f>
        <v>19:50:21.594</v>
      </c>
      <c r="T467" t="str">
        <f t="shared" ref="T467:T472" si="293">"19:50:21.094"</f>
        <v>19:50:21.094</v>
      </c>
      <c r="U467" t="str">
        <f t="shared" si="280"/>
        <v>A88BAF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232</v>
      </c>
      <c r="AJ467">
        <v>38.311321999999997</v>
      </c>
      <c r="AK467" t="s">
        <v>230</v>
      </c>
      <c r="AL467">
        <v>-122.049994</v>
      </c>
      <c r="AM467">
        <v>25</v>
      </c>
      <c r="AN467">
        <v>850</v>
      </c>
      <c r="AO467" t="s">
        <v>118</v>
      </c>
      <c r="AP467">
        <v>0</v>
      </c>
      <c r="AQ467">
        <v>0</v>
      </c>
      <c r="AR467">
        <v>-128</v>
      </c>
      <c r="AZ467">
        <v>1200</v>
      </c>
      <c r="BA467">
        <v>1</v>
      </c>
      <c r="BB467" t="str">
        <f t="shared" si="282"/>
        <v xml:space="preserve">N65PJ   </v>
      </c>
      <c r="BC467">
        <v>7</v>
      </c>
      <c r="BE467">
        <v>0</v>
      </c>
      <c r="BF467">
        <v>0</v>
      </c>
      <c r="BG467">
        <v>0</v>
      </c>
      <c r="BH467">
        <v>825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 t="shared" ref="BW467:BW472" si="294">"19:50:21.600"</f>
        <v>19:50:21.600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3</v>
      </c>
      <c r="CP467" t="s">
        <v>119</v>
      </c>
      <c r="CQ467">
        <v>276</v>
      </c>
      <c r="CR467">
        <v>2</v>
      </c>
      <c r="CW467">
        <v>9847971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 t="shared" si="291"/>
        <v>06/02/2020 19:50:16.930</v>
      </c>
      <c r="C468" t="str">
        <f t="shared" si="281"/>
        <v>FFDFD3C0</v>
      </c>
      <c r="D468" t="s">
        <v>122</v>
      </c>
      <c r="E468">
        <v>6</v>
      </c>
      <c r="F468">
        <v>2006</v>
      </c>
      <c r="G468" t="s">
        <v>123</v>
      </c>
      <c r="J468" t="s">
        <v>124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92"/>
        <v>19:50:21.594</v>
      </c>
      <c r="T468" t="str">
        <f t="shared" si="293"/>
        <v>19:50:21.094</v>
      </c>
      <c r="U468" t="str">
        <f t="shared" si="280"/>
        <v>A88BAF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232</v>
      </c>
      <c r="AJ468">
        <v>38.311321999999997</v>
      </c>
      <c r="AK468" t="s">
        <v>230</v>
      </c>
      <c r="AL468">
        <v>-122.049994</v>
      </c>
      <c r="AM468">
        <v>25</v>
      </c>
      <c r="AN468">
        <v>850</v>
      </c>
      <c r="AO468" t="s">
        <v>118</v>
      </c>
      <c r="AP468">
        <v>0</v>
      </c>
      <c r="AQ468">
        <v>0</v>
      </c>
      <c r="AR468">
        <v>-128</v>
      </c>
      <c r="AZ468">
        <v>1200</v>
      </c>
      <c r="BA468">
        <v>1</v>
      </c>
      <c r="BB468" t="str">
        <f t="shared" si="282"/>
        <v xml:space="preserve">N65PJ   </v>
      </c>
      <c r="BC468">
        <v>7</v>
      </c>
      <c r="BE468">
        <v>0</v>
      </c>
      <c r="BF468">
        <v>0</v>
      </c>
      <c r="BG468">
        <v>0</v>
      </c>
      <c r="BH468">
        <v>825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 t="shared" si="294"/>
        <v>19:50:21.600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3</v>
      </c>
      <c r="CP468" t="s">
        <v>119</v>
      </c>
      <c r="CQ468">
        <v>276</v>
      </c>
      <c r="CR468">
        <v>2</v>
      </c>
      <c r="CW468">
        <v>9847971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 t="shared" si="291"/>
        <v>06/02/2020 19:50:16.930</v>
      </c>
      <c r="C469" t="str">
        <f t="shared" si="281"/>
        <v>FFDFD3C0</v>
      </c>
      <c r="D469" t="s">
        <v>131</v>
      </c>
      <c r="E469">
        <v>11</v>
      </c>
      <c r="H469">
        <v>228</v>
      </c>
      <c r="I469" t="s">
        <v>132</v>
      </c>
      <c r="J469" t="s">
        <v>129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92"/>
        <v>19:50:21.594</v>
      </c>
      <c r="T469" t="str">
        <f t="shared" si="293"/>
        <v>19:50:21.094</v>
      </c>
      <c r="U469" t="str">
        <f t="shared" si="280"/>
        <v>A88BAF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232</v>
      </c>
      <c r="AJ469">
        <v>38.311321999999997</v>
      </c>
      <c r="AK469" t="s">
        <v>230</v>
      </c>
      <c r="AL469">
        <v>-122.049994</v>
      </c>
      <c r="AM469">
        <v>25</v>
      </c>
      <c r="AN469">
        <v>850</v>
      </c>
      <c r="AO469" t="s">
        <v>118</v>
      </c>
      <c r="AP469">
        <v>0</v>
      </c>
      <c r="AQ469">
        <v>0</v>
      </c>
      <c r="AR469">
        <v>-128</v>
      </c>
      <c r="AZ469">
        <v>1200</v>
      </c>
      <c r="BA469">
        <v>1</v>
      </c>
      <c r="BB469" t="str">
        <f t="shared" si="282"/>
        <v xml:space="preserve">N65PJ   </v>
      </c>
      <c r="BC469">
        <v>7</v>
      </c>
      <c r="BE469">
        <v>0</v>
      </c>
      <c r="BF469">
        <v>0</v>
      </c>
      <c r="BG469">
        <v>0</v>
      </c>
      <c r="BH469">
        <v>825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 t="shared" si="294"/>
        <v>19:50:21.600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3</v>
      </c>
      <c r="CP469" t="s">
        <v>119</v>
      </c>
      <c r="CQ469">
        <v>276</v>
      </c>
      <c r="CR469">
        <v>2</v>
      </c>
      <c r="CW469">
        <v>9847971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 t="shared" si="291"/>
        <v>06/02/2020 19:50:16.930</v>
      </c>
      <c r="C470" t="str">
        <f t="shared" si="281"/>
        <v>FFDFD3C0</v>
      </c>
      <c r="D470" t="s">
        <v>127</v>
      </c>
      <c r="E470">
        <v>5</v>
      </c>
      <c r="H470">
        <v>47</v>
      </c>
      <c r="I470" t="s">
        <v>128</v>
      </c>
      <c r="J470" t="s">
        <v>129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292"/>
        <v>19:50:21.594</v>
      </c>
      <c r="T470" t="str">
        <f t="shared" si="293"/>
        <v>19:50:21.094</v>
      </c>
      <c r="U470" t="str">
        <f t="shared" si="280"/>
        <v>A88BAF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232</v>
      </c>
      <c r="AJ470">
        <v>38.311321999999997</v>
      </c>
      <c r="AK470" t="s">
        <v>230</v>
      </c>
      <c r="AL470">
        <v>-122.049994</v>
      </c>
      <c r="AM470">
        <v>25</v>
      </c>
      <c r="AN470">
        <v>850</v>
      </c>
      <c r="AO470" t="s">
        <v>118</v>
      </c>
      <c r="AP470">
        <v>0</v>
      </c>
      <c r="AQ470">
        <v>0</v>
      </c>
      <c r="AR470">
        <v>-128</v>
      </c>
      <c r="AZ470">
        <v>1200</v>
      </c>
      <c r="BA470">
        <v>1</v>
      </c>
      <c r="BB470" t="str">
        <f t="shared" si="282"/>
        <v xml:space="preserve">N65PJ   </v>
      </c>
      <c r="BC470">
        <v>7</v>
      </c>
      <c r="BE470">
        <v>0</v>
      </c>
      <c r="BF470">
        <v>0</v>
      </c>
      <c r="BG470">
        <v>0</v>
      </c>
      <c r="BH470">
        <v>825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 t="shared" si="294"/>
        <v>19:50:21.600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3</v>
      </c>
      <c r="CP470" t="s">
        <v>119</v>
      </c>
      <c r="CQ470">
        <v>276</v>
      </c>
      <c r="CR470">
        <v>2</v>
      </c>
      <c r="CW470">
        <v>9847971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 t="shared" si="291"/>
        <v>06/02/2020 19:50:16.930</v>
      </c>
      <c r="C471" t="str">
        <f t="shared" si="281"/>
        <v>FFDFD3C0</v>
      </c>
      <c r="D471" t="s">
        <v>127</v>
      </c>
      <c r="E471">
        <v>9</v>
      </c>
      <c r="H471">
        <v>51</v>
      </c>
      <c r="I471" t="s">
        <v>133</v>
      </c>
      <c r="J471" t="s">
        <v>129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92"/>
        <v>19:50:21.594</v>
      </c>
      <c r="T471" t="str">
        <f t="shared" si="293"/>
        <v>19:50:21.094</v>
      </c>
      <c r="U471" t="str">
        <f t="shared" si="280"/>
        <v>A88BAF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232</v>
      </c>
      <c r="AJ471">
        <v>38.311321999999997</v>
      </c>
      <c r="AK471" t="s">
        <v>230</v>
      </c>
      <c r="AL471">
        <v>-122.049994</v>
      </c>
      <c r="AM471">
        <v>25</v>
      </c>
      <c r="AN471">
        <v>850</v>
      </c>
      <c r="AO471" t="s">
        <v>118</v>
      </c>
      <c r="AP471">
        <v>0</v>
      </c>
      <c r="AQ471">
        <v>0</v>
      </c>
      <c r="AR471">
        <v>-128</v>
      </c>
      <c r="AZ471">
        <v>1200</v>
      </c>
      <c r="BA471">
        <v>1</v>
      </c>
      <c r="BB471" t="str">
        <f t="shared" si="282"/>
        <v xml:space="preserve">N65PJ   </v>
      </c>
      <c r="BC471">
        <v>7</v>
      </c>
      <c r="BE471">
        <v>0</v>
      </c>
      <c r="BF471">
        <v>0</v>
      </c>
      <c r="BG471">
        <v>0</v>
      </c>
      <c r="BH471">
        <v>825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 t="shared" si="294"/>
        <v>19:50:21.600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3</v>
      </c>
      <c r="CP471" t="s">
        <v>119</v>
      </c>
      <c r="CQ471">
        <v>276</v>
      </c>
      <c r="CR471">
        <v>2</v>
      </c>
      <c r="CW471">
        <v>9847971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 t="shared" si="291"/>
        <v>06/02/2020 19:50:16.930</v>
      </c>
      <c r="C472" t="str">
        <f t="shared" si="281"/>
        <v>FFDFD3C0</v>
      </c>
      <c r="D472" t="s">
        <v>113</v>
      </c>
      <c r="E472">
        <v>5</v>
      </c>
      <c r="H472">
        <v>172</v>
      </c>
      <c r="I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92"/>
        <v>19:50:21.594</v>
      </c>
      <c r="T472" t="str">
        <f t="shared" si="293"/>
        <v>19:50:21.094</v>
      </c>
      <c r="U472" t="str">
        <f t="shared" si="280"/>
        <v>A88BAF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232</v>
      </c>
      <c r="AJ472">
        <v>38.311321999999997</v>
      </c>
      <c r="AK472" t="s">
        <v>230</v>
      </c>
      <c r="AL472">
        <v>-122.049994</v>
      </c>
      <c r="AM472">
        <v>25</v>
      </c>
      <c r="AN472">
        <v>850</v>
      </c>
      <c r="AO472" t="s">
        <v>118</v>
      </c>
      <c r="AP472">
        <v>0</v>
      </c>
      <c r="AQ472">
        <v>0</v>
      </c>
      <c r="AR472">
        <v>-128</v>
      </c>
      <c r="AZ472">
        <v>1200</v>
      </c>
      <c r="BA472">
        <v>1</v>
      </c>
      <c r="BB472" t="str">
        <f t="shared" si="282"/>
        <v xml:space="preserve">N65PJ   </v>
      </c>
      <c r="BC472">
        <v>7</v>
      </c>
      <c r="BE472">
        <v>0</v>
      </c>
      <c r="BF472">
        <v>0</v>
      </c>
      <c r="BG472">
        <v>0</v>
      </c>
      <c r="BH472">
        <v>825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 t="shared" si="294"/>
        <v>19:50:21.600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3</v>
      </c>
      <c r="CP472" t="s">
        <v>119</v>
      </c>
      <c r="CQ472">
        <v>276</v>
      </c>
      <c r="CR472">
        <v>2</v>
      </c>
      <c r="CW472">
        <v>9847971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 t="shared" ref="A473:A479" si="295">"06/02/2020 19:50:17.868"</f>
        <v>06/02/2020 19:50:17.868</v>
      </c>
      <c r="C473" t="str">
        <f t="shared" si="281"/>
        <v>FFDFD3C0</v>
      </c>
      <c r="D473" t="s">
        <v>127</v>
      </c>
      <c r="E473">
        <v>7</v>
      </c>
      <c r="H473">
        <v>49</v>
      </c>
      <c r="I473" t="s">
        <v>114</v>
      </c>
      <c r="J473" t="s">
        <v>129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ref="S473:S479" si="296">"19:50:22.500"</f>
        <v>19:50:22.500</v>
      </c>
      <c r="T473" t="str">
        <f t="shared" ref="T473:T479" si="297">"19:50:22.100"</f>
        <v>19:50:22.100</v>
      </c>
      <c r="U473" t="str">
        <f t="shared" si="280"/>
        <v>A88BAF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233</v>
      </c>
      <c r="AJ473">
        <v>38.311343000000001</v>
      </c>
      <c r="AK473" t="s">
        <v>227</v>
      </c>
      <c r="AL473">
        <v>-122.04997299999999</v>
      </c>
      <c r="AM473">
        <v>25</v>
      </c>
      <c r="AN473">
        <v>850</v>
      </c>
      <c r="AO473" t="s">
        <v>118</v>
      </c>
      <c r="AP473">
        <v>0</v>
      </c>
      <c r="AQ473">
        <v>0</v>
      </c>
      <c r="AR473">
        <v>-128</v>
      </c>
      <c r="AZ473">
        <v>1200</v>
      </c>
      <c r="BA473">
        <v>1</v>
      </c>
      <c r="BB473" t="str">
        <f t="shared" si="282"/>
        <v xml:space="preserve">N65PJ   </v>
      </c>
      <c r="BC473">
        <v>7</v>
      </c>
      <c r="BE473">
        <v>0</v>
      </c>
      <c r="BF473">
        <v>0</v>
      </c>
      <c r="BG473">
        <v>0</v>
      </c>
      <c r="BH473">
        <v>800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 t="shared" ref="BW473:BW479" si="298">"19:50:22.501"</f>
        <v>19:50:22.501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2</v>
      </c>
      <c r="CP473" t="s">
        <v>119</v>
      </c>
      <c r="CQ473">
        <v>275</v>
      </c>
      <c r="CR473">
        <v>2</v>
      </c>
      <c r="CW473">
        <v>7372501</v>
      </c>
      <c r="CY473">
        <v>1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 t="shared" si="295"/>
        <v>06/02/2020 19:50:17.868</v>
      </c>
      <c r="C474" t="str">
        <f t="shared" si="281"/>
        <v>FFDFD3C0</v>
      </c>
      <c r="D474" t="s">
        <v>131</v>
      </c>
      <c r="E474">
        <v>11</v>
      </c>
      <c r="H474">
        <v>228</v>
      </c>
      <c r="I474" t="s">
        <v>132</v>
      </c>
      <c r="J474" t="s">
        <v>129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96"/>
        <v>19:50:22.500</v>
      </c>
      <c r="T474" t="str">
        <f t="shared" si="297"/>
        <v>19:50:22.100</v>
      </c>
      <c r="U474" t="str">
        <f t="shared" si="280"/>
        <v>A88BAF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233</v>
      </c>
      <c r="AJ474">
        <v>38.311343000000001</v>
      </c>
      <c r="AK474" t="s">
        <v>227</v>
      </c>
      <c r="AL474">
        <v>-122.04997299999999</v>
      </c>
      <c r="AM474">
        <v>25</v>
      </c>
      <c r="AN474">
        <v>850</v>
      </c>
      <c r="AO474" t="s">
        <v>118</v>
      </c>
      <c r="AP474">
        <v>0</v>
      </c>
      <c r="AQ474">
        <v>0</v>
      </c>
      <c r="AR474">
        <v>-128</v>
      </c>
      <c r="AZ474">
        <v>1200</v>
      </c>
      <c r="BA474">
        <v>1</v>
      </c>
      <c r="BB474" t="str">
        <f t="shared" si="282"/>
        <v xml:space="preserve">N65PJ   </v>
      </c>
      <c r="BC474">
        <v>7</v>
      </c>
      <c r="BE474">
        <v>0</v>
      </c>
      <c r="BF474">
        <v>0</v>
      </c>
      <c r="BG474">
        <v>0</v>
      </c>
      <c r="BH474">
        <v>800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 t="shared" si="298"/>
        <v>19:50:22.501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2</v>
      </c>
      <c r="CP474" t="s">
        <v>119</v>
      </c>
      <c r="CQ474">
        <v>275</v>
      </c>
      <c r="CR474">
        <v>2</v>
      </c>
      <c r="CW474">
        <v>7372501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 t="shared" si="295"/>
        <v>06/02/2020 19:50:17.868</v>
      </c>
      <c r="C475" t="str">
        <f t="shared" si="281"/>
        <v>FFDFD3C0</v>
      </c>
      <c r="D475" t="s">
        <v>127</v>
      </c>
      <c r="E475">
        <v>5</v>
      </c>
      <c r="H475">
        <v>47</v>
      </c>
      <c r="I475" t="s">
        <v>128</v>
      </c>
      <c r="J475" t="s">
        <v>129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96"/>
        <v>19:50:22.500</v>
      </c>
      <c r="T475" t="str">
        <f t="shared" si="297"/>
        <v>19:50:22.100</v>
      </c>
      <c r="U475" t="str">
        <f t="shared" si="280"/>
        <v>A88BAF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233</v>
      </c>
      <c r="AJ475">
        <v>38.311343000000001</v>
      </c>
      <c r="AK475" t="s">
        <v>227</v>
      </c>
      <c r="AL475">
        <v>-122.04997299999999</v>
      </c>
      <c r="AM475">
        <v>25</v>
      </c>
      <c r="AN475">
        <v>850</v>
      </c>
      <c r="AO475" t="s">
        <v>118</v>
      </c>
      <c r="AP475">
        <v>0</v>
      </c>
      <c r="AQ475">
        <v>0</v>
      </c>
      <c r="AR475">
        <v>-128</v>
      </c>
      <c r="AZ475">
        <v>1200</v>
      </c>
      <c r="BA475">
        <v>1</v>
      </c>
      <c r="BB475" t="str">
        <f t="shared" si="282"/>
        <v xml:space="preserve">N65PJ   </v>
      </c>
      <c r="BC475">
        <v>7</v>
      </c>
      <c r="BE475">
        <v>0</v>
      </c>
      <c r="BF475">
        <v>0</v>
      </c>
      <c r="BG475">
        <v>0</v>
      </c>
      <c r="BH475">
        <v>800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 t="shared" si="298"/>
        <v>19:50:22.501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2</v>
      </c>
      <c r="CP475" t="s">
        <v>119</v>
      </c>
      <c r="CQ475">
        <v>275</v>
      </c>
      <c r="CR475">
        <v>2</v>
      </c>
      <c r="CW475">
        <v>7372501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 t="shared" si="295"/>
        <v>06/02/2020 19:50:17.868</v>
      </c>
      <c r="C476" t="str">
        <f t="shared" si="281"/>
        <v>FFDFD3C0</v>
      </c>
      <c r="D476" t="s">
        <v>127</v>
      </c>
      <c r="E476">
        <v>9</v>
      </c>
      <c r="H476">
        <v>51</v>
      </c>
      <c r="I476" t="s">
        <v>133</v>
      </c>
      <c r="J476" t="s">
        <v>129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96"/>
        <v>19:50:22.500</v>
      </c>
      <c r="T476" t="str">
        <f t="shared" si="297"/>
        <v>19:50:22.100</v>
      </c>
      <c r="U476" t="str">
        <f t="shared" si="280"/>
        <v>A88BAF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233</v>
      </c>
      <c r="AJ476">
        <v>38.311343000000001</v>
      </c>
      <c r="AK476" t="s">
        <v>227</v>
      </c>
      <c r="AL476">
        <v>-122.04997299999999</v>
      </c>
      <c r="AM476">
        <v>25</v>
      </c>
      <c r="AN476">
        <v>850</v>
      </c>
      <c r="AO476" t="s">
        <v>118</v>
      </c>
      <c r="AP476">
        <v>0</v>
      </c>
      <c r="AQ476">
        <v>0</v>
      </c>
      <c r="AR476">
        <v>-128</v>
      </c>
      <c r="AZ476">
        <v>1200</v>
      </c>
      <c r="BA476">
        <v>1</v>
      </c>
      <c r="BB476" t="str">
        <f t="shared" si="282"/>
        <v xml:space="preserve">N65PJ   </v>
      </c>
      <c r="BC476">
        <v>7</v>
      </c>
      <c r="BE476">
        <v>0</v>
      </c>
      <c r="BF476">
        <v>0</v>
      </c>
      <c r="BG476">
        <v>0</v>
      </c>
      <c r="BH476">
        <v>800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 t="shared" si="298"/>
        <v>19:50:22.501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2</v>
      </c>
      <c r="CP476" t="s">
        <v>119</v>
      </c>
      <c r="CQ476">
        <v>275</v>
      </c>
      <c r="CR476">
        <v>2</v>
      </c>
      <c r="CW476">
        <v>7372501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 t="shared" si="295"/>
        <v>06/02/2020 19:50:17.868</v>
      </c>
      <c r="C477" t="str">
        <f t="shared" si="281"/>
        <v>FFDFD3C0</v>
      </c>
      <c r="D477" t="s">
        <v>113</v>
      </c>
      <c r="E477">
        <v>5</v>
      </c>
      <c r="H477">
        <v>172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96"/>
        <v>19:50:22.500</v>
      </c>
      <c r="T477" t="str">
        <f t="shared" si="297"/>
        <v>19:50:22.100</v>
      </c>
      <c r="U477" t="str">
        <f t="shared" si="280"/>
        <v>A88BAF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233</v>
      </c>
      <c r="AJ477">
        <v>38.311343000000001</v>
      </c>
      <c r="AK477" t="s">
        <v>227</v>
      </c>
      <c r="AL477">
        <v>-122.04997299999999</v>
      </c>
      <c r="AM477">
        <v>25</v>
      </c>
      <c r="AN477">
        <v>850</v>
      </c>
      <c r="AO477" t="s">
        <v>118</v>
      </c>
      <c r="AP477">
        <v>0</v>
      </c>
      <c r="AQ477">
        <v>0</v>
      </c>
      <c r="AR477">
        <v>-128</v>
      </c>
      <c r="AZ477">
        <v>1200</v>
      </c>
      <c r="BA477">
        <v>1</v>
      </c>
      <c r="BB477" t="str">
        <f t="shared" si="282"/>
        <v xml:space="preserve">N65PJ   </v>
      </c>
      <c r="BC477">
        <v>7</v>
      </c>
      <c r="BE477">
        <v>0</v>
      </c>
      <c r="BF477">
        <v>0</v>
      </c>
      <c r="BG477">
        <v>0</v>
      </c>
      <c r="BH477">
        <v>800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 t="shared" si="298"/>
        <v>19:50:22.501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2</v>
      </c>
      <c r="CP477" t="s">
        <v>119</v>
      </c>
      <c r="CQ477">
        <v>275</v>
      </c>
      <c r="CR477">
        <v>2</v>
      </c>
      <c r="CW477">
        <v>7372501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 t="shared" si="295"/>
        <v>06/02/2020 19:50:17.868</v>
      </c>
      <c r="C478" t="str">
        <f t="shared" si="281"/>
        <v>FFDFD3C0</v>
      </c>
      <c r="D478" t="s">
        <v>125</v>
      </c>
      <c r="E478">
        <v>19</v>
      </c>
      <c r="F478">
        <v>1019</v>
      </c>
      <c r="G478" t="s">
        <v>114</v>
      </c>
      <c r="J478" t="s">
        <v>126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96"/>
        <v>19:50:22.500</v>
      </c>
      <c r="T478" t="str">
        <f t="shared" si="297"/>
        <v>19:50:22.100</v>
      </c>
      <c r="U478" t="str">
        <f t="shared" si="280"/>
        <v>A88BAF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233</v>
      </c>
      <c r="AJ478">
        <v>38.311343000000001</v>
      </c>
      <c r="AK478" t="s">
        <v>227</v>
      </c>
      <c r="AL478">
        <v>-122.04997299999999</v>
      </c>
      <c r="AM478">
        <v>25</v>
      </c>
      <c r="AN478">
        <v>850</v>
      </c>
      <c r="AO478" t="s">
        <v>118</v>
      </c>
      <c r="AP478">
        <v>0</v>
      </c>
      <c r="AQ478">
        <v>0</v>
      </c>
      <c r="AR478">
        <v>-128</v>
      </c>
      <c r="AZ478">
        <v>1200</v>
      </c>
      <c r="BA478">
        <v>1</v>
      </c>
      <c r="BB478" t="str">
        <f t="shared" si="282"/>
        <v xml:space="preserve">N65PJ   </v>
      </c>
      <c r="BC478">
        <v>7</v>
      </c>
      <c r="BE478">
        <v>0</v>
      </c>
      <c r="BF478">
        <v>0</v>
      </c>
      <c r="BG478">
        <v>0</v>
      </c>
      <c r="BH478">
        <v>800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 t="shared" si="298"/>
        <v>19:50:22.501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2</v>
      </c>
      <c r="CP478" t="s">
        <v>119</v>
      </c>
      <c r="CQ478">
        <v>275</v>
      </c>
      <c r="CR478">
        <v>2</v>
      </c>
      <c r="CW478">
        <v>7372501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 t="shared" si="295"/>
        <v>06/02/2020 19:50:17.868</v>
      </c>
      <c r="C479" t="str">
        <f t="shared" si="281"/>
        <v>FFDFD3C0</v>
      </c>
      <c r="D479" t="s">
        <v>122</v>
      </c>
      <c r="E479">
        <v>6</v>
      </c>
      <c r="F479">
        <v>2006</v>
      </c>
      <c r="G479" t="s">
        <v>123</v>
      </c>
      <c r="J479" t="s">
        <v>124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96"/>
        <v>19:50:22.500</v>
      </c>
      <c r="T479" t="str">
        <f t="shared" si="297"/>
        <v>19:50:22.100</v>
      </c>
      <c r="U479" t="str">
        <f t="shared" si="280"/>
        <v>A88BAF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233</v>
      </c>
      <c r="AJ479">
        <v>38.311343000000001</v>
      </c>
      <c r="AK479" t="s">
        <v>227</v>
      </c>
      <c r="AL479">
        <v>-122.04997299999999</v>
      </c>
      <c r="AM479">
        <v>25</v>
      </c>
      <c r="AN479">
        <v>850</v>
      </c>
      <c r="AO479" t="s">
        <v>118</v>
      </c>
      <c r="AP479">
        <v>0</v>
      </c>
      <c r="AQ479">
        <v>0</v>
      </c>
      <c r="AR479">
        <v>-128</v>
      </c>
      <c r="AZ479">
        <v>1200</v>
      </c>
      <c r="BA479">
        <v>1</v>
      </c>
      <c r="BB479" t="str">
        <f t="shared" si="282"/>
        <v xml:space="preserve">N65PJ   </v>
      </c>
      <c r="BC479">
        <v>7</v>
      </c>
      <c r="BE479">
        <v>0</v>
      </c>
      <c r="BF479">
        <v>0</v>
      </c>
      <c r="BG479">
        <v>0</v>
      </c>
      <c r="BH479">
        <v>800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 t="shared" si="298"/>
        <v>19:50:22.501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2</v>
      </c>
      <c r="CP479" t="s">
        <v>119</v>
      </c>
      <c r="CQ479">
        <v>275</v>
      </c>
      <c r="CR479">
        <v>2</v>
      </c>
      <c r="CW479">
        <v>7372501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 t="shared" ref="A480:A486" si="299">"06/02/2020 19:50:18.699"</f>
        <v>06/02/2020 19:50:18.699</v>
      </c>
      <c r="C480" t="str">
        <f t="shared" si="281"/>
        <v>FFDFD3C0</v>
      </c>
      <c r="D480" t="s">
        <v>122</v>
      </c>
      <c r="E480">
        <v>6</v>
      </c>
      <c r="F480">
        <v>2006</v>
      </c>
      <c r="G480" t="s">
        <v>123</v>
      </c>
      <c r="J480" t="s">
        <v>124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ref="S480:S486" si="300">"19:50:23.359"</f>
        <v>19:50:23.359</v>
      </c>
      <c r="T480" t="str">
        <f t="shared" ref="T480:T486" si="301">"19:50:22.959"</f>
        <v>19:50:22.959</v>
      </c>
      <c r="U480" t="str">
        <f t="shared" si="280"/>
        <v>A88BAF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232</v>
      </c>
      <c r="AJ480">
        <v>38.311321999999997</v>
      </c>
      <c r="AK480" t="s">
        <v>230</v>
      </c>
      <c r="AL480">
        <v>-122.049994</v>
      </c>
      <c r="AM480">
        <v>25</v>
      </c>
      <c r="AN480">
        <v>825</v>
      </c>
      <c r="AO480" t="s">
        <v>118</v>
      </c>
      <c r="AP480">
        <v>0</v>
      </c>
      <c r="AQ480">
        <v>0</v>
      </c>
      <c r="AR480">
        <v>-128</v>
      </c>
      <c r="AZ480">
        <v>1200</v>
      </c>
      <c r="BA480">
        <v>1</v>
      </c>
      <c r="BB480" t="str">
        <f t="shared" si="282"/>
        <v xml:space="preserve">N65PJ   </v>
      </c>
      <c r="BC480">
        <v>7</v>
      </c>
      <c r="BE480">
        <v>0</v>
      </c>
      <c r="BF480">
        <v>0</v>
      </c>
      <c r="BG480">
        <v>0</v>
      </c>
      <c r="BH480">
        <v>775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 t="shared" ref="BW480:BW486" si="302">"19:50:23.363"</f>
        <v>19:50:23.363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4</v>
      </c>
      <c r="CP480" t="s">
        <v>119</v>
      </c>
      <c r="CQ480">
        <v>276</v>
      </c>
      <c r="CR480">
        <v>2</v>
      </c>
      <c r="CW480">
        <v>9849336</v>
      </c>
      <c r="CY480">
        <v>1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 t="shared" si="299"/>
        <v>06/02/2020 19:50:18.699</v>
      </c>
      <c r="C481" t="str">
        <f t="shared" si="281"/>
        <v>FFDFD3C0</v>
      </c>
      <c r="D481" t="s">
        <v>131</v>
      </c>
      <c r="E481">
        <v>11</v>
      </c>
      <c r="H481">
        <v>228</v>
      </c>
      <c r="I481" t="s">
        <v>132</v>
      </c>
      <c r="J481" t="s">
        <v>129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300"/>
        <v>19:50:23.359</v>
      </c>
      <c r="T481" t="str">
        <f t="shared" si="301"/>
        <v>19:50:22.959</v>
      </c>
      <c r="U481" t="str">
        <f t="shared" si="280"/>
        <v>A88BAF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232</v>
      </c>
      <c r="AJ481">
        <v>38.311321999999997</v>
      </c>
      <c r="AK481" t="s">
        <v>230</v>
      </c>
      <c r="AL481">
        <v>-122.049994</v>
      </c>
      <c r="AM481">
        <v>25</v>
      </c>
      <c r="AN481">
        <v>825</v>
      </c>
      <c r="AO481" t="s">
        <v>118</v>
      </c>
      <c r="AP481">
        <v>0</v>
      </c>
      <c r="AQ481">
        <v>0</v>
      </c>
      <c r="AR481">
        <v>-128</v>
      </c>
      <c r="AZ481">
        <v>1200</v>
      </c>
      <c r="BA481">
        <v>1</v>
      </c>
      <c r="BB481" t="str">
        <f t="shared" si="282"/>
        <v xml:space="preserve">N65PJ   </v>
      </c>
      <c r="BC481">
        <v>7</v>
      </c>
      <c r="BE481">
        <v>0</v>
      </c>
      <c r="BF481">
        <v>0</v>
      </c>
      <c r="BG481">
        <v>0</v>
      </c>
      <c r="BH481">
        <v>775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 t="shared" si="302"/>
        <v>19:50:23.363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4</v>
      </c>
      <c r="CP481" t="s">
        <v>119</v>
      </c>
      <c r="CQ481">
        <v>276</v>
      </c>
      <c r="CR481">
        <v>2</v>
      </c>
      <c r="CW481">
        <v>9849336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 t="shared" si="299"/>
        <v>06/02/2020 19:50:18.699</v>
      </c>
      <c r="C482" t="str">
        <f t="shared" si="281"/>
        <v>FFDFD3C0</v>
      </c>
      <c r="D482" t="s">
        <v>127</v>
      </c>
      <c r="E482">
        <v>7</v>
      </c>
      <c r="H482">
        <v>49</v>
      </c>
      <c r="I482" t="s">
        <v>114</v>
      </c>
      <c r="J482" t="s">
        <v>129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300"/>
        <v>19:50:23.359</v>
      </c>
      <c r="T482" t="str">
        <f t="shared" si="301"/>
        <v>19:50:22.959</v>
      </c>
      <c r="U482" t="str">
        <f t="shared" si="280"/>
        <v>A88BAF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232</v>
      </c>
      <c r="AJ482">
        <v>38.311321999999997</v>
      </c>
      <c r="AK482" t="s">
        <v>230</v>
      </c>
      <c r="AL482">
        <v>-122.049994</v>
      </c>
      <c r="AM482">
        <v>25</v>
      </c>
      <c r="AN482">
        <v>825</v>
      </c>
      <c r="AO482" t="s">
        <v>118</v>
      </c>
      <c r="AP482">
        <v>0</v>
      </c>
      <c r="AQ482">
        <v>0</v>
      </c>
      <c r="AR482">
        <v>-128</v>
      </c>
      <c r="AZ482">
        <v>1200</v>
      </c>
      <c r="BA482">
        <v>1</v>
      </c>
      <c r="BB482" t="str">
        <f t="shared" si="282"/>
        <v xml:space="preserve">N65PJ   </v>
      </c>
      <c r="BC482">
        <v>7</v>
      </c>
      <c r="BE482">
        <v>0</v>
      </c>
      <c r="BF482">
        <v>0</v>
      </c>
      <c r="BG482">
        <v>0</v>
      </c>
      <c r="BH482">
        <v>775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 t="shared" si="302"/>
        <v>19:50:23.363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2</v>
      </c>
      <c r="CP482" t="s">
        <v>119</v>
      </c>
      <c r="CQ482">
        <v>275</v>
      </c>
      <c r="CR482">
        <v>2</v>
      </c>
      <c r="CW482">
        <v>7372938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 t="shared" si="299"/>
        <v>06/02/2020 19:50:18.699</v>
      </c>
      <c r="C483" t="str">
        <f t="shared" si="281"/>
        <v>FFDFD3C0</v>
      </c>
      <c r="D483" t="s">
        <v>125</v>
      </c>
      <c r="E483">
        <v>19</v>
      </c>
      <c r="F483">
        <v>1019</v>
      </c>
      <c r="G483" t="s">
        <v>114</v>
      </c>
      <c r="J483" t="s">
        <v>126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300"/>
        <v>19:50:23.359</v>
      </c>
      <c r="T483" t="str">
        <f t="shared" si="301"/>
        <v>19:50:22.959</v>
      </c>
      <c r="U483" t="str">
        <f t="shared" si="280"/>
        <v>A88BAF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232</v>
      </c>
      <c r="AJ483">
        <v>38.311321999999997</v>
      </c>
      <c r="AK483" t="s">
        <v>230</v>
      </c>
      <c r="AL483">
        <v>-122.049994</v>
      </c>
      <c r="AM483">
        <v>25</v>
      </c>
      <c r="AN483">
        <v>825</v>
      </c>
      <c r="AO483" t="s">
        <v>118</v>
      </c>
      <c r="AP483">
        <v>0</v>
      </c>
      <c r="AQ483">
        <v>0</v>
      </c>
      <c r="AR483">
        <v>-128</v>
      </c>
      <c r="AZ483">
        <v>1200</v>
      </c>
      <c r="BA483">
        <v>1</v>
      </c>
      <c r="BB483" t="str">
        <f t="shared" si="282"/>
        <v xml:space="preserve">N65PJ   </v>
      </c>
      <c r="BC483">
        <v>7</v>
      </c>
      <c r="BE483">
        <v>0</v>
      </c>
      <c r="BF483">
        <v>0</v>
      </c>
      <c r="BG483">
        <v>0</v>
      </c>
      <c r="BH483">
        <v>775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 t="shared" si="302"/>
        <v>19:50:23.363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4</v>
      </c>
      <c r="CP483" t="s">
        <v>119</v>
      </c>
      <c r="CQ483">
        <v>276</v>
      </c>
      <c r="CR483">
        <v>2</v>
      </c>
      <c r="CW483">
        <v>9849336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 t="shared" si="299"/>
        <v>06/02/2020 19:50:18.699</v>
      </c>
      <c r="C484" t="str">
        <f t="shared" si="281"/>
        <v>FFDFD3C0</v>
      </c>
      <c r="D484" t="s">
        <v>113</v>
      </c>
      <c r="E484">
        <v>5</v>
      </c>
      <c r="H484">
        <v>172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300"/>
        <v>19:50:23.359</v>
      </c>
      <c r="T484" t="str">
        <f t="shared" si="301"/>
        <v>19:50:22.959</v>
      </c>
      <c r="U484" t="str">
        <f t="shared" si="280"/>
        <v>A88BAF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232</v>
      </c>
      <c r="AJ484">
        <v>38.311321999999997</v>
      </c>
      <c r="AK484" t="s">
        <v>230</v>
      </c>
      <c r="AL484">
        <v>-122.049994</v>
      </c>
      <c r="AM484">
        <v>25</v>
      </c>
      <c r="AN484">
        <v>825</v>
      </c>
      <c r="AO484" t="s">
        <v>118</v>
      </c>
      <c r="AP484">
        <v>0</v>
      </c>
      <c r="AQ484">
        <v>0</v>
      </c>
      <c r="AR484">
        <v>-128</v>
      </c>
      <c r="AZ484">
        <v>1200</v>
      </c>
      <c r="BA484">
        <v>1</v>
      </c>
      <c r="BB484" t="str">
        <f t="shared" si="282"/>
        <v xml:space="preserve">N65PJ   </v>
      </c>
      <c r="BC484">
        <v>7</v>
      </c>
      <c r="BE484">
        <v>0</v>
      </c>
      <c r="BF484">
        <v>0</v>
      </c>
      <c r="BG484">
        <v>0</v>
      </c>
      <c r="BH484">
        <v>775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 t="shared" si="302"/>
        <v>19:50:23.363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4</v>
      </c>
      <c r="CP484" t="s">
        <v>119</v>
      </c>
      <c r="CQ484">
        <v>276</v>
      </c>
      <c r="CR484">
        <v>2</v>
      </c>
      <c r="CW484">
        <v>9849336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 t="shared" si="299"/>
        <v>06/02/2020 19:50:18.699</v>
      </c>
      <c r="C485" t="str">
        <f t="shared" si="281"/>
        <v>FFDFD3C0</v>
      </c>
      <c r="D485" t="s">
        <v>127</v>
      </c>
      <c r="E485">
        <v>5</v>
      </c>
      <c r="H485">
        <v>47</v>
      </c>
      <c r="I485" t="s">
        <v>128</v>
      </c>
      <c r="J485" t="s">
        <v>129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300"/>
        <v>19:50:23.359</v>
      </c>
      <c r="T485" t="str">
        <f t="shared" si="301"/>
        <v>19:50:22.959</v>
      </c>
      <c r="U485" t="str">
        <f t="shared" si="280"/>
        <v>A88BAF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232</v>
      </c>
      <c r="AJ485">
        <v>38.311321999999997</v>
      </c>
      <c r="AK485" t="s">
        <v>230</v>
      </c>
      <c r="AL485">
        <v>-122.049994</v>
      </c>
      <c r="AM485">
        <v>25</v>
      </c>
      <c r="AN485">
        <v>825</v>
      </c>
      <c r="AO485" t="s">
        <v>118</v>
      </c>
      <c r="AP485">
        <v>0</v>
      </c>
      <c r="AQ485">
        <v>0</v>
      </c>
      <c r="AR485">
        <v>-128</v>
      </c>
      <c r="AZ485">
        <v>1200</v>
      </c>
      <c r="BA485">
        <v>1</v>
      </c>
      <c r="BB485" t="str">
        <f t="shared" si="282"/>
        <v xml:space="preserve">N65PJ   </v>
      </c>
      <c r="BC485">
        <v>7</v>
      </c>
      <c r="BE485">
        <v>0</v>
      </c>
      <c r="BF485">
        <v>0</v>
      </c>
      <c r="BG485">
        <v>0</v>
      </c>
      <c r="BH485">
        <v>775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 t="shared" si="302"/>
        <v>19:50:23.363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4</v>
      </c>
      <c r="CP485" t="s">
        <v>119</v>
      </c>
      <c r="CQ485">
        <v>276</v>
      </c>
      <c r="CR485">
        <v>2</v>
      </c>
      <c r="CW485">
        <v>9849336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 t="shared" si="299"/>
        <v>06/02/2020 19:50:18.699</v>
      </c>
      <c r="C486" t="str">
        <f t="shared" si="281"/>
        <v>FFDFD3C0</v>
      </c>
      <c r="D486" t="s">
        <v>127</v>
      </c>
      <c r="E486">
        <v>9</v>
      </c>
      <c r="H486">
        <v>51</v>
      </c>
      <c r="I486" t="s">
        <v>133</v>
      </c>
      <c r="J486" t="s">
        <v>129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300"/>
        <v>19:50:23.359</v>
      </c>
      <c r="T486" t="str">
        <f t="shared" si="301"/>
        <v>19:50:22.959</v>
      </c>
      <c r="U486" t="str">
        <f t="shared" si="280"/>
        <v>A88BAF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232</v>
      </c>
      <c r="AJ486">
        <v>38.311321999999997</v>
      </c>
      <c r="AK486" t="s">
        <v>230</v>
      </c>
      <c r="AL486">
        <v>-122.049994</v>
      </c>
      <c r="AM486">
        <v>25</v>
      </c>
      <c r="AN486">
        <v>825</v>
      </c>
      <c r="AO486" t="s">
        <v>118</v>
      </c>
      <c r="AP486">
        <v>0</v>
      </c>
      <c r="AQ486">
        <v>0</v>
      </c>
      <c r="AR486">
        <v>-128</v>
      </c>
      <c r="AZ486">
        <v>1200</v>
      </c>
      <c r="BA486">
        <v>1</v>
      </c>
      <c r="BB486" t="str">
        <f t="shared" si="282"/>
        <v xml:space="preserve">N65PJ   </v>
      </c>
      <c r="BC486">
        <v>7</v>
      </c>
      <c r="BE486">
        <v>0</v>
      </c>
      <c r="BF486">
        <v>0</v>
      </c>
      <c r="BG486">
        <v>0</v>
      </c>
      <c r="BH486">
        <v>775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 t="shared" si="302"/>
        <v>19:50:23.363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4</v>
      </c>
      <c r="CP486" t="s">
        <v>119</v>
      </c>
      <c r="CQ486">
        <v>276</v>
      </c>
      <c r="CR486">
        <v>2</v>
      </c>
      <c r="CW486">
        <v>9849336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 t="shared" ref="A487:A492" si="303">"06/02/2020 19:50:19.741"</f>
        <v>06/02/2020 19:50:19.741</v>
      </c>
      <c r="C487" t="str">
        <f t="shared" si="281"/>
        <v>FFDFD3C0</v>
      </c>
      <c r="D487" t="s">
        <v>131</v>
      </c>
      <c r="E487">
        <v>11</v>
      </c>
      <c r="H487">
        <v>228</v>
      </c>
      <c r="I487" t="s">
        <v>132</v>
      </c>
      <c r="J487" t="s">
        <v>129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ref="S487:S492" si="304">"19:50:24.367"</f>
        <v>19:50:24.367</v>
      </c>
      <c r="T487" t="str">
        <f t="shared" ref="T487:T492" si="305">"19:50:23.867"</f>
        <v>19:50:23.867</v>
      </c>
      <c r="U487" t="str">
        <f t="shared" si="280"/>
        <v>A88BAF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232</v>
      </c>
      <c r="AJ487">
        <v>38.311321999999997</v>
      </c>
      <c r="AK487" t="s">
        <v>230</v>
      </c>
      <c r="AL487">
        <v>-122.049994</v>
      </c>
      <c r="AM487">
        <v>25</v>
      </c>
      <c r="AN487">
        <v>825</v>
      </c>
      <c r="AO487" t="s">
        <v>118</v>
      </c>
      <c r="AP487">
        <v>0</v>
      </c>
      <c r="AQ487">
        <v>0</v>
      </c>
      <c r="AR487">
        <v>-128</v>
      </c>
      <c r="AZ487">
        <v>1200</v>
      </c>
      <c r="BA487">
        <v>1</v>
      </c>
      <c r="BB487" t="str">
        <f t="shared" si="282"/>
        <v xml:space="preserve">N65PJ   </v>
      </c>
      <c r="BC487">
        <v>7</v>
      </c>
      <c r="BE487">
        <v>0</v>
      </c>
      <c r="BF487">
        <v>0</v>
      </c>
      <c r="BG487">
        <v>0</v>
      </c>
      <c r="BH487">
        <v>800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 t="shared" ref="BW487:BW492" si="306">"19:50:24.374"</f>
        <v>19:50:24.374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4</v>
      </c>
      <c r="CP487" t="s">
        <v>119</v>
      </c>
      <c r="CQ487">
        <v>276</v>
      </c>
      <c r="CR487">
        <v>2</v>
      </c>
      <c r="CW487">
        <v>9850093</v>
      </c>
      <c r="CY487">
        <v>1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 t="shared" si="303"/>
        <v>06/02/2020 19:50:19.741</v>
      </c>
      <c r="C488" t="str">
        <f t="shared" si="281"/>
        <v>FFDFD3C0</v>
      </c>
      <c r="D488" t="s">
        <v>125</v>
      </c>
      <c r="E488">
        <v>19</v>
      </c>
      <c r="F488">
        <v>1019</v>
      </c>
      <c r="G488" t="s">
        <v>114</v>
      </c>
      <c r="J488" t="s">
        <v>126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si="304"/>
        <v>19:50:24.367</v>
      </c>
      <c r="T488" t="str">
        <f t="shared" si="305"/>
        <v>19:50:23.867</v>
      </c>
      <c r="U488" t="str">
        <f t="shared" si="280"/>
        <v>A88BAF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232</v>
      </c>
      <c r="AJ488">
        <v>38.311321999999997</v>
      </c>
      <c r="AK488" t="s">
        <v>230</v>
      </c>
      <c r="AL488">
        <v>-122.049994</v>
      </c>
      <c r="AM488">
        <v>25</v>
      </c>
      <c r="AN488">
        <v>825</v>
      </c>
      <c r="AO488" t="s">
        <v>118</v>
      </c>
      <c r="AP488">
        <v>0</v>
      </c>
      <c r="AQ488">
        <v>0</v>
      </c>
      <c r="AR488">
        <v>-128</v>
      </c>
      <c r="AZ488">
        <v>1200</v>
      </c>
      <c r="BA488">
        <v>1</v>
      </c>
      <c r="BB488" t="str">
        <f t="shared" si="282"/>
        <v xml:space="preserve">N65PJ   </v>
      </c>
      <c r="BC488">
        <v>7</v>
      </c>
      <c r="BE488">
        <v>0</v>
      </c>
      <c r="BF488">
        <v>0</v>
      </c>
      <c r="BG488">
        <v>0</v>
      </c>
      <c r="BH488">
        <v>800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 t="shared" si="306"/>
        <v>19:50:24.374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4</v>
      </c>
      <c r="CP488" t="s">
        <v>119</v>
      </c>
      <c r="CQ488">
        <v>276</v>
      </c>
      <c r="CR488">
        <v>2</v>
      </c>
      <c r="CW488">
        <v>9850093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 t="shared" si="303"/>
        <v>06/02/2020 19:50:19.741</v>
      </c>
      <c r="C489" t="str">
        <f t="shared" si="281"/>
        <v>FFDFD3C0</v>
      </c>
      <c r="D489" t="s">
        <v>113</v>
      </c>
      <c r="E489">
        <v>5</v>
      </c>
      <c r="H489">
        <v>172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304"/>
        <v>19:50:24.367</v>
      </c>
      <c r="T489" t="str">
        <f t="shared" si="305"/>
        <v>19:50:23.867</v>
      </c>
      <c r="U489" t="str">
        <f t="shared" si="280"/>
        <v>A88BAF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232</v>
      </c>
      <c r="AJ489">
        <v>38.311321999999997</v>
      </c>
      <c r="AK489" t="s">
        <v>230</v>
      </c>
      <c r="AL489">
        <v>-122.049994</v>
      </c>
      <c r="AM489">
        <v>25</v>
      </c>
      <c r="AN489">
        <v>825</v>
      </c>
      <c r="AO489" t="s">
        <v>118</v>
      </c>
      <c r="AP489">
        <v>0</v>
      </c>
      <c r="AQ489">
        <v>0</v>
      </c>
      <c r="AR489">
        <v>-128</v>
      </c>
      <c r="AZ489">
        <v>1200</v>
      </c>
      <c r="BA489">
        <v>1</v>
      </c>
      <c r="BB489" t="str">
        <f t="shared" si="282"/>
        <v xml:space="preserve">N65PJ   </v>
      </c>
      <c r="BC489">
        <v>7</v>
      </c>
      <c r="BE489">
        <v>0</v>
      </c>
      <c r="BF489">
        <v>0</v>
      </c>
      <c r="BG489">
        <v>0</v>
      </c>
      <c r="BH489">
        <v>800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 t="shared" si="306"/>
        <v>19:50:24.374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4</v>
      </c>
      <c r="CP489" t="s">
        <v>119</v>
      </c>
      <c r="CQ489">
        <v>276</v>
      </c>
      <c r="CR489">
        <v>2</v>
      </c>
      <c r="CW489">
        <v>9850093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 t="shared" si="303"/>
        <v>06/02/2020 19:50:19.741</v>
      </c>
      <c r="C490" t="str">
        <f t="shared" si="281"/>
        <v>FFDFD3C0</v>
      </c>
      <c r="D490" t="s">
        <v>122</v>
      </c>
      <c r="E490">
        <v>6</v>
      </c>
      <c r="F490">
        <v>2006</v>
      </c>
      <c r="G490" t="s">
        <v>123</v>
      </c>
      <c r="J490" t="s">
        <v>124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304"/>
        <v>19:50:24.367</v>
      </c>
      <c r="T490" t="str">
        <f t="shared" si="305"/>
        <v>19:50:23.867</v>
      </c>
      <c r="U490" t="str">
        <f t="shared" si="280"/>
        <v>A88BAF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232</v>
      </c>
      <c r="AJ490">
        <v>38.311321999999997</v>
      </c>
      <c r="AK490" t="s">
        <v>230</v>
      </c>
      <c r="AL490">
        <v>-122.049994</v>
      </c>
      <c r="AM490">
        <v>25</v>
      </c>
      <c r="AN490">
        <v>825</v>
      </c>
      <c r="AO490" t="s">
        <v>118</v>
      </c>
      <c r="AP490">
        <v>0</v>
      </c>
      <c r="AQ490">
        <v>0</v>
      </c>
      <c r="AR490">
        <v>-128</v>
      </c>
      <c r="AZ490">
        <v>1200</v>
      </c>
      <c r="BA490">
        <v>1</v>
      </c>
      <c r="BB490" t="str">
        <f t="shared" si="282"/>
        <v xml:space="preserve">N65PJ   </v>
      </c>
      <c r="BC490">
        <v>7</v>
      </c>
      <c r="BE490">
        <v>0</v>
      </c>
      <c r="BF490">
        <v>0</v>
      </c>
      <c r="BG490">
        <v>0</v>
      </c>
      <c r="BH490">
        <v>800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 t="shared" si="306"/>
        <v>19:50:24.374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4</v>
      </c>
      <c r="CP490" t="s">
        <v>119</v>
      </c>
      <c r="CQ490">
        <v>276</v>
      </c>
      <c r="CR490">
        <v>2</v>
      </c>
      <c r="CW490">
        <v>9850093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 t="shared" si="303"/>
        <v>06/02/2020 19:50:19.741</v>
      </c>
      <c r="C491" t="str">
        <f t="shared" si="281"/>
        <v>FFDFD3C0</v>
      </c>
      <c r="D491" t="s">
        <v>127</v>
      </c>
      <c r="E491">
        <v>5</v>
      </c>
      <c r="H491">
        <v>47</v>
      </c>
      <c r="I491" t="s">
        <v>128</v>
      </c>
      <c r="J491" t="s">
        <v>129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304"/>
        <v>19:50:24.367</v>
      </c>
      <c r="T491" t="str">
        <f t="shared" si="305"/>
        <v>19:50:23.867</v>
      </c>
      <c r="U491" t="str">
        <f t="shared" si="280"/>
        <v>A88BAF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232</v>
      </c>
      <c r="AJ491">
        <v>38.311321999999997</v>
      </c>
      <c r="AK491" t="s">
        <v>230</v>
      </c>
      <c r="AL491">
        <v>-122.049994</v>
      </c>
      <c r="AM491">
        <v>25</v>
      </c>
      <c r="AN491">
        <v>825</v>
      </c>
      <c r="AO491" t="s">
        <v>118</v>
      </c>
      <c r="AP491">
        <v>0</v>
      </c>
      <c r="AQ491">
        <v>0</v>
      </c>
      <c r="AR491">
        <v>-128</v>
      </c>
      <c r="AZ491">
        <v>1200</v>
      </c>
      <c r="BA491">
        <v>1</v>
      </c>
      <c r="BB491" t="str">
        <f t="shared" si="282"/>
        <v xml:space="preserve">N65PJ   </v>
      </c>
      <c r="BC491">
        <v>7</v>
      </c>
      <c r="BE491">
        <v>0</v>
      </c>
      <c r="BF491">
        <v>0</v>
      </c>
      <c r="BG491">
        <v>0</v>
      </c>
      <c r="BH491">
        <v>800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 t="shared" si="306"/>
        <v>19:50:24.374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4</v>
      </c>
      <c r="CP491" t="s">
        <v>119</v>
      </c>
      <c r="CQ491">
        <v>276</v>
      </c>
      <c r="CR491">
        <v>2</v>
      </c>
      <c r="CW491">
        <v>9850093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 t="shared" si="303"/>
        <v>06/02/2020 19:50:19.741</v>
      </c>
      <c r="C492" t="str">
        <f t="shared" si="281"/>
        <v>FFDFD3C0</v>
      </c>
      <c r="D492" t="s">
        <v>127</v>
      </c>
      <c r="E492">
        <v>9</v>
      </c>
      <c r="H492">
        <v>51</v>
      </c>
      <c r="I492" t="s">
        <v>133</v>
      </c>
      <c r="J492" t="s">
        <v>129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304"/>
        <v>19:50:24.367</v>
      </c>
      <c r="T492" t="str">
        <f t="shared" si="305"/>
        <v>19:50:23.867</v>
      </c>
      <c r="U492" t="str">
        <f t="shared" si="280"/>
        <v>A88BAF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232</v>
      </c>
      <c r="AJ492">
        <v>38.311321999999997</v>
      </c>
      <c r="AK492" t="s">
        <v>230</v>
      </c>
      <c r="AL492">
        <v>-122.049994</v>
      </c>
      <c r="AM492">
        <v>25</v>
      </c>
      <c r="AN492">
        <v>825</v>
      </c>
      <c r="AO492" t="s">
        <v>118</v>
      </c>
      <c r="AP492">
        <v>0</v>
      </c>
      <c r="AQ492">
        <v>0</v>
      </c>
      <c r="AR492">
        <v>-128</v>
      </c>
      <c r="AZ492">
        <v>1200</v>
      </c>
      <c r="BA492">
        <v>1</v>
      </c>
      <c r="BB492" t="str">
        <f t="shared" si="282"/>
        <v xml:space="preserve">N65PJ   </v>
      </c>
      <c r="BC492">
        <v>7</v>
      </c>
      <c r="BE492">
        <v>0</v>
      </c>
      <c r="BF492">
        <v>0</v>
      </c>
      <c r="BG492">
        <v>0</v>
      </c>
      <c r="BH492">
        <v>800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 t="shared" si="306"/>
        <v>19:50:24.374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4</v>
      </c>
      <c r="CP492" t="s">
        <v>119</v>
      </c>
      <c r="CQ492">
        <v>276</v>
      </c>
      <c r="CR492">
        <v>2</v>
      </c>
      <c r="CW492">
        <v>9850093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 t="shared" ref="A493:A498" si="307">"06/02/2020 19:50:20.850"</f>
        <v>06/02/2020 19:50:20.850</v>
      </c>
      <c r="C493" t="str">
        <f t="shared" si="281"/>
        <v>FFDFD3C0</v>
      </c>
      <c r="D493" t="s">
        <v>125</v>
      </c>
      <c r="E493">
        <v>19</v>
      </c>
      <c r="F493">
        <v>1019</v>
      </c>
      <c r="G493" t="s">
        <v>114</v>
      </c>
      <c r="J493" t="s">
        <v>126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ref="S493:S498" si="308">"19:50:25.469"</f>
        <v>19:50:25.469</v>
      </c>
      <c r="T493" t="str">
        <f t="shared" ref="T493:T498" si="309">"19:50:24.969"</f>
        <v>19:50:24.969</v>
      </c>
      <c r="U493" t="str">
        <f t="shared" si="280"/>
        <v>A88BAF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233</v>
      </c>
      <c r="AJ493">
        <v>38.311343000000001</v>
      </c>
      <c r="AK493" t="s">
        <v>227</v>
      </c>
      <c r="AL493">
        <v>-122.04997299999999</v>
      </c>
      <c r="AM493">
        <v>25</v>
      </c>
      <c r="AN493">
        <v>825</v>
      </c>
      <c r="AO493" t="s">
        <v>118</v>
      </c>
      <c r="AP493">
        <v>0</v>
      </c>
      <c r="AQ493">
        <v>0</v>
      </c>
      <c r="AR493">
        <v>-64</v>
      </c>
      <c r="AZ493">
        <v>1200</v>
      </c>
      <c r="BA493">
        <v>1</v>
      </c>
      <c r="BB493" t="str">
        <f t="shared" si="282"/>
        <v xml:space="preserve">N65PJ   </v>
      </c>
      <c r="BC493">
        <v>7</v>
      </c>
      <c r="BE493">
        <v>0</v>
      </c>
      <c r="BF493">
        <v>0</v>
      </c>
      <c r="BG493">
        <v>0</v>
      </c>
      <c r="BH493">
        <v>775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 t="shared" ref="BW493:BW498" si="310">"19:50:25.475"</f>
        <v>19:50:25.475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4</v>
      </c>
      <c r="CP493" t="s">
        <v>119</v>
      </c>
      <c r="CQ493">
        <v>276</v>
      </c>
      <c r="CR493">
        <v>2</v>
      </c>
      <c r="CW493">
        <v>9850912</v>
      </c>
      <c r="CY493">
        <v>1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 t="shared" si="307"/>
        <v>06/02/2020 19:50:20.850</v>
      </c>
      <c r="C494" t="str">
        <f t="shared" si="281"/>
        <v>FFDFD3C0</v>
      </c>
      <c r="D494" t="s">
        <v>131</v>
      </c>
      <c r="E494">
        <v>11</v>
      </c>
      <c r="H494">
        <v>228</v>
      </c>
      <c r="I494" t="s">
        <v>132</v>
      </c>
      <c r="J494" t="s">
        <v>129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308"/>
        <v>19:50:25.469</v>
      </c>
      <c r="T494" t="str">
        <f t="shared" si="309"/>
        <v>19:50:24.969</v>
      </c>
      <c r="U494" t="str">
        <f t="shared" si="280"/>
        <v>A88BAF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233</v>
      </c>
      <c r="AJ494">
        <v>38.311343000000001</v>
      </c>
      <c r="AK494" t="s">
        <v>227</v>
      </c>
      <c r="AL494">
        <v>-122.04997299999999</v>
      </c>
      <c r="AM494">
        <v>25</v>
      </c>
      <c r="AN494">
        <v>825</v>
      </c>
      <c r="AO494" t="s">
        <v>118</v>
      </c>
      <c r="AP494">
        <v>0</v>
      </c>
      <c r="AQ494">
        <v>0</v>
      </c>
      <c r="AR494">
        <v>-64</v>
      </c>
      <c r="AZ494">
        <v>1200</v>
      </c>
      <c r="BA494">
        <v>1</v>
      </c>
      <c r="BB494" t="str">
        <f t="shared" si="282"/>
        <v xml:space="preserve">N65PJ   </v>
      </c>
      <c r="BC494">
        <v>7</v>
      </c>
      <c r="BE494">
        <v>0</v>
      </c>
      <c r="BF494">
        <v>0</v>
      </c>
      <c r="BG494">
        <v>0</v>
      </c>
      <c r="BH494">
        <v>775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 t="shared" si="310"/>
        <v>19:50:25.475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4</v>
      </c>
      <c r="CP494" t="s">
        <v>119</v>
      </c>
      <c r="CQ494">
        <v>276</v>
      </c>
      <c r="CR494">
        <v>2</v>
      </c>
      <c r="CW494">
        <v>9850912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 t="shared" si="307"/>
        <v>06/02/2020 19:50:20.850</v>
      </c>
      <c r="C495" t="str">
        <f t="shared" si="281"/>
        <v>FFDFD3C0</v>
      </c>
      <c r="D495" t="s">
        <v>122</v>
      </c>
      <c r="E495">
        <v>6</v>
      </c>
      <c r="F495">
        <v>2006</v>
      </c>
      <c r="G495" t="s">
        <v>123</v>
      </c>
      <c r="J495" t="s">
        <v>124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308"/>
        <v>19:50:25.469</v>
      </c>
      <c r="T495" t="str">
        <f t="shared" si="309"/>
        <v>19:50:24.969</v>
      </c>
      <c r="U495" t="str">
        <f t="shared" si="280"/>
        <v>A88BAF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233</v>
      </c>
      <c r="AJ495">
        <v>38.311343000000001</v>
      </c>
      <c r="AK495" t="s">
        <v>227</v>
      </c>
      <c r="AL495">
        <v>-122.04997299999999</v>
      </c>
      <c r="AM495">
        <v>25</v>
      </c>
      <c r="AN495">
        <v>825</v>
      </c>
      <c r="AO495" t="s">
        <v>118</v>
      </c>
      <c r="AP495">
        <v>0</v>
      </c>
      <c r="AQ495">
        <v>0</v>
      </c>
      <c r="AR495">
        <v>-64</v>
      </c>
      <c r="AZ495">
        <v>1200</v>
      </c>
      <c r="BA495">
        <v>1</v>
      </c>
      <c r="BB495" t="str">
        <f t="shared" si="282"/>
        <v xml:space="preserve">N65PJ   </v>
      </c>
      <c r="BC495">
        <v>7</v>
      </c>
      <c r="BE495">
        <v>0</v>
      </c>
      <c r="BF495">
        <v>0</v>
      </c>
      <c r="BG495">
        <v>0</v>
      </c>
      <c r="BH495">
        <v>775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 t="shared" si="310"/>
        <v>19:50:25.475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4</v>
      </c>
      <c r="CP495" t="s">
        <v>119</v>
      </c>
      <c r="CQ495">
        <v>276</v>
      </c>
      <c r="CR495">
        <v>2</v>
      </c>
      <c r="CW495">
        <v>9850912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 t="shared" si="307"/>
        <v>06/02/2020 19:50:20.850</v>
      </c>
      <c r="C496" t="str">
        <f t="shared" si="281"/>
        <v>FFDFD3C0</v>
      </c>
      <c r="D496" t="s">
        <v>113</v>
      </c>
      <c r="E496">
        <v>5</v>
      </c>
      <c r="H496">
        <v>172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308"/>
        <v>19:50:25.469</v>
      </c>
      <c r="T496" t="str">
        <f t="shared" si="309"/>
        <v>19:50:24.969</v>
      </c>
      <c r="U496" t="str">
        <f t="shared" si="280"/>
        <v>A88BAF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233</v>
      </c>
      <c r="AJ496">
        <v>38.311343000000001</v>
      </c>
      <c r="AK496" t="s">
        <v>227</v>
      </c>
      <c r="AL496">
        <v>-122.04997299999999</v>
      </c>
      <c r="AM496">
        <v>25</v>
      </c>
      <c r="AN496">
        <v>825</v>
      </c>
      <c r="AO496" t="s">
        <v>118</v>
      </c>
      <c r="AP496">
        <v>0</v>
      </c>
      <c r="AQ496">
        <v>0</v>
      </c>
      <c r="AR496">
        <v>-64</v>
      </c>
      <c r="AZ496">
        <v>1200</v>
      </c>
      <c r="BA496">
        <v>1</v>
      </c>
      <c r="BB496" t="str">
        <f t="shared" si="282"/>
        <v xml:space="preserve">N65PJ   </v>
      </c>
      <c r="BC496">
        <v>7</v>
      </c>
      <c r="BE496">
        <v>0</v>
      </c>
      <c r="BF496">
        <v>0</v>
      </c>
      <c r="BG496">
        <v>0</v>
      </c>
      <c r="BH496">
        <v>775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 t="shared" si="310"/>
        <v>19:50:25.475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4</v>
      </c>
      <c r="CP496" t="s">
        <v>119</v>
      </c>
      <c r="CQ496">
        <v>276</v>
      </c>
      <c r="CR496">
        <v>2</v>
      </c>
      <c r="CW496">
        <v>9850912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 t="shared" si="307"/>
        <v>06/02/2020 19:50:20.850</v>
      </c>
      <c r="C497" t="str">
        <f t="shared" si="281"/>
        <v>FFDFD3C0</v>
      </c>
      <c r="D497" t="s">
        <v>127</v>
      </c>
      <c r="E497">
        <v>5</v>
      </c>
      <c r="H497">
        <v>47</v>
      </c>
      <c r="I497" t="s">
        <v>128</v>
      </c>
      <c r="J497" t="s">
        <v>129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308"/>
        <v>19:50:25.469</v>
      </c>
      <c r="T497" t="str">
        <f t="shared" si="309"/>
        <v>19:50:24.969</v>
      </c>
      <c r="U497" t="str">
        <f t="shared" si="280"/>
        <v>A88BAF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233</v>
      </c>
      <c r="AJ497">
        <v>38.311343000000001</v>
      </c>
      <c r="AK497" t="s">
        <v>227</v>
      </c>
      <c r="AL497">
        <v>-122.04997299999999</v>
      </c>
      <c r="AM497">
        <v>25</v>
      </c>
      <c r="AN497">
        <v>825</v>
      </c>
      <c r="AO497" t="s">
        <v>118</v>
      </c>
      <c r="AP497">
        <v>0</v>
      </c>
      <c r="AQ497">
        <v>0</v>
      </c>
      <c r="AR497">
        <v>-64</v>
      </c>
      <c r="AZ497">
        <v>1200</v>
      </c>
      <c r="BA497">
        <v>1</v>
      </c>
      <c r="BB497" t="str">
        <f t="shared" si="282"/>
        <v xml:space="preserve">N65PJ   </v>
      </c>
      <c r="BC497">
        <v>7</v>
      </c>
      <c r="BE497">
        <v>0</v>
      </c>
      <c r="BF497">
        <v>0</v>
      </c>
      <c r="BG497">
        <v>0</v>
      </c>
      <c r="BH497">
        <v>775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 t="shared" si="310"/>
        <v>19:50:25.475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4</v>
      </c>
      <c r="CP497" t="s">
        <v>119</v>
      </c>
      <c r="CQ497">
        <v>276</v>
      </c>
      <c r="CR497">
        <v>2</v>
      </c>
      <c r="CW497">
        <v>9850912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 t="shared" si="307"/>
        <v>06/02/2020 19:50:20.850</v>
      </c>
      <c r="C498" t="str">
        <f t="shared" si="281"/>
        <v>FFDFD3C0</v>
      </c>
      <c r="D498" t="s">
        <v>127</v>
      </c>
      <c r="E498">
        <v>9</v>
      </c>
      <c r="H498">
        <v>51</v>
      </c>
      <c r="I498" t="s">
        <v>133</v>
      </c>
      <c r="J498" t="s">
        <v>129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308"/>
        <v>19:50:25.469</v>
      </c>
      <c r="T498" t="str">
        <f t="shared" si="309"/>
        <v>19:50:24.969</v>
      </c>
      <c r="U498" t="str">
        <f t="shared" si="280"/>
        <v>A88BAF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233</v>
      </c>
      <c r="AJ498">
        <v>38.311343000000001</v>
      </c>
      <c r="AK498" t="s">
        <v>227</v>
      </c>
      <c r="AL498">
        <v>-122.04997299999999</v>
      </c>
      <c r="AM498">
        <v>25</v>
      </c>
      <c r="AN498">
        <v>825</v>
      </c>
      <c r="AO498" t="s">
        <v>118</v>
      </c>
      <c r="AP498">
        <v>0</v>
      </c>
      <c r="AQ498">
        <v>0</v>
      </c>
      <c r="AR498">
        <v>-64</v>
      </c>
      <c r="AZ498">
        <v>1200</v>
      </c>
      <c r="BA498">
        <v>1</v>
      </c>
      <c r="BB498" t="str">
        <f t="shared" si="282"/>
        <v xml:space="preserve">N65PJ   </v>
      </c>
      <c r="BC498">
        <v>7</v>
      </c>
      <c r="BE498">
        <v>0</v>
      </c>
      <c r="BF498">
        <v>0</v>
      </c>
      <c r="BG498">
        <v>0</v>
      </c>
      <c r="BH498">
        <v>775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 t="shared" si="310"/>
        <v>19:50:25.475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4</v>
      </c>
      <c r="CP498" t="s">
        <v>119</v>
      </c>
      <c r="CQ498">
        <v>276</v>
      </c>
      <c r="CR498">
        <v>2</v>
      </c>
      <c r="CW498">
        <v>9850912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 t="shared" ref="A499:A504" si="311">"06/02/2020 19:50:21.856"</f>
        <v>06/02/2020 19:50:21.856</v>
      </c>
      <c r="C499" t="str">
        <f t="shared" si="281"/>
        <v>FFDFD3C0</v>
      </c>
      <c r="D499" t="s">
        <v>125</v>
      </c>
      <c r="E499">
        <v>19</v>
      </c>
      <c r="F499">
        <v>1019</v>
      </c>
      <c r="G499" t="s">
        <v>114</v>
      </c>
      <c r="J499" t="s">
        <v>126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ref="S499:S504" si="312">"19:50:26.500"</f>
        <v>19:50:26.500</v>
      </c>
      <c r="T499" t="str">
        <f t="shared" ref="T499:T504" si="313">"19:50:26.000"</f>
        <v>19:50:26.000</v>
      </c>
      <c r="U499" t="str">
        <f t="shared" si="280"/>
        <v>A88BAF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232</v>
      </c>
      <c r="AJ499">
        <v>38.311321999999997</v>
      </c>
      <c r="AK499" t="s">
        <v>230</v>
      </c>
      <c r="AL499">
        <v>-122.049994</v>
      </c>
      <c r="AM499">
        <v>25</v>
      </c>
      <c r="AN499">
        <v>825</v>
      </c>
      <c r="AO499" t="s">
        <v>118</v>
      </c>
      <c r="AP499">
        <v>0</v>
      </c>
      <c r="AQ499">
        <v>0</v>
      </c>
      <c r="AR499">
        <v>-64</v>
      </c>
      <c r="AZ499">
        <v>1200</v>
      </c>
      <c r="BA499">
        <v>1</v>
      </c>
      <c r="BB499" t="str">
        <f t="shared" si="282"/>
        <v xml:space="preserve">N65PJ   </v>
      </c>
      <c r="BC499">
        <v>7</v>
      </c>
      <c r="BE499">
        <v>0</v>
      </c>
      <c r="BF499">
        <v>0</v>
      </c>
      <c r="BG499">
        <v>0</v>
      </c>
      <c r="BH499">
        <v>800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 t="shared" ref="BW499:BW504" si="314">"19:50:26.504"</f>
        <v>19:50:26.504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3</v>
      </c>
      <c r="CP499" t="s">
        <v>119</v>
      </c>
      <c r="CQ499">
        <v>276</v>
      </c>
      <c r="CR499">
        <v>2</v>
      </c>
      <c r="CW499">
        <v>9851742</v>
      </c>
      <c r="CY499">
        <v>1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 t="shared" si="311"/>
        <v>06/02/2020 19:50:21.856</v>
      </c>
      <c r="C500" t="str">
        <f t="shared" si="281"/>
        <v>FFDFD3C0</v>
      </c>
      <c r="D500" t="s">
        <v>122</v>
      </c>
      <c r="E500">
        <v>6</v>
      </c>
      <c r="F500">
        <v>2006</v>
      </c>
      <c r="G500" t="s">
        <v>123</v>
      </c>
      <c r="J500" t="s">
        <v>124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312"/>
        <v>19:50:26.500</v>
      </c>
      <c r="T500" t="str">
        <f t="shared" si="313"/>
        <v>19:50:26.000</v>
      </c>
      <c r="U500" t="str">
        <f t="shared" si="280"/>
        <v>A88BAF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232</v>
      </c>
      <c r="AJ500">
        <v>38.311321999999997</v>
      </c>
      <c r="AK500" t="s">
        <v>230</v>
      </c>
      <c r="AL500">
        <v>-122.049994</v>
      </c>
      <c r="AM500">
        <v>25</v>
      </c>
      <c r="AN500">
        <v>825</v>
      </c>
      <c r="AO500" t="s">
        <v>118</v>
      </c>
      <c r="AP500">
        <v>0</v>
      </c>
      <c r="AQ500">
        <v>0</v>
      </c>
      <c r="AR500">
        <v>-64</v>
      </c>
      <c r="AZ500">
        <v>1200</v>
      </c>
      <c r="BA500">
        <v>1</v>
      </c>
      <c r="BB500" t="str">
        <f t="shared" si="282"/>
        <v xml:space="preserve">N65PJ   </v>
      </c>
      <c r="BC500">
        <v>7</v>
      </c>
      <c r="BE500">
        <v>0</v>
      </c>
      <c r="BF500">
        <v>0</v>
      </c>
      <c r="BG500">
        <v>0</v>
      </c>
      <c r="BH500">
        <v>800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 t="shared" si="314"/>
        <v>19:50:26.504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3</v>
      </c>
      <c r="CP500" t="s">
        <v>119</v>
      </c>
      <c r="CQ500">
        <v>276</v>
      </c>
      <c r="CR500">
        <v>2</v>
      </c>
      <c r="CW500">
        <v>9851742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 t="shared" si="311"/>
        <v>06/02/2020 19:50:21.856</v>
      </c>
      <c r="C501" t="str">
        <f t="shared" si="281"/>
        <v>FFDFD3C0</v>
      </c>
      <c r="D501" t="s">
        <v>131</v>
      </c>
      <c r="E501">
        <v>11</v>
      </c>
      <c r="H501">
        <v>228</v>
      </c>
      <c r="I501" t="s">
        <v>132</v>
      </c>
      <c r="J501" t="s">
        <v>129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312"/>
        <v>19:50:26.500</v>
      </c>
      <c r="T501" t="str">
        <f t="shared" si="313"/>
        <v>19:50:26.000</v>
      </c>
      <c r="U501" t="str">
        <f t="shared" si="280"/>
        <v>A88BAF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232</v>
      </c>
      <c r="AJ501">
        <v>38.311321999999997</v>
      </c>
      <c r="AK501" t="s">
        <v>230</v>
      </c>
      <c r="AL501">
        <v>-122.049994</v>
      </c>
      <c r="AM501">
        <v>25</v>
      </c>
      <c r="AN501">
        <v>825</v>
      </c>
      <c r="AO501" t="s">
        <v>118</v>
      </c>
      <c r="AP501">
        <v>0</v>
      </c>
      <c r="AQ501">
        <v>0</v>
      </c>
      <c r="AR501">
        <v>-64</v>
      </c>
      <c r="AZ501">
        <v>1200</v>
      </c>
      <c r="BA501">
        <v>1</v>
      </c>
      <c r="BB501" t="str">
        <f t="shared" si="282"/>
        <v xml:space="preserve">N65PJ   </v>
      </c>
      <c r="BC501">
        <v>7</v>
      </c>
      <c r="BE501">
        <v>0</v>
      </c>
      <c r="BF501">
        <v>0</v>
      </c>
      <c r="BG501">
        <v>0</v>
      </c>
      <c r="BH501">
        <v>800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 t="shared" si="314"/>
        <v>19:50:26.504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3</v>
      </c>
      <c r="CP501" t="s">
        <v>119</v>
      </c>
      <c r="CQ501">
        <v>276</v>
      </c>
      <c r="CR501">
        <v>2</v>
      </c>
      <c r="CW501">
        <v>9851742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 t="shared" si="311"/>
        <v>06/02/2020 19:50:21.856</v>
      </c>
      <c r="C502" t="str">
        <f t="shared" si="281"/>
        <v>FFDFD3C0</v>
      </c>
      <c r="D502" t="s">
        <v>113</v>
      </c>
      <c r="E502">
        <v>5</v>
      </c>
      <c r="H502">
        <v>172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312"/>
        <v>19:50:26.500</v>
      </c>
      <c r="T502" t="str">
        <f t="shared" si="313"/>
        <v>19:50:26.000</v>
      </c>
      <c r="U502" t="str">
        <f t="shared" si="280"/>
        <v>A88BAF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232</v>
      </c>
      <c r="AJ502">
        <v>38.311321999999997</v>
      </c>
      <c r="AK502" t="s">
        <v>230</v>
      </c>
      <c r="AL502">
        <v>-122.049994</v>
      </c>
      <c r="AM502">
        <v>25</v>
      </c>
      <c r="AN502">
        <v>825</v>
      </c>
      <c r="AO502" t="s">
        <v>118</v>
      </c>
      <c r="AP502">
        <v>0</v>
      </c>
      <c r="AQ502">
        <v>0</v>
      </c>
      <c r="AR502">
        <v>-64</v>
      </c>
      <c r="AZ502">
        <v>1200</v>
      </c>
      <c r="BA502">
        <v>1</v>
      </c>
      <c r="BB502" t="str">
        <f t="shared" si="282"/>
        <v xml:space="preserve">N65PJ   </v>
      </c>
      <c r="BC502">
        <v>7</v>
      </c>
      <c r="BE502">
        <v>0</v>
      </c>
      <c r="BF502">
        <v>0</v>
      </c>
      <c r="BG502">
        <v>0</v>
      </c>
      <c r="BH502">
        <v>800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 t="shared" si="314"/>
        <v>19:50:26.504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3</v>
      </c>
      <c r="CP502" t="s">
        <v>119</v>
      </c>
      <c r="CQ502">
        <v>276</v>
      </c>
      <c r="CR502">
        <v>2</v>
      </c>
      <c r="CW502">
        <v>9851742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 t="shared" si="311"/>
        <v>06/02/2020 19:50:21.856</v>
      </c>
      <c r="C503" t="str">
        <f t="shared" si="281"/>
        <v>FFDFD3C0</v>
      </c>
      <c r="D503" t="s">
        <v>127</v>
      </c>
      <c r="E503">
        <v>5</v>
      </c>
      <c r="H503">
        <v>47</v>
      </c>
      <c r="I503" t="s">
        <v>128</v>
      </c>
      <c r="J503" t="s">
        <v>129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312"/>
        <v>19:50:26.500</v>
      </c>
      <c r="T503" t="str">
        <f t="shared" si="313"/>
        <v>19:50:26.000</v>
      </c>
      <c r="U503" t="str">
        <f t="shared" si="280"/>
        <v>A88BAF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232</v>
      </c>
      <c r="AJ503">
        <v>38.311321999999997</v>
      </c>
      <c r="AK503" t="s">
        <v>230</v>
      </c>
      <c r="AL503">
        <v>-122.049994</v>
      </c>
      <c r="AM503">
        <v>25</v>
      </c>
      <c r="AN503">
        <v>825</v>
      </c>
      <c r="AO503" t="s">
        <v>118</v>
      </c>
      <c r="AP503">
        <v>0</v>
      </c>
      <c r="AQ503">
        <v>0</v>
      </c>
      <c r="AR503">
        <v>-64</v>
      </c>
      <c r="AZ503">
        <v>1200</v>
      </c>
      <c r="BA503">
        <v>1</v>
      </c>
      <c r="BB503" t="str">
        <f t="shared" si="282"/>
        <v xml:space="preserve">N65PJ   </v>
      </c>
      <c r="BC503">
        <v>7</v>
      </c>
      <c r="BE503">
        <v>0</v>
      </c>
      <c r="BF503">
        <v>0</v>
      </c>
      <c r="BG503">
        <v>0</v>
      </c>
      <c r="BH503">
        <v>800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 t="shared" si="314"/>
        <v>19:50:26.504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3</v>
      </c>
      <c r="CP503" t="s">
        <v>119</v>
      </c>
      <c r="CQ503">
        <v>276</v>
      </c>
      <c r="CR503">
        <v>2</v>
      </c>
      <c r="CW503">
        <v>9851742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 t="shared" si="311"/>
        <v>06/02/2020 19:50:21.856</v>
      </c>
      <c r="C504" t="str">
        <f t="shared" si="281"/>
        <v>FFDFD3C0</v>
      </c>
      <c r="D504" t="s">
        <v>127</v>
      </c>
      <c r="E504">
        <v>9</v>
      </c>
      <c r="H504">
        <v>51</v>
      </c>
      <c r="I504" t="s">
        <v>133</v>
      </c>
      <c r="J504" t="s">
        <v>129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312"/>
        <v>19:50:26.500</v>
      </c>
      <c r="T504" t="str">
        <f t="shared" si="313"/>
        <v>19:50:26.000</v>
      </c>
      <c r="U504" t="str">
        <f t="shared" si="280"/>
        <v>A88BAF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232</v>
      </c>
      <c r="AJ504">
        <v>38.311321999999997</v>
      </c>
      <c r="AK504" t="s">
        <v>230</v>
      </c>
      <c r="AL504">
        <v>-122.049994</v>
      </c>
      <c r="AM504">
        <v>25</v>
      </c>
      <c r="AN504">
        <v>825</v>
      </c>
      <c r="AO504" t="s">
        <v>118</v>
      </c>
      <c r="AP504">
        <v>0</v>
      </c>
      <c r="AQ504">
        <v>0</v>
      </c>
      <c r="AR504">
        <v>-64</v>
      </c>
      <c r="AZ504">
        <v>1200</v>
      </c>
      <c r="BA504">
        <v>1</v>
      </c>
      <c r="BB504" t="str">
        <f t="shared" si="282"/>
        <v xml:space="preserve">N65PJ   </v>
      </c>
      <c r="BC504">
        <v>7</v>
      </c>
      <c r="BE504">
        <v>0</v>
      </c>
      <c r="BF504">
        <v>0</v>
      </c>
      <c r="BG504">
        <v>0</v>
      </c>
      <c r="BH504">
        <v>800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 t="shared" si="314"/>
        <v>19:50:26.504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3</v>
      </c>
      <c r="CP504" t="s">
        <v>119</v>
      </c>
      <c r="CQ504">
        <v>276</v>
      </c>
      <c r="CR504">
        <v>2</v>
      </c>
      <c r="CW504">
        <v>9851742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 t="shared" ref="A505:A510" si="315">"06/02/2020 19:50:22.870"</f>
        <v>06/02/2020 19:50:22.870</v>
      </c>
      <c r="C505" t="str">
        <f t="shared" si="281"/>
        <v>FFDFD3C0</v>
      </c>
      <c r="D505" t="s">
        <v>122</v>
      </c>
      <c r="E505">
        <v>6</v>
      </c>
      <c r="F505">
        <v>2006</v>
      </c>
      <c r="G505" t="s">
        <v>123</v>
      </c>
      <c r="J505" t="s">
        <v>124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ref="S505:S510" si="316">"19:50:27.516"</f>
        <v>19:50:27.516</v>
      </c>
      <c r="T505" t="str">
        <f t="shared" ref="T505:T510" si="317">"19:50:27.116"</f>
        <v>19:50:27.116</v>
      </c>
      <c r="U505" t="str">
        <f t="shared" si="280"/>
        <v>A88BAF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232</v>
      </c>
      <c r="AJ505">
        <v>38.311321999999997</v>
      </c>
      <c r="AK505" t="s">
        <v>234</v>
      </c>
      <c r="AL505">
        <v>-122.04993</v>
      </c>
      <c r="AM505">
        <v>25</v>
      </c>
      <c r="AN505">
        <v>825</v>
      </c>
      <c r="AO505" t="s">
        <v>118</v>
      </c>
      <c r="AP505">
        <v>0</v>
      </c>
      <c r="AQ505">
        <v>0</v>
      </c>
      <c r="AR505">
        <v>-64</v>
      </c>
      <c r="AZ505">
        <v>1200</v>
      </c>
      <c r="BA505">
        <v>1</v>
      </c>
      <c r="BB505" t="str">
        <f t="shared" si="282"/>
        <v xml:space="preserve">N65PJ   </v>
      </c>
      <c r="BC505">
        <v>7</v>
      </c>
      <c r="BE505">
        <v>0</v>
      </c>
      <c r="BF505">
        <v>0</v>
      </c>
      <c r="BG505">
        <v>0</v>
      </c>
      <c r="BH505">
        <v>775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 t="shared" ref="BW505:BW510" si="318">"19:50:27.523"</f>
        <v>19:50:27.523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4</v>
      </c>
      <c r="CP505" t="s">
        <v>119</v>
      </c>
      <c r="CQ505">
        <v>276</v>
      </c>
      <c r="CR505">
        <v>2</v>
      </c>
      <c r="CW505">
        <v>9852528</v>
      </c>
      <c r="CY505">
        <v>1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 t="shared" si="315"/>
        <v>06/02/2020 19:50:22.870</v>
      </c>
      <c r="C506" t="str">
        <f t="shared" si="281"/>
        <v>FFDFD3C0</v>
      </c>
      <c r="D506" t="s">
        <v>131</v>
      </c>
      <c r="E506">
        <v>11</v>
      </c>
      <c r="H506">
        <v>228</v>
      </c>
      <c r="I506" t="s">
        <v>132</v>
      </c>
      <c r="J506" t="s">
        <v>129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316"/>
        <v>19:50:27.516</v>
      </c>
      <c r="T506" t="str">
        <f t="shared" si="317"/>
        <v>19:50:27.116</v>
      </c>
      <c r="U506" t="str">
        <f t="shared" si="280"/>
        <v>A88BAF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232</v>
      </c>
      <c r="AJ506">
        <v>38.311321999999997</v>
      </c>
      <c r="AK506" t="s">
        <v>234</v>
      </c>
      <c r="AL506">
        <v>-122.04993</v>
      </c>
      <c r="AM506">
        <v>25</v>
      </c>
      <c r="AN506">
        <v>825</v>
      </c>
      <c r="AO506" t="s">
        <v>118</v>
      </c>
      <c r="AP506">
        <v>0</v>
      </c>
      <c r="AQ506">
        <v>0</v>
      </c>
      <c r="AR506">
        <v>-64</v>
      </c>
      <c r="AZ506">
        <v>1200</v>
      </c>
      <c r="BA506">
        <v>1</v>
      </c>
      <c r="BB506" t="str">
        <f t="shared" si="282"/>
        <v xml:space="preserve">N65PJ   </v>
      </c>
      <c r="BC506">
        <v>7</v>
      </c>
      <c r="BE506">
        <v>0</v>
      </c>
      <c r="BF506">
        <v>0</v>
      </c>
      <c r="BG506">
        <v>0</v>
      </c>
      <c r="BH506">
        <v>775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 t="shared" si="318"/>
        <v>19:50:27.523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4</v>
      </c>
      <c r="CP506" t="s">
        <v>119</v>
      </c>
      <c r="CQ506">
        <v>276</v>
      </c>
      <c r="CR506">
        <v>2</v>
      </c>
      <c r="CW506">
        <v>9852528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 t="shared" si="315"/>
        <v>06/02/2020 19:50:22.870</v>
      </c>
      <c r="C507" t="str">
        <f t="shared" si="281"/>
        <v>FFDFD3C0</v>
      </c>
      <c r="D507" t="s">
        <v>113</v>
      </c>
      <c r="E507">
        <v>5</v>
      </c>
      <c r="H507">
        <v>172</v>
      </c>
      <c r="I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316"/>
        <v>19:50:27.516</v>
      </c>
      <c r="T507" t="str">
        <f t="shared" si="317"/>
        <v>19:50:27.116</v>
      </c>
      <c r="U507" t="str">
        <f t="shared" si="280"/>
        <v>A88BAF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232</v>
      </c>
      <c r="AJ507">
        <v>38.311321999999997</v>
      </c>
      <c r="AK507" t="s">
        <v>234</v>
      </c>
      <c r="AL507">
        <v>-122.04993</v>
      </c>
      <c r="AM507">
        <v>25</v>
      </c>
      <c r="AN507">
        <v>825</v>
      </c>
      <c r="AO507" t="s">
        <v>118</v>
      </c>
      <c r="AP507">
        <v>0</v>
      </c>
      <c r="AQ507">
        <v>0</v>
      </c>
      <c r="AR507">
        <v>-64</v>
      </c>
      <c r="AZ507">
        <v>1200</v>
      </c>
      <c r="BA507">
        <v>1</v>
      </c>
      <c r="BB507" t="str">
        <f t="shared" si="282"/>
        <v xml:space="preserve">N65PJ   </v>
      </c>
      <c r="BC507">
        <v>7</v>
      </c>
      <c r="BE507">
        <v>0</v>
      </c>
      <c r="BF507">
        <v>0</v>
      </c>
      <c r="BG507">
        <v>0</v>
      </c>
      <c r="BH507">
        <v>775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 t="shared" si="318"/>
        <v>19:50:27.523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4</v>
      </c>
      <c r="CP507" t="s">
        <v>119</v>
      </c>
      <c r="CQ507">
        <v>276</v>
      </c>
      <c r="CR507">
        <v>2</v>
      </c>
      <c r="CW507">
        <v>9852528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 t="shared" si="315"/>
        <v>06/02/2020 19:50:22.870</v>
      </c>
      <c r="C508" t="str">
        <f t="shared" si="281"/>
        <v>FFDFD3C0</v>
      </c>
      <c r="D508" t="s">
        <v>127</v>
      </c>
      <c r="E508">
        <v>5</v>
      </c>
      <c r="H508">
        <v>47</v>
      </c>
      <c r="I508" t="s">
        <v>128</v>
      </c>
      <c r="J508" t="s">
        <v>129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316"/>
        <v>19:50:27.516</v>
      </c>
      <c r="T508" t="str">
        <f t="shared" si="317"/>
        <v>19:50:27.116</v>
      </c>
      <c r="U508" t="str">
        <f t="shared" si="280"/>
        <v>A88BAF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232</v>
      </c>
      <c r="AJ508">
        <v>38.311321999999997</v>
      </c>
      <c r="AK508" t="s">
        <v>234</v>
      </c>
      <c r="AL508">
        <v>-122.04993</v>
      </c>
      <c r="AM508">
        <v>25</v>
      </c>
      <c r="AN508">
        <v>825</v>
      </c>
      <c r="AO508" t="s">
        <v>118</v>
      </c>
      <c r="AP508">
        <v>0</v>
      </c>
      <c r="AQ508">
        <v>0</v>
      </c>
      <c r="AR508">
        <v>-64</v>
      </c>
      <c r="AZ508">
        <v>1200</v>
      </c>
      <c r="BA508">
        <v>1</v>
      </c>
      <c r="BB508" t="str">
        <f t="shared" si="282"/>
        <v xml:space="preserve">N65PJ   </v>
      </c>
      <c r="BC508">
        <v>7</v>
      </c>
      <c r="BE508">
        <v>0</v>
      </c>
      <c r="BF508">
        <v>0</v>
      </c>
      <c r="BG508">
        <v>0</v>
      </c>
      <c r="BH508">
        <v>775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 t="shared" si="318"/>
        <v>19:50:27.523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4</v>
      </c>
      <c r="CP508" t="s">
        <v>119</v>
      </c>
      <c r="CQ508">
        <v>276</v>
      </c>
      <c r="CR508">
        <v>2</v>
      </c>
      <c r="CW508">
        <v>9852528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si="315"/>
        <v>06/02/2020 19:50:22.870</v>
      </c>
      <c r="C509" t="str">
        <f t="shared" si="281"/>
        <v>FFDFD3C0</v>
      </c>
      <c r="D509" t="s">
        <v>127</v>
      </c>
      <c r="E509">
        <v>9</v>
      </c>
      <c r="H509">
        <v>51</v>
      </c>
      <c r="I509" t="s">
        <v>133</v>
      </c>
      <c r="J509" t="s">
        <v>129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316"/>
        <v>19:50:27.516</v>
      </c>
      <c r="T509" t="str">
        <f t="shared" si="317"/>
        <v>19:50:27.116</v>
      </c>
      <c r="U509" t="str">
        <f t="shared" si="280"/>
        <v>A88BAF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232</v>
      </c>
      <c r="AJ509">
        <v>38.311321999999997</v>
      </c>
      <c r="AK509" t="s">
        <v>234</v>
      </c>
      <c r="AL509">
        <v>-122.04993</v>
      </c>
      <c r="AM509">
        <v>25</v>
      </c>
      <c r="AN509">
        <v>825</v>
      </c>
      <c r="AO509" t="s">
        <v>118</v>
      </c>
      <c r="AP509">
        <v>0</v>
      </c>
      <c r="AQ509">
        <v>0</v>
      </c>
      <c r="AR509">
        <v>-64</v>
      </c>
      <c r="AZ509">
        <v>1200</v>
      </c>
      <c r="BA509">
        <v>1</v>
      </c>
      <c r="BB509" t="str">
        <f t="shared" si="282"/>
        <v xml:space="preserve">N65PJ   </v>
      </c>
      <c r="BC509">
        <v>7</v>
      </c>
      <c r="BE509">
        <v>0</v>
      </c>
      <c r="BF509">
        <v>0</v>
      </c>
      <c r="BG509">
        <v>0</v>
      </c>
      <c r="BH509">
        <v>775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 t="shared" si="318"/>
        <v>19:50:27.523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4</v>
      </c>
      <c r="CP509" t="s">
        <v>119</v>
      </c>
      <c r="CQ509">
        <v>276</v>
      </c>
      <c r="CR509">
        <v>2</v>
      </c>
      <c r="CW509">
        <v>9852528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315"/>
        <v>06/02/2020 19:50:22.870</v>
      </c>
      <c r="C510" t="str">
        <f t="shared" si="281"/>
        <v>FFDFD3C0</v>
      </c>
      <c r="D510" t="s">
        <v>125</v>
      </c>
      <c r="E510">
        <v>19</v>
      </c>
      <c r="F510">
        <v>1019</v>
      </c>
      <c r="G510" t="s">
        <v>114</v>
      </c>
      <c r="J510" t="s">
        <v>126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316"/>
        <v>19:50:27.516</v>
      </c>
      <c r="T510" t="str">
        <f t="shared" si="317"/>
        <v>19:50:27.116</v>
      </c>
      <c r="U510" t="str">
        <f t="shared" si="280"/>
        <v>A88BAF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232</v>
      </c>
      <c r="AJ510">
        <v>38.311321999999997</v>
      </c>
      <c r="AK510" t="s">
        <v>234</v>
      </c>
      <c r="AL510">
        <v>-122.04993</v>
      </c>
      <c r="AM510">
        <v>25</v>
      </c>
      <c r="AN510">
        <v>825</v>
      </c>
      <c r="AO510" t="s">
        <v>118</v>
      </c>
      <c r="AP510">
        <v>0</v>
      </c>
      <c r="AQ510">
        <v>0</v>
      </c>
      <c r="AR510">
        <v>-64</v>
      </c>
      <c r="AZ510">
        <v>1200</v>
      </c>
      <c r="BA510">
        <v>1</v>
      </c>
      <c r="BB510" t="str">
        <f t="shared" si="282"/>
        <v xml:space="preserve">N65PJ   </v>
      </c>
      <c r="BC510">
        <v>7</v>
      </c>
      <c r="BE510">
        <v>0</v>
      </c>
      <c r="BF510">
        <v>0</v>
      </c>
      <c r="BG510">
        <v>0</v>
      </c>
      <c r="BH510">
        <v>775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 t="shared" si="318"/>
        <v>19:50:27.523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4</v>
      </c>
      <c r="CP510" t="s">
        <v>119</v>
      </c>
      <c r="CQ510">
        <v>276</v>
      </c>
      <c r="CR510">
        <v>2</v>
      </c>
      <c r="CW510">
        <v>9852528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ref="A511:A516" si="319">"06/02/2020 19:50:23.892"</f>
        <v>06/02/2020 19:50:23.892</v>
      </c>
      <c r="C511" t="str">
        <f t="shared" si="281"/>
        <v>FFDFD3C0</v>
      </c>
      <c r="D511" t="s">
        <v>131</v>
      </c>
      <c r="E511">
        <v>11</v>
      </c>
      <c r="H511">
        <v>228</v>
      </c>
      <c r="I511" t="s">
        <v>132</v>
      </c>
      <c r="J511" t="s">
        <v>129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ref="S511:S516" si="320">"19:50:28.570"</f>
        <v>19:50:28.570</v>
      </c>
      <c r="T511" t="str">
        <f t="shared" ref="T511:T516" si="321">"19:50:27.570"</f>
        <v>19:50:27.570</v>
      </c>
      <c r="U511" t="str">
        <f t="shared" si="280"/>
        <v>A88BAF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232</v>
      </c>
      <c r="AJ511">
        <v>38.311321999999997</v>
      </c>
      <c r="AK511" t="s">
        <v>234</v>
      </c>
      <c r="AL511">
        <v>-122.04993</v>
      </c>
      <c r="AM511">
        <v>25</v>
      </c>
      <c r="AN511">
        <v>825</v>
      </c>
      <c r="AO511" t="s">
        <v>118</v>
      </c>
      <c r="AP511">
        <v>0</v>
      </c>
      <c r="AQ511">
        <v>0</v>
      </c>
      <c r="AR511">
        <v>-64</v>
      </c>
      <c r="AZ511">
        <v>1200</v>
      </c>
      <c r="BA511">
        <v>1</v>
      </c>
      <c r="BB511" t="str">
        <f t="shared" si="282"/>
        <v xml:space="preserve">N65PJ   </v>
      </c>
      <c r="BC511">
        <v>7</v>
      </c>
      <c r="BE511">
        <v>0</v>
      </c>
      <c r="BF511">
        <v>0</v>
      </c>
      <c r="BG511">
        <v>0</v>
      </c>
      <c r="BH511">
        <v>775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 t="shared" ref="BW511:BW516" si="322">"19:50:28.577"</f>
        <v>19:50:28.577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3</v>
      </c>
      <c r="CP511" t="s">
        <v>119</v>
      </c>
      <c r="CQ511">
        <v>276</v>
      </c>
      <c r="CR511">
        <v>2</v>
      </c>
      <c r="CW511">
        <v>9853350</v>
      </c>
      <c r="CY511">
        <v>1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si="319"/>
        <v>06/02/2020 19:50:23.892</v>
      </c>
      <c r="C512" t="str">
        <f t="shared" si="281"/>
        <v>FFDFD3C0</v>
      </c>
      <c r="D512" t="s">
        <v>113</v>
      </c>
      <c r="E512">
        <v>5</v>
      </c>
      <c r="H512">
        <v>172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320"/>
        <v>19:50:28.570</v>
      </c>
      <c r="T512" t="str">
        <f t="shared" si="321"/>
        <v>19:50:27.570</v>
      </c>
      <c r="U512" t="str">
        <f t="shared" si="280"/>
        <v>A88BAF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232</v>
      </c>
      <c r="AJ512">
        <v>38.311321999999997</v>
      </c>
      <c r="AK512" t="s">
        <v>234</v>
      </c>
      <c r="AL512">
        <v>-122.04993</v>
      </c>
      <c r="AM512">
        <v>25</v>
      </c>
      <c r="AN512">
        <v>825</v>
      </c>
      <c r="AO512" t="s">
        <v>118</v>
      </c>
      <c r="AP512">
        <v>0</v>
      </c>
      <c r="AQ512">
        <v>0</v>
      </c>
      <c r="AR512">
        <v>-64</v>
      </c>
      <c r="AZ512">
        <v>1200</v>
      </c>
      <c r="BA512">
        <v>1</v>
      </c>
      <c r="BB512" t="str">
        <f t="shared" si="282"/>
        <v xml:space="preserve">N65PJ   </v>
      </c>
      <c r="BC512">
        <v>7</v>
      </c>
      <c r="BE512">
        <v>0</v>
      </c>
      <c r="BF512">
        <v>0</v>
      </c>
      <c r="BG512">
        <v>0</v>
      </c>
      <c r="BH512">
        <v>775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 t="shared" si="322"/>
        <v>19:50:28.577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3</v>
      </c>
      <c r="CP512" t="s">
        <v>119</v>
      </c>
      <c r="CQ512">
        <v>276</v>
      </c>
      <c r="CR512">
        <v>2</v>
      </c>
      <c r="CW512">
        <v>9853350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319"/>
        <v>06/02/2020 19:50:23.892</v>
      </c>
      <c r="C513" t="str">
        <f t="shared" si="281"/>
        <v>FFDFD3C0</v>
      </c>
      <c r="D513" t="s">
        <v>127</v>
      </c>
      <c r="E513">
        <v>5</v>
      </c>
      <c r="H513">
        <v>47</v>
      </c>
      <c r="I513" t="s">
        <v>128</v>
      </c>
      <c r="J513" t="s">
        <v>129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320"/>
        <v>19:50:28.570</v>
      </c>
      <c r="T513" t="str">
        <f t="shared" si="321"/>
        <v>19:50:27.570</v>
      </c>
      <c r="U513" t="str">
        <f t="shared" si="280"/>
        <v>A88BAF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232</v>
      </c>
      <c r="AJ513">
        <v>38.311321999999997</v>
      </c>
      <c r="AK513" t="s">
        <v>234</v>
      </c>
      <c r="AL513">
        <v>-122.04993</v>
      </c>
      <c r="AM513">
        <v>25</v>
      </c>
      <c r="AN513">
        <v>825</v>
      </c>
      <c r="AO513" t="s">
        <v>118</v>
      </c>
      <c r="AP513">
        <v>0</v>
      </c>
      <c r="AQ513">
        <v>0</v>
      </c>
      <c r="AR513">
        <v>-64</v>
      </c>
      <c r="AZ513">
        <v>1200</v>
      </c>
      <c r="BA513">
        <v>1</v>
      </c>
      <c r="BB513" t="str">
        <f t="shared" si="282"/>
        <v xml:space="preserve">N65PJ   </v>
      </c>
      <c r="BC513">
        <v>7</v>
      </c>
      <c r="BE513">
        <v>0</v>
      </c>
      <c r="BF513">
        <v>0</v>
      </c>
      <c r="BG513">
        <v>0</v>
      </c>
      <c r="BH513">
        <v>775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 t="shared" si="322"/>
        <v>19:50:28.577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3</v>
      </c>
      <c r="CP513" t="s">
        <v>119</v>
      </c>
      <c r="CQ513">
        <v>276</v>
      </c>
      <c r="CR513">
        <v>2</v>
      </c>
      <c r="CW513">
        <v>9853350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si="319"/>
        <v>06/02/2020 19:50:23.892</v>
      </c>
      <c r="C514" t="str">
        <f t="shared" si="281"/>
        <v>FFDFD3C0</v>
      </c>
      <c r="D514" t="s">
        <v>127</v>
      </c>
      <c r="E514">
        <v>9</v>
      </c>
      <c r="H514">
        <v>51</v>
      </c>
      <c r="I514" t="s">
        <v>133</v>
      </c>
      <c r="J514" t="s">
        <v>129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320"/>
        <v>19:50:28.570</v>
      </c>
      <c r="T514" t="str">
        <f t="shared" si="321"/>
        <v>19:50:27.570</v>
      </c>
      <c r="U514" t="str">
        <f t="shared" ref="U514:U577" si="323">"A88BAF"</f>
        <v>A88BAF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232</v>
      </c>
      <c r="AJ514">
        <v>38.311321999999997</v>
      </c>
      <c r="AK514" t="s">
        <v>234</v>
      </c>
      <c r="AL514">
        <v>-122.04993</v>
      </c>
      <c r="AM514">
        <v>25</v>
      </c>
      <c r="AN514">
        <v>825</v>
      </c>
      <c r="AO514" t="s">
        <v>118</v>
      </c>
      <c r="AP514">
        <v>0</v>
      </c>
      <c r="AQ514">
        <v>0</v>
      </c>
      <c r="AR514">
        <v>-64</v>
      </c>
      <c r="AZ514">
        <v>1200</v>
      </c>
      <c r="BA514">
        <v>1</v>
      </c>
      <c r="BB514" t="str">
        <f t="shared" si="282"/>
        <v xml:space="preserve">N65PJ   </v>
      </c>
      <c r="BC514">
        <v>7</v>
      </c>
      <c r="BE514">
        <v>0</v>
      </c>
      <c r="BF514">
        <v>0</v>
      </c>
      <c r="BG514">
        <v>0</v>
      </c>
      <c r="BH514">
        <v>775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 t="shared" si="322"/>
        <v>19:50:28.577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3</v>
      </c>
      <c r="CP514" t="s">
        <v>119</v>
      </c>
      <c r="CQ514">
        <v>276</v>
      </c>
      <c r="CR514">
        <v>2</v>
      </c>
      <c r="CW514">
        <v>9853350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 t="shared" si="319"/>
        <v>06/02/2020 19:50:23.892</v>
      </c>
      <c r="C515" t="str">
        <f t="shared" si="281"/>
        <v>FFDFD3C0</v>
      </c>
      <c r="D515" t="s">
        <v>125</v>
      </c>
      <c r="E515">
        <v>19</v>
      </c>
      <c r="F515">
        <v>1019</v>
      </c>
      <c r="G515" t="s">
        <v>114</v>
      </c>
      <c r="J515" t="s">
        <v>126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320"/>
        <v>19:50:28.570</v>
      </c>
      <c r="T515" t="str">
        <f t="shared" si="321"/>
        <v>19:50:27.570</v>
      </c>
      <c r="U515" t="str">
        <f t="shared" si="323"/>
        <v>A88BAF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232</v>
      </c>
      <c r="AJ515">
        <v>38.311321999999997</v>
      </c>
      <c r="AK515" t="s">
        <v>234</v>
      </c>
      <c r="AL515">
        <v>-122.04993</v>
      </c>
      <c r="AM515">
        <v>25</v>
      </c>
      <c r="AN515">
        <v>825</v>
      </c>
      <c r="AO515" t="s">
        <v>118</v>
      </c>
      <c r="AP515">
        <v>0</v>
      </c>
      <c r="AQ515">
        <v>0</v>
      </c>
      <c r="AR515">
        <v>-64</v>
      </c>
      <c r="AZ515">
        <v>1200</v>
      </c>
      <c r="BA515">
        <v>1</v>
      </c>
      <c r="BB515" t="str">
        <f t="shared" si="282"/>
        <v xml:space="preserve">N65PJ   </v>
      </c>
      <c r="BC515">
        <v>7</v>
      </c>
      <c r="BE515">
        <v>0</v>
      </c>
      <c r="BF515">
        <v>0</v>
      </c>
      <c r="BG515">
        <v>0</v>
      </c>
      <c r="BH515">
        <v>775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 t="shared" si="322"/>
        <v>19:50:28.577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3</v>
      </c>
      <c r="CP515" t="s">
        <v>119</v>
      </c>
      <c r="CQ515">
        <v>276</v>
      </c>
      <c r="CR515">
        <v>2</v>
      </c>
      <c r="CW515">
        <v>9853350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 t="shared" si="319"/>
        <v>06/02/2020 19:50:23.892</v>
      </c>
      <c r="C516" t="str">
        <f t="shared" ref="C516:C579" si="324">"FFDFD3C0"</f>
        <v>FFDFD3C0</v>
      </c>
      <c r="D516" t="s">
        <v>122</v>
      </c>
      <c r="E516">
        <v>6</v>
      </c>
      <c r="F516">
        <v>2006</v>
      </c>
      <c r="G516" t="s">
        <v>123</v>
      </c>
      <c r="J516" t="s">
        <v>124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320"/>
        <v>19:50:28.570</v>
      </c>
      <c r="T516" t="str">
        <f t="shared" si="321"/>
        <v>19:50:27.570</v>
      </c>
      <c r="U516" t="str">
        <f t="shared" si="323"/>
        <v>A88BAF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232</v>
      </c>
      <c r="AJ516">
        <v>38.311321999999997</v>
      </c>
      <c r="AK516" t="s">
        <v>234</v>
      </c>
      <c r="AL516">
        <v>-122.04993</v>
      </c>
      <c r="AM516">
        <v>25</v>
      </c>
      <c r="AN516">
        <v>825</v>
      </c>
      <c r="AO516" t="s">
        <v>118</v>
      </c>
      <c r="AP516">
        <v>0</v>
      </c>
      <c r="AQ516">
        <v>0</v>
      </c>
      <c r="AR516">
        <v>-64</v>
      </c>
      <c r="AZ516">
        <v>1200</v>
      </c>
      <c r="BA516">
        <v>1</v>
      </c>
      <c r="BB516" t="str">
        <f t="shared" ref="BB516:BB579" si="325">"N65PJ   "</f>
        <v xml:space="preserve">N65PJ   </v>
      </c>
      <c r="BC516">
        <v>7</v>
      </c>
      <c r="BE516">
        <v>0</v>
      </c>
      <c r="BF516">
        <v>0</v>
      </c>
      <c r="BG516">
        <v>0</v>
      </c>
      <c r="BH516">
        <v>775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 t="shared" si="322"/>
        <v>19:50:28.577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3</v>
      </c>
      <c r="CP516" t="s">
        <v>119</v>
      </c>
      <c r="CQ516">
        <v>276</v>
      </c>
      <c r="CR516">
        <v>2</v>
      </c>
      <c r="CW516">
        <v>9853350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 t="shared" ref="A517:A522" si="326">"06/02/2020 19:50:24.852"</f>
        <v>06/02/2020 19:50:24.852</v>
      </c>
      <c r="C517" t="str">
        <f t="shared" si="324"/>
        <v>FFDFD3C0</v>
      </c>
      <c r="D517" t="s">
        <v>131</v>
      </c>
      <c r="E517">
        <v>11</v>
      </c>
      <c r="H517">
        <v>228</v>
      </c>
      <c r="I517" t="s">
        <v>132</v>
      </c>
      <c r="J517" t="s">
        <v>129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ref="S517:S522" si="327">"19:50:29.492"</f>
        <v>19:50:29.492</v>
      </c>
      <c r="T517" t="str">
        <f t="shared" ref="T517:T522" si="328">"19:50:29.092"</f>
        <v>19:50:29.092</v>
      </c>
      <c r="U517" t="str">
        <f t="shared" si="323"/>
        <v>A88BAF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233</v>
      </c>
      <c r="AJ517">
        <v>38.311343000000001</v>
      </c>
      <c r="AK517" t="s">
        <v>227</v>
      </c>
      <c r="AL517">
        <v>-122.04997299999999</v>
      </c>
      <c r="AM517">
        <v>25</v>
      </c>
      <c r="AN517">
        <v>825</v>
      </c>
      <c r="AO517" t="s">
        <v>118</v>
      </c>
      <c r="AP517">
        <v>0</v>
      </c>
      <c r="AQ517">
        <v>0</v>
      </c>
      <c r="AR517">
        <v>-64</v>
      </c>
      <c r="AZ517">
        <v>1200</v>
      </c>
      <c r="BA517">
        <v>1</v>
      </c>
      <c r="BB517" t="str">
        <f t="shared" si="325"/>
        <v xml:space="preserve">N65PJ   </v>
      </c>
      <c r="BC517">
        <v>7</v>
      </c>
      <c r="BE517">
        <v>0</v>
      </c>
      <c r="BF517">
        <v>0</v>
      </c>
      <c r="BG517">
        <v>0</v>
      </c>
      <c r="BH517">
        <v>800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 t="shared" ref="BW517:BW522" si="329">"19:50:29.497"</f>
        <v>19:50:29.497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3</v>
      </c>
      <c r="CP517" t="s">
        <v>119</v>
      </c>
      <c r="CQ517">
        <v>276</v>
      </c>
      <c r="CR517">
        <v>2</v>
      </c>
      <c r="CW517">
        <v>9854079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 t="shared" si="326"/>
        <v>06/02/2020 19:50:24.852</v>
      </c>
      <c r="C518" t="str">
        <f t="shared" si="324"/>
        <v>FFDFD3C0</v>
      </c>
      <c r="D518" t="s">
        <v>113</v>
      </c>
      <c r="E518">
        <v>5</v>
      </c>
      <c r="H518">
        <v>172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327"/>
        <v>19:50:29.492</v>
      </c>
      <c r="T518" t="str">
        <f t="shared" si="328"/>
        <v>19:50:29.092</v>
      </c>
      <c r="U518" t="str">
        <f t="shared" si="323"/>
        <v>A88BAF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233</v>
      </c>
      <c r="AJ518">
        <v>38.311343000000001</v>
      </c>
      <c r="AK518" t="s">
        <v>227</v>
      </c>
      <c r="AL518">
        <v>-122.04997299999999</v>
      </c>
      <c r="AM518">
        <v>25</v>
      </c>
      <c r="AN518">
        <v>825</v>
      </c>
      <c r="AO518" t="s">
        <v>118</v>
      </c>
      <c r="AP518">
        <v>0</v>
      </c>
      <c r="AQ518">
        <v>0</v>
      </c>
      <c r="AR518">
        <v>-64</v>
      </c>
      <c r="AZ518">
        <v>1200</v>
      </c>
      <c r="BA518">
        <v>1</v>
      </c>
      <c r="BB518" t="str">
        <f t="shared" si="325"/>
        <v xml:space="preserve">N65PJ   </v>
      </c>
      <c r="BC518">
        <v>7</v>
      </c>
      <c r="BE518">
        <v>0</v>
      </c>
      <c r="BF518">
        <v>0</v>
      </c>
      <c r="BG518">
        <v>0</v>
      </c>
      <c r="BH518">
        <v>800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 t="shared" si="329"/>
        <v>19:50:29.497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3</v>
      </c>
      <c r="CP518" t="s">
        <v>119</v>
      </c>
      <c r="CQ518">
        <v>276</v>
      </c>
      <c r="CR518">
        <v>2</v>
      </c>
      <c r="CW518">
        <v>9854079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 t="shared" si="326"/>
        <v>06/02/2020 19:50:24.852</v>
      </c>
      <c r="C519" t="str">
        <f t="shared" si="324"/>
        <v>FFDFD3C0</v>
      </c>
      <c r="D519" t="s">
        <v>127</v>
      </c>
      <c r="E519">
        <v>5</v>
      </c>
      <c r="H519">
        <v>47</v>
      </c>
      <c r="I519" t="s">
        <v>128</v>
      </c>
      <c r="J519" t="s">
        <v>129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327"/>
        <v>19:50:29.492</v>
      </c>
      <c r="T519" t="str">
        <f t="shared" si="328"/>
        <v>19:50:29.092</v>
      </c>
      <c r="U519" t="str">
        <f t="shared" si="323"/>
        <v>A88BAF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233</v>
      </c>
      <c r="AJ519">
        <v>38.311343000000001</v>
      </c>
      <c r="AK519" t="s">
        <v>227</v>
      </c>
      <c r="AL519">
        <v>-122.04997299999999</v>
      </c>
      <c r="AM519">
        <v>25</v>
      </c>
      <c r="AN519">
        <v>825</v>
      </c>
      <c r="AO519" t="s">
        <v>118</v>
      </c>
      <c r="AP519">
        <v>0</v>
      </c>
      <c r="AQ519">
        <v>0</v>
      </c>
      <c r="AR519">
        <v>-64</v>
      </c>
      <c r="AZ519">
        <v>1200</v>
      </c>
      <c r="BA519">
        <v>1</v>
      </c>
      <c r="BB519" t="str">
        <f t="shared" si="325"/>
        <v xml:space="preserve">N65PJ   </v>
      </c>
      <c r="BC519">
        <v>7</v>
      </c>
      <c r="BE519">
        <v>0</v>
      </c>
      <c r="BF519">
        <v>0</v>
      </c>
      <c r="BG519">
        <v>0</v>
      </c>
      <c r="BH519">
        <v>800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 t="shared" si="329"/>
        <v>19:50:29.497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3</v>
      </c>
      <c r="CP519" t="s">
        <v>119</v>
      </c>
      <c r="CQ519">
        <v>276</v>
      </c>
      <c r="CR519">
        <v>2</v>
      </c>
      <c r="CW519">
        <v>9854079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 t="shared" si="326"/>
        <v>06/02/2020 19:50:24.852</v>
      </c>
      <c r="C520" t="str">
        <f t="shared" si="324"/>
        <v>FFDFD3C0</v>
      </c>
      <c r="D520" t="s">
        <v>127</v>
      </c>
      <c r="E520">
        <v>9</v>
      </c>
      <c r="H520">
        <v>51</v>
      </c>
      <c r="I520" t="s">
        <v>133</v>
      </c>
      <c r="J520" t="s">
        <v>129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327"/>
        <v>19:50:29.492</v>
      </c>
      <c r="T520" t="str">
        <f t="shared" si="328"/>
        <v>19:50:29.092</v>
      </c>
      <c r="U520" t="str">
        <f t="shared" si="323"/>
        <v>A88BAF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233</v>
      </c>
      <c r="AJ520">
        <v>38.311343000000001</v>
      </c>
      <c r="AK520" t="s">
        <v>227</v>
      </c>
      <c r="AL520">
        <v>-122.04997299999999</v>
      </c>
      <c r="AM520">
        <v>25</v>
      </c>
      <c r="AN520">
        <v>825</v>
      </c>
      <c r="AO520" t="s">
        <v>118</v>
      </c>
      <c r="AP520">
        <v>0</v>
      </c>
      <c r="AQ520">
        <v>0</v>
      </c>
      <c r="AR520">
        <v>-64</v>
      </c>
      <c r="AZ520">
        <v>1200</v>
      </c>
      <c r="BA520">
        <v>1</v>
      </c>
      <c r="BB520" t="str">
        <f t="shared" si="325"/>
        <v xml:space="preserve">N65PJ   </v>
      </c>
      <c r="BC520">
        <v>7</v>
      </c>
      <c r="BE520">
        <v>0</v>
      </c>
      <c r="BF520">
        <v>0</v>
      </c>
      <c r="BG520">
        <v>0</v>
      </c>
      <c r="BH520">
        <v>800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 t="shared" si="329"/>
        <v>19:50:29.497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3</v>
      </c>
      <c r="CP520" t="s">
        <v>119</v>
      </c>
      <c r="CQ520">
        <v>276</v>
      </c>
      <c r="CR520">
        <v>2</v>
      </c>
      <c r="CW520">
        <v>9854079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 t="shared" si="326"/>
        <v>06/02/2020 19:50:24.852</v>
      </c>
      <c r="C521" t="str">
        <f t="shared" si="324"/>
        <v>FFDFD3C0</v>
      </c>
      <c r="D521" t="s">
        <v>125</v>
      </c>
      <c r="E521">
        <v>19</v>
      </c>
      <c r="F521">
        <v>1019</v>
      </c>
      <c r="G521" t="s">
        <v>114</v>
      </c>
      <c r="J521" t="s">
        <v>126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327"/>
        <v>19:50:29.492</v>
      </c>
      <c r="T521" t="str">
        <f t="shared" si="328"/>
        <v>19:50:29.092</v>
      </c>
      <c r="U521" t="str">
        <f t="shared" si="323"/>
        <v>A88BAF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233</v>
      </c>
      <c r="AJ521">
        <v>38.311343000000001</v>
      </c>
      <c r="AK521" t="s">
        <v>227</v>
      </c>
      <c r="AL521">
        <v>-122.04997299999999</v>
      </c>
      <c r="AM521">
        <v>25</v>
      </c>
      <c r="AN521">
        <v>825</v>
      </c>
      <c r="AO521" t="s">
        <v>118</v>
      </c>
      <c r="AP521">
        <v>0</v>
      </c>
      <c r="AQ521">
        <v>0</v>
      </c>
      <c r="AR521">
        <v>-64</v>
      </c>
      <c r="AZ521">
        <v>1200</v>
      </c>
      <c r="BA521">
        <v>1</v>
      </c>
      <c r="BB521" t="str">
        <f t="shared" si="325"/>
        <v xml:space="preserve">N65PJ   </v>
      </c>
      <c r="BC521">
        <v>7</v>
      </c>
      <c r="BE521">
        <v>0</v>
      </c>
      <c r="BF521">
        <v>0</v>
      </c>
      <c r="BG521">
        <v>0</v>
      </c>
      <c r="BH521">
        <v>800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 t="shared" si="329"/>
        <v>19:50:29.497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3</v>
      </c>
      <c r="CP521" t="s">
        <v>119</v>
      </c>
      <c r="CQ521">
        <v>276</v>
      </c>
      <c r="CR521">
        <v>2</v>
      </c>
      <c r="CW521">
        <v>9854079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 t="shared" si="326"/>
        <v>06/02/2020 19:50:24.852</v>
      </c>
      <c r="C522" t="str">
        <f t="shared" si="324"/>
        <v>FFDFD3C0</v>
      </c>
      <c r="D522" t="s">
        <v>122</v>
      </c>
      <c r="E522">
        <v>6</v>
      </c>
      <c r="F522">
        <v>2006</v>
      </c>
      <c r="G522" t="s">
        <v>123</v>
      </c>
      <c r="J522" t="s">
        <v>124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327"/>
        <v>19:50:29.492</v>
      </c>
      <c r="T522" t="str">
        <f t="shared" si="328"/>
        <v>19:50:29.092</v>
      </c>
      <c r="U522" t="str">
        <f t="shared" si="323"/>
        <v>A88BAF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233</v>
      </c>
      <c r="AJ522">
        <v>38.311343000000001</v>
      </c>
      <c r="AK522" t="s">
        <v>227</v>
      </c>
      <c r="AL522">
        <v>-122.04997299999999</v>
      </c>
      <c r="AM522">
        <v>25</v>
      </c>
      <c r="AN522">
        <v>825</v>
      </c>
      <c r="AO522" t="s">
        <v>118</v>
      </c>
      <c r="AP522">
        <v>0</v>
      </c>
      <c r="AQ522">
        <v>0</v>
      </c>
      <c r="AR522">
        <v>-64</v>
      </c>
      <c r="AZ522">
        <v>1200</v>
      </c>
      <c r="BA522">
        <v>1</v>
      </c>
      <c r="BB522" t="str">
        <f t="shared" si="325"/>
        <v xml:space="preserve">N65PJ   </v>
      </c>
      <c r="BC522">
        <v>7</v>
      </c>
      <c r="BE522">
        <v>0</v>
      </c>
      <c r="BF522">
        <v>0</v>
      </c>
      <c r="BG522">
        <v>0</v>
      </c>
      <c r="BH522">
        <v>800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 t="shared" si="329"/>
        <v>19:50:29.497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3</v>
      </c>
      <c r="CP522" t="s">
        <v>119</v>
      </c>
      <c r="CQ522">
        <v>276</v>
      </c>
      <c r="CR522">
        <v>2</v>
      </c>
      <c r="CW522">
        <v>9854079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 t="shared" ref="A523:A528" si="330">"06/02/2020 19:50:25.839"</f>
        <v>06/02/2020 19:50:25.839</v>
      </c>
      <c r="C523" t="str">
        <f t="shared" si="324"/>
        <v>FFDFD3C0</v>
      </c>
      <c r="D523" t="s">
        <v>122</v>
      </c>
      <c r="E523">
        <v>6</v>
      </c>
      <c r="F523">
        <v>2006</v>
      </c>
      <c r="G523" t="s">
        <v>123</v>
      </c>
      <c r="J523" t="s">
        <v>124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ref="S523:S528" si="331">"19:50:30.523"</f>
        <v>19:50:30.523</v>
      </c>
      <c r="T523" t="str">
        <f t="shared" ref="T523:T528" si="332">"19:50:30.023"</f>
        <v>19:50:30.023</v>
      </c>
      <c r="U523" t="str">
        <f t="shared" si="323"/>
        <v>A88BAF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232</v>
      </c>
      <c r="AJ523">
        <v>38.311321999999997</v>
      </c>
      <c r="AK523" t="s">
        <v>234</v>
      </c>
      <c r="AL523">
        <v>-122.04993</v>
      </c>
      <c r="AM523">
        <v>25</v>
      </c>
      <c r="AN523">
        <v>825</v>
      </c>
      <c r="AO523" t="s">
        <v>118</v>
      </c>
      <c r="AP523">
        <v>0</v>
      </c>
      <c r="AQ523">
        <v>0</v>
      </c>
      <c r="AR523">
        <v>64</v>
      </c>
      <c r="AZ523">
        <v>1200</v>
      </c>
      <c r="BA523">
        <v>1</v>
      </c>
      <c r="BB523" t="str">
        <f t="shared" si="325"/>
        <v xml:space="preserve">N65PJ   </v>
      </c>
      <c r="BC523">
        <v>7</v>
      </c>
      <c r="BE523">
        <v>0</v>
      </c>
      <c r="BF523">
        <v>0</v>
      </c>
      <c r="BG523">
        <v>0</v>
      </c>
      <c r="BH523">
        <v>800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 t="shared" ref="BW523:BW528" si="333">"19:50:30.525"</f>
        <v>19:50:30.525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3</v>
      </c>
      <c r="CP523" t="s">
        <v>119</v>
      </c>
      <c r="CQ523">
        <v>276</v>
      </c>
      <c r="CR523">
        <v>2</v>
      </c>
      <c r="CW523">
        <v>9854857</v>
      </c>
      <c r="CY523">
        <v>1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 t="shared" si="330"/>
        <v>06/02/2020 19:50:25.839</v>
      </c>
      <c r="C524" t="str">
        <f t="shared" si="324"/>
        <v>FFDFD3C0</v>
      </c>
      <c r="D524" t="s">
        <v>131</v>
      </c>
      <c r="E524">
        <v>11</v>
      </c>
      <c r="H524">
        <v>228</v>
      </c>
      <c r="I524" t="s">
        <v>132</v>
      </c>
      <c r="J524" t="s">
        <v>129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331"/>
        <v>19:50:30.523</v>
      </c>
      <c r="T524" t="str">
        <f t="shared" si="332"/>
        <v>19:50:30.023</v>
      </c>
      <c r="U524" t="str">
        <f t="shared" si="323"/>
        <v>A88BAF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232</v>
      </c>
      <c r="AJ524">
        <v>38.311321999999997</v>
      </c>
      <c r="AK524" t="s">
        <v>234</v>
      </c>
      <c r="AL524">
        <v>-122.04993</v>
      </c>
      <c r="AM524">
        <v>25</v>
      </c>
      <c r="AN524">
        <v>825</v>
      </c>
      <c r="AO524" t="s">
        <v>118</v>
      </c>
      <c r="AP524">
        <v>0</v>
      </c>
      <c r="AQ524">
        <v>0</v>
      </c>
      <c r="AR524">
        <v>64</v>
      </c>
      <c r="AZ524">
        <v>1200</v>
      </c>
      <c r="BA524">
        <v>1</v>
      </c>
      <c r="BB524" t="str">
        <f t="shared" si="325"/>
        <v xml:space="preserve">N65PJ   </v>
      </c>
      <c r="BC524">
        <v>7</v>
      </c>
      <c r="BE524">
        <v>0</v>
      </c>
      <c r="BF524">
        <v>0</v>
      </c>
      <c r="BG524">
        <v>0</v>
      </c>
      <c r="BH524">
        <v>800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 t="shared" si="333"/>
        <v>19:50:30.525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3</v>
      </c>
      <c r="CP524" t="s">
        <v>119</v>
      </c>
      <c r="CQ524">
        <v>276</v>
      </c>
      <c r="CR524">
        <v>2</v>
      </c>
      <c r="CW524">
        <v>9854857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 t="shared" si="330"/>
        <v>06/02/2020 19:50:25.839</v>
      </c>
      <c r="C525" t="str">
        <f t="shared" si="324"/>
        <v>FFDFD3C0</v>
      </c>
      <c r="D525" t="s">
        <v>113</v>
      </c>
      <c r="E525">
        <v>5</v>
      </c>
      <c r="H525">
        <v>172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331"/>
        <v>19:50:30.523</v>
      </c>
      <c r="T525" t="str">
        <f t="shared" si="332"/>
        <v>19:50:30.023</v>
      </c>
      <c r="U525" t="str">
        <f t="shared" si="323"/>
        <v>A88BAF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232</v>
      </c>
      <c r="AJ525">
        <v>38.311321999999997</v>
      </c>
      <c r="AK525" t="s">
        <v>234</v>
      </c>
      <c r="AL525">
        <v>-122.04993</v>
      </c>
      <c r="AM525">
        <v>25</v>
      </c>
      <c r="AN525">
        <v>825</v>
      </c>
      <c r="AO525" t="s">
        <v>118</v>
      </c>
      <c r="AP525">
        <v>0</v>
      </c>
      <c r="AQ525">
        <v>0</v>
      </c>
      <c r="AR525">
        <v>64</v>
      </c>
      <c r="AZ525">
        <v>1200</v>
      </c>
      <c r="BA525">
        <v>1</v>
      </c>
      <c r="BB525" t="str">
        <f t="shared" si="325"/>
        <v xml:space="preserve">N65PJ   </v>
      </c>
      <c r="BC525">
        <v>7</v>
      </c>
      <c r="BE525">
        <v>0</v>
      </c>
      <c r="BF525">
        <v>0</v>
      </c>
      <c r="BG525">
        <v>0</v>
      </c>
      <c r="BH525">
        <v>800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 t="shared" si="333"/>
        <v>19:50:30.525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3</v>
      </c>
      <c r="CP525" t="s">
        <v>119</v>
      </c>
      <c r="CQ525">
        <v>276</v>
      </c>
      <c r="CR525">
        <v>2</v>
      </c>
      <c r="CW525">
        <v>9854857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 t="shared" si="330"/>
        <v>06/02/2020 19:50:25.839</v>
      </c>
      <c r="C526" t="str">
        <f t="shared" si="324"/>
        <v>FFDFD3C0</v>
      </c>
      <c r="D526" t="s">
        <v>127</v>
      </c>
      <c r="E526">
        <v>5</v>
      </c>
      <c r="H526">
        <v>47</v>
      </c>
      <c r="I526" t="s">
        <v>128</v>
      </c>
      <c r="J526" t="s">
        <v>129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331"/>
        <v>19:50:30.523</v>
      </c>
      <c r="T526" t="str">
        <f t="shared" si="332"/>
        <v>19:50:30.023</v>
      </c>
      <c r="U526" t="str">
        <f t="shared" si="323"/>
        <v>A88BAF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232</v>
      </c>
      <c r="AJ526">
        <v>38.311321999999997</v>
      </c>
      <c r="AK526" t="s">
        <v>234</v>
      </c>
      <c r="AL526">
        <v>-122.04993</v>
      </c>
      <c r="AM526">
        <v>25</v>
      </c>
      <c r="AN526">
        <v>825</v>
      </c>
      <c r="AO526" t="s">
        <v>118</v>
      </c>
      <c r="AP526">
        <v>0</v>
      </c>
      <c r="AQ526">
        <v>0</v>
      </c>
      <c r="AR526">
        <v>64</v>
      </c>
      <c r="AZ526">
        <v>1200</v>
      </c>
      <c r="BA526">
        <v>1</v>
      </c>
      <c r="BB526" t="str">
        <f t="shared" si="325"/>
        <v xml:space="preserve">N65PJ   </v>
      </c>
      <c r="BC526">
        <v>7</v>
      </c>
      <c r="BE526">
        <v>0</v>
      </c>
      <c r="BF526">
        <v>0</v>
      </c>
      <c r="BG526">
        <v>0</v>
      </c>
      <c r="BH526">
        <v>800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 t="shared" si="333"/>
        <v>19:50:30.525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3</v>
      </c>
      <c r="CP526" t="s">
        <v>119</v>
      </c>
      <c r="CQ526">
        <v>276</v>
      </c>
      <c r="CR526">
        <v>2</v>
      </c>
      <c r="CW526">
        <v>9854857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 t="shared" si="330"/>
        <v>06/02/2020 19:50:25.839</v>
      </c>
      <c r="C527" t="str">
        <f t="shared" si="324"/>
        <v>FFDFD3C0</v>
      </c>
      <c r="D527" t="s">
        <v>127</v>
      </c>
      <c r="E527">
        <v>9</v>
      </c>
      <c r="H527">
        <v>51</v>
      </c>
      <c r="I527" t="s">
        <v>133</v>
      </c>
      <c r="J527" t="s">
        <v>129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331"/>
        <v>19:50:30.523</v>
      </c>
      <c r="T527" t="str">
        <f t="shared" si="332"/>
        <v>19:50:30.023</v>
      </c>
      <c r="U527" t="str">
        <f t="shared" si="323"/>
        <v>A88BAF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232</v>
      </c>
      <c r="AJ527">
        <v>38.311321999999997</v>
      </c>
      <c r="AK527" t="s">
        <v>234</v>
      </c>
      <c r="AL527">
        <v>-122.04993</v>
      </c>
      <c r="AM527">
        <v>25</v>
      </c>
      <c r="AN527">
        <v>825</v>
      </c>
      <c r="AO527" t="s">
        <v>118</v>
      </c>
      <c r="AP527">
        <v>0</v>
      </c>
      <c r="AQ527">
        <v>0</v>
      </c>
      <c r="AR527">
        <v>64</v>
      </c>
      <c r="AZ527">
        <v>1200</v>
      </c>
      <c r="BA527">
        <v>1</v>
      </c>
      <c r="BB527" t="str">
        <f t="shared" si="325"/>
        <v xml:space="preserve">N65PJ   </v>
      </c>
      <c r="BC527">
        <v>7</v>
      </c>
      <c r="BE527">
        <v>0</v>
      </c>
      <c r="BF527">
        <v>0</v>
      </c>
      <c r="BG527">
        <v>0</v>
      </c>
      <c r="BH527">
        <v>800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 t="shared" si="333"/>
        <v>19:50:30.525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3</v>
      </c>
      <c r="CP527" t="s">
        <v>119</v>
      </c>
      <c r="CQ527">
        <v>276</v>
      </c>
      <c r="CR527">
        <v>2</v>
      </c>
      <c r="CW527">
        <v>9854857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 t="shared" si="330"/>
        <v>06/02/2020 19:50:25.839</v>
      </c>
      <c r="C528" t="str">
        <f t="shared" si="324"/>
        <v>FFDFD3C0</v>
      </c>
      <c r="D528" t="s">
        <v>125</v>
      </c>
      <c r="E528">
        <v>19</v>
      </c>
      <c r="F528">
        <v>1019</v>
      </c>
      <c r="G528" t="s">
        <v>114</v>
      </c>
      <c r="J528" t="s">
        <v>126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331"/>
        <v>19:50:30.523</v>
      </c>
      <c r="T528" t="str">
        <f t="shared" si="332"/>
        <v>19:50:30.023</v>
      </c>
      <c r="U528" t="str">
        <f t="shared" si="323"/>
        <v>A88BAF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232</v>
      </c>
      <c r="AJ528">
        <v>38.311321999999997</v>
      </c>
      <c r="AK528" t="s">
        <v>234</v>
      </c>
      <c r="AL528">
        <v>-122.04993</v>
      </c>
      <c r="AM528">
        <v>25</v>
      </c>
      <c r="AN528">
        <v>825</v>
      </c>
      <c r="AO528" t="s">
        <v>118</v>
      </c>
      <c r="AP528">
        <v>0</v>
      </c>
      <c r="AQ528">
        <v>0</v>
      </c>
      <c r="AR528">
        <v>64</v>
      </c>
      <c r="AZ528">
        <v>1200</v>
      </c>
      <c r="BA528">
        <v>1</v>
      </c>
      <c r="BB528" t="str">
        <f t="shared" si="325"/>
        <v xml:space="preserve">N65PJ   </v>
      </c>
      <c r="BC528">
        <v>7</v>
      </c>
      <c r="BE528">
        <v>0</v>
      </c>
      <c r="BF528">
        <v>0</v>
      </c>
      <c r="BG528">
        <v>0</v>
      </c>
      <c r="BH528">
        <v>800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 t="shared" si="333"/>
        <v>19:50:30.525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3</v>
      </c>
      <c r="CP528" t="s">
        <v>119</v>
      </c>
      <c r="CQ528">
        <v>276</v>
      </c>
      <c r="CR528">
        <v>2</v>
      </c>
      <c r="CW528">
        <v>9854857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 t="shared" ref="A529:A534" si="334">"06/02/2020 19:50:26.833"</f>
        <v>06/02/2020 19:50:26.833</v>
      </c>
      <c r="C529" t="str">
        <f t="shared" si="324"/>
        <v>FFDFD3C0</v>
      </c>
      <c r="D529" t="s">
        <v>125</v>
      </c>
      <c r="E529">
        <v>19</v>
      </c>
      <c r="F529">
        <v>1019</v>
      </c>
      <c r="G529" t="s">
        <v>114</v>
      </c>
      <c r="J529" t="s">
        <v>126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ref="S529:S534" si="335">"19:50:31.508"</f>
        <v>19:50:31.508</v>
      </c>
      <c r="T529" t="str">
        <f t="shared" ref="T529:T534" si="336">"19:50:31.008"</f>
        <v>19:50:31.008</v>
      </c>
      <c r="U529" t="str">
        <f t="shared" si="323"/>
        <v>A88BAF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235</v>
      </c>
      <c r="AJ529">
        <v>38.311365000000002</v>
      </c>
      <c r="AK529" t="s">
        <v>234</v>
      </c>
      <c r="AL529">
        <v>-122.04993</v>
      </c>
      <c r="AM529">
        <v>25</v>
      </c>
      <c r="AN529">
        <v>825</v>
      </c>
      <c r="AO529" t="s">
        <v>118</v>
      </c>
      <c r="AP529">
        <v>0</v>
      </c>
      <c r="AQ529">
        <v>0</v>
      </c>
      <c r="AR529">
        <v>0</v>
      </c>
      <c r="AZ529">
        <v>1200</v>
      </c>
      <c r="BA529">
        <v>1</v>
      </c>
      <c r="BB529" t="str">
        <f t="shared" si="325"/>
        <v xml:space="preserve">N65PJ   </v>
      </c>
      <c r="BC529">
        <v>7</v>
      </c>
      <c r="BE529">
        <v>0</v>
      </c>
      <c r="BF529">
        <v>0</v>
      </c>
      <c r="BG529">
        <v>0</v>
      </c>
      <c r="BH529">
        <v>800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 t="shared" ref="BW529:BW534" si="337">"19:50:31.514"</f>
        <v>19:50:31.514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4</v>
      </c>
      <c r="CP529" t="s">
        <v>119</v>
      </c>
      <c r="CQ529">
        <v>276</v>
      </c>
      <c r="CR529">
        <v>2</v>
      </c>
      <c r="CW529">
        <v>9855649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 t="shared" si="334"/>
        <v>06/02/2020 19:50:26.833</v>
      </c>
      <c r="C530" t="str">
        <f t="shared" si="324"/>
        <v>FFDFD3C0</v>
      </c>
      <c r="D530" t="s">
        <v>113</v>
      </c>
      <c r="E530">
        <v>5</v>
      </c>
      <c r="H530">
        <v>172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335"/>
        <v>19:50:31.508</v>
      </c>
      <c r="T530" t="str">
        <f t="shared" si="336"/>
        <v>19:50:31.008</v>
      </c>
      <c r="U530" t="str">
        <f t="shared" si="323"/>
        <v>A88BAF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235</v>
      </c>
      <c r="AJ530">
        <v>38.311365000000002</v>
      </c>
      <c r="AK530" t="s">
        <v>234</v>
      </c>
      <c r="AL530">
        <v>-122.04993</v>
      </c>
      <c r="AM530">
        <v>25</v>
      </c>
      <c r="AN530">
        <v>825</v>
      </c>
      <c r="AO530" t="s">
        <v>118</v>
      </c>
      <c r="AP530">
        <v>0</v>
      </c>
      <c r="AQ530">
        <v>0</v>
      </c>
      <c r="AR530">
        <v>0</v>
      </c>
      <c r="AZ530">
        <v>1200</v>
      </c>
      <c r="BA530">
        <v>1</v>
      </c>
      <c r="BB530" t="str">
        <f t="shared" si="325"/>
        <v xml:space="preserve">N65PJ   </v>
      </c>
      <c r="BC530">
        <v>7</v>
      </c>
      <c r="BE530">
        <v>0</v>
      </c>
      <c r="BF530">
        <v>0</v>
      </c>
      <c r="BG530">
        <v>0</v>
      </c>
      <c r="BH530">
        <v>800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 t="shared" si="337"/>
        <v>19:50:31.514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4</v>
      </c>
      <c r="CP530" t="s">
        <v>119</v>
      </c>
      <c r="CQ530">
        <v>276</v>
      </c>
      <c r="CR530">
        <v>2</v>
      </c>
      <c r="CW530">
        <v>9855649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 t="shared" si="334"/>
        <v>06/02/2020 19:50:26.833</v>
      </c>
      <c r="C531" t="str">
        <f t="shared" si="324"/>
        <v>FFDFD3C0</v>
      </c>
      <c r="D531" t="s">
        <v>127</v>
      </c>
      <c r="E531">
        <v>5</v>
      </c>
      <c r="H531">
        <v>47</v>
      </c>
      <c r="I531" t="s">
        <v>128</v>
      </c>
      <c r="J531" t="s">
        <v>129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335"/>
        <v>19:50:31.508</v>
      </c>
      <c r="T531" t="str">
        <f t="shared" si="336"/>
        <v>19:50:31.008</v>
      </c>
      <c r="U531" t="str">
        <f t="shared" si="323"/>
        <v>A88BAF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235</v>
      </c>
      <c r="AJ531">
        <v>38.311365000000002</v>
      </c>
      <c r="AK531" t="s">
        <v>234</v>
      </c>
      <c r="AL531">
        <v>-122.04993</v>
      </c>
      <c r="AM531">
        <v>25</v>
      </c>
      <c r="AN531">
        <v>825</v>
      </c>
      <c r="AO531" t="s">
        <v>118</v>
      </c>
      <c r="AP531">
        <v>0</v>
      </c>
      <c r="AQ531">
        <v>0</v>
      </c>
      <c r="AR531">
        <v>0</v>
      </c>
      <c r="AZ531">
        <v>1200</v>
      </c>
      <c r="BA531">
        <v>1</v>
      </c>
      <c r="BB531" t="str">
        <f t="shared" si="325"/>
        <v xml:space="preserve">N65PJ   </v>
      </c>
      <c r="BC531">
        <v>7</v>
      </c>
      <c r="BE531">
        <v>0</v>
      </c>
      <c r="BF531">
        <v>0</v>
      </c>
      <c r="BG531">
        <v>0</v>
      </c>
      <c r="BH531">
        <v>800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 t="shared" si="337"/>
        <v>19:50:31.514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4</v>
      </c>
      <c r="CP531" t="s">
        <v>119</v>
      </c>
      <c r="CQ531">
        <v>276</v>
      </c>
      <c r="CR531">
        <v>2</v>
      </c>
      <c r="CW531">
        <v>9855649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 t="shared" si="334"/>
        <v>06/02/2020 19:50:26.833</v>
      </c>
      <c r="C532" t="str">
        <f t="shared" si="324"/>
        <v>FFDFD3C0</v>
      </c>
      <c r="D532" t="s">
        <v>127</v>
      </c>
      <c r="E532">
        <v>9</v>
      </c>
      <c r="H532">
        <v>51</v>
      </c>
      <c r="I532" t="s">
        <v>133</v>
      </c>
      <c r="J532" t="s">
        <v>129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335"/>
        <v>19:50:31.508</v>
      </c>
      <c r="T532" t="str">
        <f t="shared" si="336"/>
        <v>19:50:31.008</v>
      </c>
      <c r="U532" t="str">
        <f t="shared" si="323"/>
        <v>A88BAF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235</v>
      </c>
      <c r="AJ532">
        <v>38.311365000000002</v>
      </c>
      <c r="AK532" t="s">
        <v>234</v>
      </c>
      <c r="AL532">
        <v>-122.04993</v>
      </c>
      <c r="AM532">
        <v>25</v>
      </c>
      <c r="AN532">
        <v>825</v>
      </c>
      <c r="AO532" t="s">
        <v>118</v>
      </c>
      <c r="AP532">
        <v>0</v>
      </c>
      <c r="AQ532">
        <v>0</v>
      </c>
      <c r="AR532">
        <v>0</v>
      </c>
      <c r="AZ532">
        <v>1200</v>
      </c>
      <c r="BA532">
        <v>1</v>
      </c>
      <c r="BB532" t="str">
        <f t="shared" si="325"/>
        <v xml:space="preserve">N65PJ   </v>
      </c>
      <c r="BC532">
        <v>7</v>
      </c>
      <c r="BE532">
        <v>0</v>
      </c>
      <c r="BF532">
        <v>0</v>
      </c>
      <c r="BG532">
        <v>0</v>
      </c>
      <c r="BH532">
        <v>800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 t="shared" si="337"/>
        <v>19:50:31.514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4</v>
      </c>
      <c r="CP532" t="s">
        <v>119</v>
      </c>
      <c r="CQ532">
        <v>276</v>
      </c>
      <c r="CR532">
        <v>2</v>
      </c>
      <c r="CW532">
        <v>9855649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 t="shared" si="334"/>
        <v>06/02/2020 19:50:26.833</v>
      </c>
      <c r="C533" t="str">
        <f t="shared" si="324"/>
        <v>FFDFD3C0</v>
      </c>
      <c r="D533" t="s">
        <v>122</v>
      </c>
      <c r="E533">
        <v>6</v>
      </c>
      <c r="F533">
        <v>2006</v>
      </c>
      <c r="G533" t="s">
        <v>123</v>
      </c>
      <c r="J533" t="s">
        <v>124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335"/>
        <v>19:50:31.508</v>
      </c>
      <c r="T533" t="str">
        <f t="shared" si="336"/>
        <v>19:50:31.008</v>
      </c>
      <c r="U533" t="str">
        <f t="shared" si="323"/>
        <v>A88BAF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235</v>
      </c>
      <c r="AJ533">
        <v>38.311365000000002</v>
      </c>
      <c r="AK533" t="s">
        <v>234</v>
      </c>
      <c r="AL533">
        <v>-122.04993</v>
      </c>
      <c r="AM533">
        <v>25</v>
      </c>
      <c r="AN533">
        <v>825</v>
      </c>
      <c r="AO533" t="s">
        <v>118</v>
      </c>
      <c r="AP533">
        <v>0</v>
      </c>
      <c r="AQ533">
        <v>0</v>
      </c>
      <c r="AR533">
        <v>0</v>
      </c>
      <c r="AZ533">
        <v>1200</v>
      </c>
      <c r="BA533">
        <v>1</v>
      </c>
      <c r="BB533" t="str">
        <f t="shared" si="325"/>
        <v xml:space="preserve">N65PJ   </v>
      </c>
      <c r="BC533">
        <v>7</v>
      </c>
      <c r="BE533">
        <v>0</v>
      </c>
      <c r="BF533">
        <v>0</v>
      </c>
      <c r="BG533">
        <v>0</v>
      </c>
      <c r="BH533">
        <v>800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 t="shared" si="337"/>
        <v>19:50:31.514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4</v>
      </c>
      <c r="CP533" t="s">
        <v>119</v>
      </c>
      <c r="CQ533">
        <v>276</v>
      </c>
      <c r="CR533">
        <v>2</v>
      </c>
      <c r="CW533">
        <v>9855649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 t="shared" si="334"/>
        <v>06/02/2020 19:50:26.833</v>
      </c>
      <c r="C534" t="str">
        <f t="shared" si="324"/>
        <v>FFDFD3C0</v>
      </c>
      <c r="D534" t="s">
        <v>131</v>
      </c>
      <c r="E534">
        <v>11</v>
      </c>
      <c r="H534">
        <v>228</v>
      </c>
      <c r="I534" t="s">
        <v>132</v>
      </c>
      <c r="J534" t="s">
        <v>129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335"/>
        <v>19:50:31.508</v>
      </c>
      <c r="T534" t="str">
        <f t="shared" si="336"/>
        <v>19:50:31.008</v>
      </c>
      <c r="U534" t="str">
        <f t="shared" si="323"/>
        <v>A88BAF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235</v>
      </c>
      <c r="AJ534">
        <v>38.311365000000002</v>
      </c>
      <c r="AK534" t="s">
        <v>234</v>
      </c>
      <c r="AL534">
        <v>-122.04993</v>
      </c>
      <c r="AM534">
        <v>25</v>
      </c>
      <c r="AN534">
        <v>825</v>
      </c>
      <c r="AO534" t="s">
        <v>118</v>
      </c>
      <c r="AP534">
        <v>0</v>
      </c>
      <c r="AQ534">
        <v>0</v>
      </c>
      <c r="AR534">
        <v>0</v>
      </c>
      <c r="AZ534">
        <v>1200</v>
      </c>
      <c r="BA534">
        <v>1</v>
      </c>
      <c r="BB534" t="str">
        <f t="shared" si="325"/>
        <v xml:space="preserve">N65PJ   </v>
      </c>
      <c r="BC534">
        <v>7</v>
      </c>
      <c r="BE534">
        <v>0</v>
      </c>
      <c r="BF534">
        <v>0</v>
      </c>
      <c r="BG534">
        <v>0</v>
      </c>
      <c r="BH534">
        <v>800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 t="shared" si="337"/>
        <v>19:50:31.514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4</v>
      </c>
      <c r="CP534" t="s">
        <v>119</v>
      </c>
      <c r="CQ534">
        <v>276</v>
      </c>
      <c r="CR534">
        <v>2</v>
      </c>
      <c r="CW534">
        <v>9855649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 t="shared" ref="A535:A540" si="338">"06/02/2020 19:50:27.990"</f>
        <v>06/02/2020 19:50:27.990</v>
      </c>
      <c r="C535" t="str">
        <f t="shared" si="324"/>
        <v>FFDFD3C0</v>
      </c>
      <c r="D535" t="s">
        <v>125</v>
      </c>
      <c r="E535">
        <v>19</v>
      </c>
      <c r="F535">
        <v>1019</v>
      </c>
      <c r="G535" t="s">
        <v>114</v>
      </c>
      <c r="J535" t="s">
        <v>126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ref="S535:S540" si="339">"19:50:32.625"</f>
        <v>19:50:32.625</v>
      </c>
      <c r="T535" t="str">
        <f t="shared" ref="T535:T540" si="340">"19:50:32.125"</f>
        <v>19:50:32.125</v>
      </c>
      <c r="U535" t="str">
        <f t="shared" si="323"/>
        <v>A88BAF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233</v>
      </c>
      <c r="AJ535">
        <v>38.311343000000001</v>
      </c>
      <c r="AK535" t="s">
        <v>227</v>
      </c>
      <c r="AL535">
        <v>-122.04997299999999</v>
      </c>
      <c r="AM535">
        <v>25</v>
      </c>
      <c r="AN535">
        <v>825</v>
      </c>
      <c r="AO535" t="s">
        <v>118</v>
      </c>
      <c r="AP535">
        <v>0</v>
      </c>
      <c r="AQ535">
        <v>0</v>
      </c>
      <c r="AR535">
        <v>0</v>
      </c>
      <c r="AZ535">
        <v>1200</v>
      </c>
      <c r="BA535">
        <v>1</v>
      </c>
      <c r="BB535" t="str">
        <f t="shared" si="325"/>
        <v xml:space="preserve">N65PJ   </v>
      </c>
      <c r="BC535">
        <v>7</v>
      </c>
      <c r="BE535">
        <v>0</v>
      </c>
      <c r="BF535">
        <v>0</v>
      </c>
      <c r="BG535">
        <v>0</v>
      </c>
      <c r="BH535">
        <v>800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 t="shared" ref="BW535:BW540" si="341">"19:50:32.625"</f>
        <v>19:50:32.625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4</v>
      </c>
      <c r="CP535" t="s">
        <v>119</v>
      </c>
      <c r="CQ535">
        <v>276</v>
      </c>
      <c r="CR535">
        <v>2</v>
      </c>
      <c r="CW535">
        <v>9856521</v>
      </c>
      <c r="CY535">
        <v>1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 t="shared" si="338"/>
        <v>06/02/2020 19:50:27.990</v>
      </c>
      <c r="C536" t="str">
        <f t="shared" si="324"/>
        <v>FFDFD3C0</v>
      </c>
      <c r="D536" t="s">
        <v>131</v>
      </c>
      <c r="E536">
        <v>11</v>
      </c>
      <c r="H536">
        <v>228</v>
      </c>
      <c r="I536" t="s">
        <v>132</v>
      </c>
      <c r="J536" t="s">
        <v>129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339"/>
        <v>19:50:32.625</v>
      </c>
      <c r="T536" t="str">
        <f t="shared" si="340"/>
        <v>19:50:32.125</v>
      </c>
      <c r="U536" t="str">
        <f t="shared" si="323"/>
        <v>A88BAF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233</v>
      </c>
      <c r="AJ536">
        <v>38.311343000000001</v>
      </c>
      <c r="AK536" t="s">
        <v>227</v>
      </c>
      <c r="AL536">
        <v>-122.04997299999999</v>
      </c>
      <c r="AM536">
        <v>25</v>
      </c>
      <c r="AN536">
        <v>825</v>
      </c>
      <c r="AO536" t="s">
        <v>118</v>
      </c>
      <c r="AP536">
        <v>0</v>
      </c>
      <c r="AQ536">
        <v>0</v>
      </c>
      <c r="AR536">
        <v>0</v>
      </c>
      <c r="AZ536">
        <v>1200</v>
      </c>
      <c r="BA536">
        <v>1</v>
      </c>
      <c r="BB536" t="str">
        <f t="shared" si="325"/>
        <v xml:space="preserve">N65PJ   </v>
      </c>
      <c r="BC536">
        <v>7</v>
      </c>
      <c r="BE536">
        <v>0</v>
      </c>
      <c r="BF536">
        <v>0</v>
      </c>
      <c r="BG536">
        <v>0</v>
      </c>
      <c r="BH536">
        <v>800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 t="shared" si="341"/>
        <v>19:50:32.625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4</v>
      </c>
      <c r="CP536" t="s">
        <v>119</v>
      </c>
      <c r="CQ536">
        <v>276</v>
      </c>
      <c r="CR536">
        <v>2</v>
      </c>
      <c r="CW536">
        <v>9856521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 t="shared" si="338"/>
        <v>06/02/2020 19:50:27.990</v>
      </c>
      <c r="C537" t="str">
        <f t="shared" si="324"/>
        <v>FFDFD3C0</v>
      </c>
      <c r="D537" t="s">
        <v>122</v>
      </c>
      <c r="E537">
        <v>6</v>
      </c>
      <c r="F537">
        <v>2006</v>
      </c>
      <c r="G537" t="s">
        <v>123</v>
      </c>
      <c r="J537" t="s">
        <v>124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339"/>
        <v>19:50:32.625</v>
      </c>
      <c r="T537" t="str">
        <f t="shared" si="340"/>
        <v>19:50:32.125</v>
      </c>
      <c r="U537" t="str">
        <f t="shared" si="323"/>
        <v>A88BAF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233</v>
      </c>
      <c r="AJ537">
        <v>38.311343000000001</v>
      </c>
      <c r="AK537" t="s">
        <v>227</v>
      </c>
      <c r="AL537">
        <v>-122.04997299999999</v>
      </c>
      <c r="AM537">
        <v>25</v>
      </c>
      <c r="AN537">
        <v>825</v>
      </c>
      <c r="AO537" t="s">
        <v>118</v>
      </c>
      <c r="AP537">
        <v>0</v>
      </c>
      <c r="AQ537">
        <v>0</v>
      </c>
      <c r="AR537">
        <v>0</v>
      </c>
      <c r="AZ537">
        <v>1200</v>
      </c>
      <c r="BA537">
        <v>1</v>
      </c>
      <c r="BB537" t="str">
        <f t="shared" si="325"/>
        <v xml:space="preserve">N65PJ   </v>
      </c>
      <c r="BC537">
        <v>7</v>
      </c>
      <c r="BE537">
        <v>0</v>
      </c>
      <c r="BF537">
        <v>0</v>
      </c>
      <c r="BG537">
        <v>0</v>
      </c>
      <c r="BH537">
        <v>800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 t="shared" si="341"/>
        <v>19:50:32.625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4</v>
      </c>
      <c r="CP537" t="s">
        <v>119</v>
      </c>
      <c r="CQ537">
        <v>276</v>
      </c>
      <c r="CR537">
        <v>2</v>
      </c>
      <c r="CW537">
        <v>9856521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 t="shared" si="338"/>
        <v>06/02/2020 19:50:27.990</v>
      </c>
      <c r="C538" t="str">
        <f t="shared" si="324"/>
        <v>FFDFD3C0</v>
      </c>
      <c r="D538" t="s">
        <v>113</v>
      </c>
      <c r="E538">
        <v>5</v>
      </c>
      <c r="H538">
        <v>172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339"/>
        <v>19:50:32.625</v>
      </c>
      <c r="T538" t="str">
        <f t="shared" si="340"/>
        <v>19:50:32.125</v>
      </c>
      <c r="U538" t="str">
        <f t="shared" si="323"/>
        <v>A88BAF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233</v>
      </c>
      <c r="AJ538">
        <v>38.311343000000001</v>
      </c>
      <c r="AK538" t="s">
        <v>227</v>
      </c>
      <c r="AL538">
        <v>-122.04997299999999</v>
      </c>
      <c r="AM538">
        <v>25</v>
      </c>
      <c r="AN538">
        <v>825</v>
      </c>
      <c r="AO538" t="s">
        <v>118</v>
      </c>
      <c r="AP538">
        <v>0</v>
      </c>
      <c r="AQ538">
        <v>0</v>
      </c>
      <c r="AR538">
        <v>0</v>
      </c>
      <c r="AZ538">
        <v>1200</v>
      </c>
      <c r="BA538">
        <v>1</v>
      </c>
      <c r="BB538" t="str">
        <f t="shared" si="325"/>
        <v xml:space="preserve">N65PJ   </v>
      </c>
      <c r="BC538">
        <v>7</v>
      </c>
      <c r="BE538">
        <v>0</v>
      </c>
      <c r="BF538">
        <v>0</v>
      </c>
      <c r="BG538">
        <v>0</v>
      </c>
      <c r="BH538">
        <v>800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 t="shared" si="341"/>
        <v>19:50:32.625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4</v>
      </c>
      <c r="CP538" t="s">
        <v>119</v>
      </c>
      <c r="CQ538">
        <v>276</v>
      </c>
      <c r="CR538">
        <v>2</v>
      </c>
      <c r="CW538">
        <v>9856521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 t="shared" si="338"/>
        <v>06/02/2020 19:50:27.990</v>
      </c>
      <c r="C539" t="str">
        <f t="shared" si="324"/>
        <v>FFDFD3C0</v>
      </c>
      <c r="D539" t="s">
        <v>127</v>
      </c>
      <c r="E539">
        <v>5</v>
      </c>
      <c r="H539">
        <v>47</v>
      </c>
      <c r="I539" t="s">
        <v>128</v>
      </c>
      <c r="J539" t="s">
        <v>129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339"/>
        <v>19:50:32.625</v>
      </c>
      <c r="T539" t="str">
        <f t="shared" si="340"/>
        <v>19:50:32.125</v>
      </c>
      <c r="U539" t="str">
        <f t="shared" si="323"/>
        <v>A88BAF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233</v>
      </c>
      <c r="AJ539">
        <v>38.311343000000001</v>
      </c>
      <c r="AK539" t="s">
        <v>227</v>
      </c>
      <c r="AL539">
        <v>-122.04997299999999</v>
      </c>
      <c r="AM539">
        <v>25</v>
      </c>
      <c r="AN539">
        <v>825</v>
      </c>
      <c r="AO539" t="s">
        <v>118</v>
      </c>
      <c r="AP539">
        <v>0</v>
      </c>
      <c r="AQ539">
        <v>0</v>
      </c>
      <c r="AR539">
        <v>0</v>
      </c>
      <c r="AZ539">
        <v>1200</v>
      </c>
      <c r="BA539">
        <v>1</v>
      </c>
      <c r="BB539" t="str">
        <f t="shared" si="325"/>
        <v xml:space="preserve">N65PJ   </v>
      </c>
      <c r="BC539">
        <v>7</v>
      </c>
      <c r="BE539">
        <v>0</v>
      </c>
      <c r="BF539">
        <v>0</v>
      </c>
      <c r="BG539">
        <v>0</v>
      </c>
      <c r="BH539">
        <v>800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 t="shared" si="341"/>
        <v>19:50:32.625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4</v>
      </c>
      <c r="CP539" t="s">
        <v>119</v>
      </c>
      <c r="CQ539">
        <v>276</v>
      </c>
      <c r="CR539">
        <v>2</v>
      </c>
      <c r="CW539">
        <v>9856521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 t="shared" si="338"/>
        <v>06/02/2020 19:50:27.990</v>
      </c>
      <c r="C540" t="str">
        <f t="shared" si="324"/>
        <v>FFDFD3C0</v>
      </c>
      <c r="D540" t="s">
        <v>127</v>
      </c>
      <c r="E540">
        <v>9</v>
      </c>
      <c r="H540">
        <v>51</v>
      </c>
      <c r="I540" t="s">
        <v>133</v>
      </c>
      <c r="J540" t="s">
        <v>129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339"/>
        <v>19:50:32.625</v>
      </c>
      <c r="T540" t="str">
        <f t="shared" si="340"/>
        <v>19:50:32.125</v>
      </c>
      <c r="U540" t="str">
        <f t="shared" si="323"/>
        <v>A88BAF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233</v>
      </c>
      <c r="AJ540">
        <v>38.311343000000001</v>
      </c>
      <c r="AK540" t="s">
        <v>227</v>
      </c>
      <c r="AL540">
        <v>-122.04997299999999</v>
      </c>
      <c r="AM540">
        <v>25</v>
      </c>
      <c r="AN540">
        <v>825</v>
      </c>
      <c r="AO540" t="s">
        <v>118</v>
      </c>
      <c r="AP540">
        <v>0</v>
      </c>
      <c r="AQ540">
        <v>0</v>
      </c>
      <c r="AR540">
        <v>0</v>
      </c>
      <c r="AZ540">
        <v>1200</v>
      </c>
      <c r="BA540">
        <v>1</v>
      </c>
      <c r="BB540" t="str">
        <f t="shared" si="325"/>
        <v xml:space="preserve">N65PJ   </v>
      </c>
      <c r="BC540">
        <v>7</v>
      </c>
      <c r="BE540">
        <v>0</v>
      </c>
      <c r="BF540">
        <v>0</v>
      </c>
      <c r="BG540">
        <v>0</v>
      </c>
      <c r="BH540">
        <v>800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 t="shared" si="341"/>
        <v>19:50:32.625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4</v>
      </c>
      <c r="CP540" t="s">
        <v>119</v>
      </c>
      <c r="CQ540">
        <v>276</v>
      </c>
      <c r="CR540">
        <v>2</v>
      </c>
      <c r="CW540">
        <v>9856521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 t="shared" ref="A541:A546" si="342">"06/02/2020 19:50:28.844"</f>
        <v>06/02/2020 19:50:28.844</v>
      </c>
      <c r="C541" t="str">
        <f t="shared" si="324"/>
        <v>FFDFD3C0</v>
      </c>
      <c r="D541" t="s">
        <v>125</v>
      </c>
      <c r="E541">
        <v>19</v>
      </c>
      <c r="F541">
        <v>1019</v>
      </c>
      <c r="G541" t="s">
        <v>114</v>
      </c>
      <c r="J541" t="s">
        <v>126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ref="S541:S546" si="343">"19:50:33.508"</f>
        <v>19:50:33.508</v>
      </c>
      <c r="T541" t="str">
        <f t="shared" ref="T541:T546" si="344">"19:50:33.108"</f>
        <v>19:50:33.108</v>
      </c>
      <c r="U541" t="str">
        <f t="shared" si="323"/>
        <v>A88BAF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232</v>
      </c>
      <c r="AJ541">
        <v>38.311321999999997</v>
      </c>
      <c r="AK541" t="s">
        <v>230</v>
      </c>
      <c r="AL541">
        <v>-122.049994</v>
      </c>
      <c r="AM541">
        <v>25</v>
      </c>
      <c r="AN541">
        <v>825</v>
      </c>
      <c r="AO541" t="s">
        <v>118</v>
      </c>
      <c r="AP541">
        <v>0</v>
      </c>
      <c r="AQ541">
        <v>0</v>
      </c>
      <c r="AR541">
        <v>-64</v>
      </c>
      <c r="AZ541">
        <v>1200</v>
      </c>
      <c r="BA541">
        <v>1</v>
      </c>
      <c r="BB541" t="str">
        <f t="shared" si="325"/>
        <v xml:space="preserve">N65PJ   </v>
      </c>
      <c r="BC541">
        <v>7</v>
      </c>
      <c r="BE541">
        <v>0</v>
      </c>
      <c r="BF541">
        <v>0</v>
      </c>
      <c r="BG541">
        <v>0</v>
      </c>
      <c r="BH541">
        <v>800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 t="shared" ref="BW541:BW546" si="345">"19:50:33.515"</f>
        <v>19:50:33.515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4</v>
      </c>
      <c r="CP541" t="s">
        <v>119</v>
      </c>
      <c r="CQ541">
        <v>276</v>
      </c>
      <c r="CR541">
        <v>2</v>
      </c>
      <c r="CW541">
        <v>9857214</v>
      </c>
      <c r="CY541">
        <v>1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 t="shared" si="342"/>
        <v>06/02/2020 19:50:28.844</v>
      </c>
      <c r="C542" t="str">
        <f t="shared" si="324"/>
        <v>FFDFD3C0</v>
      </c>
      <c r="D542" t="s">
        <v>131</v>
      </c>
      <c r="E542">
        <v>11</v>
      </c>
      <c r="H542">
        <v>228</v>
      </c>
      <c r="I542" t="s">
        <v>132</v>
      </c>
      <c r="J542" t="s">
        <v>129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343"/>
        <v>19:50:33.508</v>
      </c>
      <c r="T542" t="str">
        <f t="shared" si="344"/>
        <v>19:50:33.108</v>
      </c>
      <c r="U542" t="str">
        <f t="shared" si="323"/>
        <v>A88BAF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232</v>
      </c>
      <c r="AJ542">
        <v>38.311321999999997</v>
      </c>
      <c r="AK542" t="s">
        <v>230</v>
      </c>
      <c r="AL542">
        <v>-122.049994</v>
      </c>
      <c r="AM542">
        <v>25</v>
      </c>
      <c r="AN542">
        <v>825</v>
      </c>
      <c r="AO542" t="s">
        <v>118</v>
      </c>
      <c r="AP542">
        <v>0</v>
      </c>
      <c r="AQ542">
        <v>0</v>
      </c>
      <c r="AR542">
        <v>-64</v>
      </c>
      <c r="AZ542">
        <v>1200</v>
      </c>
      <c r="BA542">
        <v>1</v>
      </c>
      <c r="BB542" t="str">
        <f t="shared" si="325"/>
        <v xml:space="preserve">N65PJ   </v>
      </c>
      <c r="BC542">
        <v>7</v>
      </c>
      <c r="BE542">
        <v>0</v>
      </c>
      <c r="BF542">
        <v>0</v>
      </c>
      <c r="BG542">
        <v>0</v>
      </c>
      <c r="BH542">
        <v>800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 t="shared" si="345"/>
        <v>19:50:33.515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4</v>
      </c>
      <c r="CP542" t="s">
        <v>119</v>
      </c>
      <c r="CQ542">
        <v>276</v>
      </c>
      <c r="CR542">
        <v>2</v>
      </c>
      <c r="CW542">
        <v>9857214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 t="shared" si="342"/>
        <v>06/02/2020 19:50:28.844</v>
      </c>
      <c r="C543" t="str">
        <f t="shared" si="324"/>
        <v>FFDFD3C0</v>
      </c>
      <c r="D543" t="s">
        <v>122</v>
      </c>
      <c r="E543">
        <v>6</v>
      </c>
      <c r="F543">
        <v>2006</v>
      </c>
      <c r="G543" t="s">
        <v>123</v>
      </c>
      <c r="J543" t="s">
        <v>124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343"/>
        <v>19:50:33.508</v>
      </c>
      <c r="T543" t="str">
        <f t="shared" si="344"/>
        <v>19:50:33.108</v>
      </c>
      <c r="U543" t="str">
        <f t="shared" si="323"/>
        <v>A88BAF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232</v>
      </c>
      <c r="AJ543">
        <v>38.311321999999997</v>
      </c>
      <c r="AK543" t="s">
        <v>230</v>
      </c>
      <c r="AL543">
        <v>-122.049994</v>
      </c>
      <c r="AM543">
        <v>25</v>
      </c>
      <c r="AN543">
        <v>825</v>
      </c>
      <c r="AO543" t="s">
        <v>118</v>
      </c>
      <c r="AP543">
        <v>0</v>
      </c>
      <c r="AQ543">
        <v>0</v>
      </c>
      <c r="AR543">
        <v>-64</v>
      </c>
      <c r="AZ543">
        <v>1200</v>
      </c>
      <c r="BA543">
        <v>1</v>
      </c>
      <c r="BB543" t="str">
        <f t="shared" si="325"/>
        <v xml:space="preserve">N65PJ   </v>
      </c>
      <c r="BC543">
        <v>7</v>
      </c>
      <c r="BE543">
        <v>0</v>
      </c>
      <c r="BF543">
        <v>0</v>
      </c>
      <c r="BG543">
        <v>0</v>
      </c>
      <c r="BH543">
        <v>800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 t="shared" si="345"/>
        <v>19:50:33.515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4</v>
      </c>
      <c r="CP543" t="s">
        <v>119</v>
      </c>
      <c r="CQ543">
        <v>276</v>
      </c>
      <c r="CR543">
        <v>2</v>
      </c>
      <c r="CW543">
        <v>9857214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 t="shared" si="342"/>
        <v>06/02/2020 19:50:28.844</v>
      </c>
      <c r="C544" t="str">
        <f t="shared" si="324"/>
        <v>FFDFD3C0</v>
      </c>
      <c r="D544" t="s">
        <v>113</v>
      </c>
      <c r="E544">
        <v>5</v>
      </c>
      <c r="H544">
        <v>172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343"/>
        <v>19:50:33.508</v>
      </c>
      <c r="T544" t="str">
        <f t="shared" si="344"/>
        <v>19:50:33.108</v>
      </c>
      <c r="U544" t="str">
        <f t="shared" si="323"/>
        <v>A88BAF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232</v>
      </c>
      <c r="AJ544">
        <v>38.311321999999997</v>
      </c>
      <c r="AK544" t="s">
        <v>230</v>
      </c>
      <c r="AL544">
        <v>-122.049994</v>
      </c>
      <c r="AM544">
        <v>25</v>
      </c>
      <c r="AN544">
        <v>825</v>
      </c>
      <c r="AO544" t="s">
        <v>118</v>
      </c>
      <c r="AP544">
        <v>0</v>
      </c>
      <c r="AQ544">
        <v>0</v>
      </c>
      <c r="AR544">
        <v>-64</v>
      </c>
      <c r="AZ544">
        <v>1200</v>
      </c>
      <c r="BA544">
        <v>1</v>
      </c>
      <c r="BB544" t="str">
        <f t="shared" si="325"/>
        <v xml:space="preserve">N65PJ   </v>
      </c>
      <c r="BC544">
        <v>7</v>
      </c>
      <c r="BE544">
        <v>0</v>
      </c>
      <c r="BF544">
        <v>0</v>
      </c>
      <c r="BG544">
        <v>0</v>
      </c>
      <c r="BH544">
        <v>800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 t="shared" si="345"/>
        <v>19:50:33.515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4</v>
      </c>
      <c r="CP544" t="s">
        <v>119</v>
      </c>
      <c r="CQ544">
        <v>276</v>
      </c>
      <c r="CR544">
        <v>2</v>
      </c>
      <c r="CW544">
        <v>9857214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 t="shared" si="342"/>
        <v>06/02/2020 19:50:28.844</v>
      </c>
      <c r="C545" t="str">
        <f t="shared" si="324"/>
        <v>FFDFD3C0</v>
      </c>
      <c r="D545" t="s">
        <v>127</v>
      </c>
      <c r="E545">
        <v>5</v>
      </c>
      <c r="H545">
        <v>47</v>
      </c>
      <c r="I545" t="s">
        <v>128</v>
      </c>
      <c r="J545" t="s">
        <v>129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343"/>
        <v>19:50:33.508</v>
      </c>
      <c r="T545" t="str">
        <f t="shared" si="344"/>
        <v>19:50:33.108</v>
      </c>
      <c r="U545" t="str">
        <f t="shared" si="323"/>
        <v>A88BAF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232</v>
      </c>
      <c r="AJ545">
        <v>38.311321999999997</v>
      </c>
      <c r="AK545" t="s">
        <v>230</v>
      </c>
      <c r="AL545">
        <v>-122.049994</v>
      </c>
      <c r="AM545">
        <v>25</v>
      </c>
      <c r="AN545">
        <v>825</v>
      </c>
      <c r="AO545" t="s">
        <v>118</v>
      </c>
      <c r="AP545">
        <v>0</v>
      </c>
      <c r="AQ545">
        <v>0</v>
      </c>
      <c r="AR545">
        <v>-64</v>
      </c>
      <c r="AZ545">
        <v>1200</v>
      </c>
      <c r="BA545">
        <v>1</v>
      </c>
      <c r="BB545" t="str">
        <f t="shared" si="325"/>
        <v xml:space="preserve">N65PJ   </v>
      </c>
      <c r="BC545">
        <v>7</v>
      </c>
      <c r="BE545">
        <v>0</v>
      </c>
      <c r="BF545">
        <v>0</v>
      </c>
      <c r="BG545">
        <v>0</v>
      </c>
      <c r="BH545">
        <v>800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 t="shared" si="345"/>
        <v>19:50:33.515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4</v>
      </c>
      <c r="CP545" t="s">
        <v>119</v>
      </c>
      <c r="CQ545">
        <v>276</v>
      </c>
      <c r="CR545">
        <v>2</v>
      </c>
      <c r="CW545">
        <v>9857214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 t="shared" si="342"/>
        <v>06/02/2020 19:50:28.844</v>
      </c>
      <c r="C546" t="str">
        <f t="shared" si="324"/>
        <v>FFDFD3C0</v>
      </c>
      <c r="D546" t="s">
        <v>127</v>
      </c>
      <c r="E546">
        <v>9</v>
      </c>
      <c r="H546">
        <v>51</v>
      </c>
      <c r="I546" t="s">
        <v>133</v>
      </c>
      <c r="J546" t="s">
        <v>129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343"/>
        <v>19:50:33.508</v>
      </c>
      <c r="T546" t="str">
        <f t="shared" si="344"/>
        <v>19:50:33.108</v>
      </c>
      <c r="U546" t="str">
        <f t="shared" si="323"/>
        <v>A88BAF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232</v>
      </c>
      <c r="AJ546">
        <v>38.311321999999997</v>
      </c>
      <c r="AK546" t="s">
        <v>230</v>
      </c>
      <c r="AL546">
        <v>-122.049994</v>
      </c>
      <c r="AM546">
        <v>25</v>
      </c>
      <c r="AN546">
        <v>825</v>
      </c>
      <c r="AO546" t="s">
        <v>118</v>
      </c>
      <c r="AP546">
        <v>0</v>
      </c>
      <c r="AQ546">
        <v>0</v>
      </c>
      <c r="AR546">
        <v>-64</v>
      </c>
      <c r="AZ546">
        <v>1200</v>
      </c>
      <c r="BA546">
        <v>1</v>
      </c>
      <c r="BB546" t="str">
        <f t="shared" si="325"/>
        <v xml:space="preserve">N65PJ   </v>
      </c>
      <c r="BC546">
        <v>7</v>
      </c>
      <c r="BE546">
        <v>0</v>
      </c>
      <c r="BF546">
        <v>0</v>
      </c>
      <c r="BG546">
        <v>0</v>
      </c>
      <c r="BH546">
        <v>800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 t="shared" si="345"/>
        <v>19:50:33.515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4</v>
      </c>
      <c r="CP546" t="s">
        <v>119</v>
      </c>
      <c r="CQ546">
        <v>276</v>
      </c>
      <c r="CR546">
        <v>2</v>
      </c>
      <c r="CW546">
        <v>9857214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 t="shared" ref="A547:A552" si="346">"06/02/2020 19:50:29.952"</f>
        <v>06/02/2020 19:50:29.952</v>
      </c>
      <c r="C547" t="str">
        <f t="shared" si="324"/>
        <v>FFDFD3C0</v>
      </c>
      <c r="D547" t="s">
        <v>125</v>
      </c>
      <c r="E547">
        <v>19</v>
      </c>
      <c r="F547">
        <v>1019</v>
      </c>
      <c r="G547" t="s">
        <v>114</v>
      </c>
      <c r="J547" t="s">
        <v>126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ref="S547:S552" si="347">"19:50:34.578"</f>
        <v>19:50:34.578</v>
      </c>
      <c r="T547" t="str">
        <f t="shared" ref="T547:T552" si="348">"19:50:34.078"</f>
        <v>19:50:34.078</v>
      </c>
      <c r="U547" t="str">
        <f t="shared" si="323"/>
        <v>A88BAF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232</v>
      </c>
      <c r="AJ547">
        <v>38.311321999999997</v>
      </c>
      <c r="AK547" t="s">
        <v>230</v>
      </c>
      <c r="AL547">
        <v>-122.049994</v>
      </c>
      <c r="AM547">
        <v>25</v>
      </c>
      <c r="AN547">
        <v>825</v>
      </c>
      <c r="AO547" t="s">
        <v>118</v>
      </c>
      <c r="AP547">
        <v>0</v>
      </c>
      <c r="AQ547">
        <v>0</v>
      </c>
      <c r="AR547">
        <v>-64</v>
      </c>
      <c r="AZ547">
        <v>1200</v>
      </c>
      <c r="BA547">
        <v>1</v>
      </c>
      <c r="BB547" t="str">
        <f t="shared" si="325"/>
        <v xml:space="preserve">N65PJ   </v>
      </c>
      <c r="BC547">
        <v>7</v>
      </c>
      <c r="BE547">
        <v>0</v>
      </c>
      <c r="BF547">
        <v>0</v>
      </c>
      <c r="BG547">
        <v>0</v>
      </c>
      <c r="BH547">
        <v>800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 t="shared" ref="BW547:BW552" si="349">"19:50:34.585"</f>
        <v>19:50:34.585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3</v>
      </c>
      <c r="CP547" t="s">
        <v>119</v>
      </c>
      <c r="CQ547">
        <v>276</v>
      </c>
      <c r="CR547">
        <v>2</v>
      </c>
      <c r="CW547">
        <v>9858071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 t="shared" si="346"/>
        <v>06/02/2020 19:50:29.952</v>
      </c>
      <c r="C548" t="str">
        <f t="shared" si="324"/>
        <v>FFDFD3C0</v>
      </c>
      <c r="D548" t="s">
        <v>122</v>
      </c>
      <c r="E548">
        <v>6</v>
      </c>
      <c r="F548">
        <v>2006</v>
      </c>
      <c r="G548" t="s">
        <v>123</v>
      </c>
      <c r="J548" t="s">
        <v>124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347"/>
        <v>19:50:34.578</v>
      </c>
      <c r="T548" t="str">
        <f t="shared" si="348"/>
        <v>19:50:34.078</v>
      </c>
      <c r="U548" t="str">
        <f t="shared" si="323"/>
        <v>A88BAF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232</v>
      </c>
      <c r="AJ548">
        <v>38.311321999999997</v>
      </c>
      <c r="AK548" t="s">
        <v>230</v>
      </c>
      <c r="AL548">
        <v>-122.049994</v>
      </c>
      <c r="AM548">
        <v>25</v>
      </c>
      <c r="AN548">
        <v>825</v>
      </c>
      <c r="AO548" t="s">
        <v>118</v>
      </c>
      <c r="AP548">
        <v>0</v>
      </c>
      <c r="AQ548">
        <v>0</v>
      </c>
      <c r="AR548">
        <v>-64</v>
      </c>
      <c r="AZ548">
        <v>1200</v>
      </c>
      <c r="BA548">
        <v>1</v>
      </c>
      <c r="BB548" t="str">
        <f t="shared" si="325"/>
        <v xml:space="preserve">N65PJ   </v>
      </c>
      <c r="BC548">
        <v>7</v>
      </c>
      <c r="BE548">
        <v>0</v>
      </c>
      <c r="BF548">
        <v>0</v>
      </c>
      <c r="BG548">
        <v>0</v>
      </c>
      <c r="BH548">
        <v>800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 t="shared" si="349"/>
        <v>19:50:34.585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3</v>
      </c>
      <c r="CP548" t="s">
        <v>119</v>
      </c>
      <c r="CQ548">
        <v>276</v>
      </c>
      <c r="CR548">
        <v>2</v>
      </c>
      <c r="CW548">
        <v>9858071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 t="shared" si="346"/>
        <v>06/02/2020 19:50:29.952</v>
      </c>
      <c r="C549" t="str">
        <f t="shared" si="324"/>
        <v>FFDFD3C0</v>
      </c>
      <c r="D549" t="s">
        <v>131</v>
      </c>
      <c r="E549">
        <v>11</v>
      </c>
      <c r="H549">
        <v>228</v>
      </c>
      <c r="I549" t="s">
        <v>132</v>
      </c>
      <c r="J549" t="s">
        <v>129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347"/>
        <v>19:50:34.578</v>
      </c>
      <c r="T549" t="str">
        <f t="shared" si="348"/>
        <v>19:50:34.078</v>
      </c>
      <c r="U549" t="str">
        <f t="shared" si="323"/>
        <v>A88BAF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232</v>
      </c>
      <c r="AJ549">
        <v>38.311321999999997</v>
      </c>
      <c r="AK549" t="s">
        <v>230</v>
      </c>
      <c r="AL549">
        <v>-122.049994</v>
      </c>
      <c r="AM549">
        <v>25</v>
      </c>
      <c r="AN549">
        <v>825</v>
      </c>
      <c r="AO549" t="s">
        <v>118</v>
      </c>
      <c r="AP549">
        <v>0</v>
      </c>
      <c r="AQ549">
        <v>0</v>
      </c>
      <c r="AR549">
        <v>-64</v>
      </c>
      <c r="AZ549">
        <v>1200</v>
      </c>
      <c r="BA549">
        <v>1</v>
      </c>
      <c r="BB549" t="str">
        <f t="shared" si="325"/>
        <v xml:space="preserve">N65PJ   </v>
      </c>
      <c r="BC549">
        <v>7</v>
      </c>
      <c r="BE549">
        <v>0</v>
      </c>
      <c r="BF549">
        <v>0</v>
      </c>
      <c r="BG549">
        <v>0</v>
      </c>
      <c r="BH549">
        <v>800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 t="shared" si="349"/>
        <v>19:50:34.585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3</v>
      </c>
      <c r="CP549" t="s">
        <v>119</v>
      </c>
      <c r="CQ549">
        <v>276</v>
      </c>
      <c r="CR549">
        <v>2</v>
      </c>
      <c r="CW549">
        <v>9858071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 t="shared" si="346"/>
        <v>06/02/2020 19:50:29.952</v>
      </c>
      <c r="C550" t="str">
        <f t="shared" si="324"/>
        <v>FFDFD3C0</v>
      </c>
      <c r="D550" t="s">
        <v>113</v>
      </c>
      <c r="E550">
        <v>5</v>
      </c>
      <c r="H550">
        <v>172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347"/>
        <v>19:50:34.578</v>
      </c>
      <c r="T550" t="str">
        <f t="shared" si="348"/>
        <v>19:50:34.078</v>
      </c>
      <c r="U550" t="str">
        <f t="shared" si="323"/>
        <v>A88BAF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232</v>
      </c>
      <c r="AJ550">
        <v>38.311321999999997</v>
      </c>
      <c r="AK550" t="s">
        <v>230</v>
      </c>
      <c r="AL550">
        <v>-122.049994</v>
      </c>
      <c r="AM550">
        <v>25</v>
      </c>
      <c r="AN550">
        <v>825</v>
      </c>
      <c r="AO550" t="s">
        <v>118</v>
      </c>
      <c r="AP550">
        <v>0</v>
      </c>
      <c r="AQ550">
        <v>0</v>
      </c>
      <c r="AR550">
        <v>-64</v>
      </c>
      <c r="AZ550">
        <v>1200</v>
      </c>
      <c r="BA550">
        <v>1</v>
      </c>
      <c r="BB550" t="str">
        <f t="shared" si="325"/>
        <v xml:space="preserve">N65PJ   </v>
      </c>
      <c r="BC550">
        <v>7</v>
      </c>
      <c r="BE550">
        <v>0</v>
      </c>
      <c r="BF550">
        <v>0</v>
      </c>
      <c r="BG550">
        <v>0</v>
      </c>
      <c r="BH550">
        <v>800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 t="shared" si="349"/>
        <v>19:50:34.585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3</v>
      </c>
      <c r="CP550" t="s">
        <v>119</v>
      </c>
      <c r="CQ550">
        <v>276</v>
      </c>
      <c r="CR550">
        <v>2</v>
      </c>
      <c r="CW550">
        <v>9858071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 t="shared" si="346"/>
        <v>06/02/2020 19:50:29.952</v>
      </c>
      <c r="C551" t="str">
        <f t="shared" si="324"/>
        <v>FFDFD3C0</v>
      </c>
      <c r="D551" t="s">
        <v>127</v>
      </c>
      <c r="E551">
        <v>5</v>
      </c>
      <c r="H551">
        <v>47</v>
      </c>
      <c r="I551" t="s">
        <v>128</v>
      </c>
      <c r="J551" t="s">
        <v>129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347"/>
        <v>19:50:34.578</v>
      </c>
      <c r="T551" t="str">
        <f t="shared" si="348"/>
        <v>19:50:34.078</v>
      </c>
      <c r="U551" t="str">
        <f t="shared" si="323"/>
        <v>A88BAF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232</v>
      </c>
      <c r="AJ551">
        <v>38.311321999999997</v>
      </c>
      <c r="AK551" t="s">
        <v>230</v>
      </c>
      <c r="AL551">
        <v>-122.049994</v>
      </c>
      <c r="AM551">
        <v>25</v>
      </c>
      <c r="AN551">
        <v>825</v>
      </c>
      <c r="AO551" t="s">
        <v>118</v>
      </c>
      <c r="AP551">
        <v>0</v>
      </c>
      <c r="AQ551">
        <v>0</v>
      </c>
      <c r="AR551">
        <v>-64</v>
      </c>
      <c r="AZ551">
        <v>1200</v>
      </c>
      <c r="BA551">
        <v>1</v>
      </c>
      <c r="BB551" t="str">
        <f t="shared" si="325"/>
        <v xml:space="preserve">N65PJ   </v>
      </c>
      <c r="BC551">
        <v>7</v>
      </c>
      <c r="BE551">
        <v>0</v>
      </c>
      <c r="BF551">
        <v>0</v>
      </c>
      <c r="BG551">
        <v>0</v>
      </c>
      <c r="BH551">
        <v>800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 t="shared" si="349"/>
        <v>19:50:34.585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3</v>
      </c>
      <c r="CP551" t="s">
        <v>119</v>
      </c>
      <c r="CQ551">
        <v>276</v>
      </c>
      <c r="CR551">
        <v>2</v>
      </c>
      <c r="CW551">
        <v>9858071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 t="shared" si="346"/>
        <v>06/02/2020 19:50:29.952</v>
      </c>
      <c r="C552" t="str">
        <f t="shared" si="324"/>
        <v>FFDFD3C0</v>
      </c>
      <c r="D552" t="s">
        <v>127</v>
      </c>
      <c r="E552">
        <v>9</v>
      </c>
      <c r="H552">
        <v>51</v>
      </c>
      <c r="I552" t="s">
        <v>133</v>
      </c>
      <c r="J552" t="s">
        <v>129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347"/>
        <v>19:50:34.578</v>
      </c>
      <c r="T552" t="str">
        <f t="shared" si="348"/>
        <v>19:50:34.078</v>
      </c>
      <c r="U552" t="str">
        <f t="shared" si="323"/>
        <v>A88BAF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232</v>
      </c>
      <c r="AJ552">
        <v>38.311321999999997</v>
      </c>
      <c r="AK552" t="s">
        <v>230</v>
      </c>
      <c r="AL552">
        <v>-122.049994</v>
      </c>
      <c r="AM552">
        <v>25</v>
      </c>
      <c r="AN552">
        <v>825</v>
      </c>
      <c r="AO552" t="s">
        <v>118</v>
      </c>
      <c r="AP552">
        <v>0</v>
      </c>
      <c r="AQ552">
        <v>0</v>
      </c>
      <c r="AR552">
        <v>-64</v>
      </c>
      <c r="AZ552">
        <v>1200</v>
      </c>
      <c r="BA552">
        <v>1</v>
      </c>
      <c r="BB552" t="str">
        <f t="shared" si="325"/>
        <v xml:space="preserve">N65PJ   </v>
      </c>
      <c r="BC552">
        <v>7</v>
      </c>
      <c r="BE552">
        <v>0</v>
      </c>
      <c r="BF552">
        <v>0</v>
      </c>
      <c r="BG552">
        <v>0</v>
      </c>
      <c r="BH552">
        <v>800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 t="shared" si="349"/>
        <v>19:50:34.585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3</v>
      </c>
      <c r="CP552" t="s">
        <v>119</v>
      </c>
      <c r="CQ552">
        <v>276</v>
      </c>
      <c r="CR552">
        <v>2</v>
      </c>
      <c r="CW552">
        <v>9858071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 t="shared" ref="A553:A558" si="350">"06/02/2020 19:50:30.924"</f>
        <v>06/02/2020 19:50:30.924</v>
      </c>
      <c r="C553" t="str">
        <f t="shared" si="324"/>
        <v>FFDFD3C0</v>
      </c>
      <c r="D553" t="s">
        <v>131</v>
      </c>
      <c r="E553">
        <v>11</v>
      </c>
      <c r="H553">
        <v>228</v>
      </c>
      <c r="I553" t="s">
        <v>132</v>
      </c>
      <c r="J553" t="s">
        <v>129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ref="S553:S558" si="351">"19:50:35.602"</f>
        <v>19:50:35.602</v>
      </c>
      <c r="T553" t="str">
        <f t="shared" ref="T553:T558" si="352">"19:50:34.602"</f>
        <v>19:50:34.602</v>
      </c>
      <c r="U553" t="str">
        <f t="shared" si="323"/>
        <v>A88BAF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233</v>
      </c>
      <c r="AJ553">
        <v>38.311343000000001</v>
      </c>
      <c r="AK553" t="s">
        <v>227</v>
      </c>
      <c r="AL553">
        <v>-122.04997299999999</v>
      </c>
      <c r="AM553">
        <v>25</v>
      </c>
      <c r="AN553">
        <v>825</v>
      </c>
      <c r="AO553" t="s">
        <v>118</v>
      </c>
      <c r="AP553">
        <v>0</v>
      </c>
      <c r="AQ553">
        <v>0</v>
      </c>
      <c r="AR553">
        <v>0</v>
      </c>
      <c r="AZ553">
        <v>1200</v>
      </c>
      <c r="BA553">
        <v>1</v>
      </c>
      <c r="BB553" t="str">
        <f t="shared" si="325"/>
        <v xml:space="preserve">N65PJ   </v>
      </c>
      <c r="BC553">
        <v>7</v>
      </c>
      <c r="BE553">
        <v>0</v>
      </c>
      <c r="BF553">
        <v>0</v>
      </c>
      <c r="BG553">
        <v>0</v>
      </c>
      <c r="BH553">
        <v>775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 t="shared" ref="BW553:BW558" si="353">"19:50:35.607"</f>
        <v>19:50:35.607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4</v>
      </c>
      <c r="CP553" t="s">
        <v>119</v>
      </c>
      <c r="CQ553">
        <v>276</v>
      </c>
      <c r="CR553">
        <v>2</v>
      </c>
      <c r="CW553">
        <v>9858868</v>
      </c>
      <c r="CY553">
        <v>1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 t="shared" si="350"/>
        <v>06/02/2020 19:50:30.924</v>
      </c>
      <c r="C554" t="str">
        <f t="shared" si="324"/>
        <v>FFDFD3C0</v>
      </c>
      <c r="D554" t="s">
        <v>113</v>
      </c>
      <c r="E554">
        <v>5</v>
      </c>
      <c r="H554">
        <v>172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si="351"/>
        <v>19:50:35.602</v>
      </c>
      <c r="T554" t="str">
        <f t="shared" si="352"/>
        <v>19:50:34.602</v>
      </c>
      <c r="U554" t="str">
        <f t="shared" si="323"/>
        <v>A88BAF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233</v>
      </c>
      <c r="AJ554">
        <v>38.311343000000001</v>
      </c>
      <c r="AK554" t="s">
        <v>227</v>
      </c>
      <c r="AL554">
        <v>-122.04997299999999</v>
      </c>
      <c r="AM554">
        <v>25</v>
      </c>
      <c r="AN554">
        <v>825</v>
      </c>
      <c r="AO554" t="s">
        <v>118</v>
      </c>
      <c r="AP554">
        <v>0</v>
      </c>
      <c r="AQ554">
        <v>0</v>
      </c>
      <c r="AR554">
        <v>0</v>
      </c>
      <c r="AZ554">
        <v>1200</v>
      </c>
      <c r="BA554">
        <v>1</v>
      </c>
      <c r="BB554" t="str">
        <f t="shared" si="325"/>
        <v xml:space="preserve">N65PJ   </v>
      </c>
      <c r="BC554">
        <v>7</v>
      </c>
      <c r="BE554">
        <v>0</v>
      </c>
      <c r="BF554">
        <v>0</v>
      </c>
      <c r="BG554">
        <v>0</v>
      </c>
      <c r="BH554">
        <v>775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 t="shared" si="353"/>
        <v>19:50:35.607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4</v>
      </c>
      <c r="CP554" t="s">
        <v>119</v>
      </c>
      <c r="CQ554">
        <v>276</v>
      </c>
      <c r="CR554">
        <v>2</v>
      </c>
      <c r="CW554">
        <v>9858868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si="350"/>
        <v>06/02/2020 19:50:30.924</v>
      </c>
      <c r="C555" t="str">
        <f t="shared" si="324"/>
        <v>FFDFD3C0</v>
      </c>
      <c r="D555" t="s">
        <v>127</v>
      </c>
      <c r="E555">
        <v>5</v>
      </c>
      <c r="H555">
        <v>47</v>
      </c>
      <c r="I555" t="s">
        <v>128</v>
      </c>
      <c r="J555" t="s">
        <v>129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351"/>
        <v>19:50:35.602</v>
      </c>
      <c r="T555" t="str">
        <f t="shared" si="352"/>
        <v>19:50:34.602</v>
      </c>
      <c r="U555" t="str">
        <f t="shared" si="323"/>
        <v>A88BAF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233</v>
      </c>
      <c r="AJ555">
        <v>38.311343000000001</v>
      </c>
      <c r="AK555" t="s">
        <v>227</v>
      </c>
      <c r="AL555">
        <v>-122.04997299999999</v>
      </c>
      <c r="AM555">
        <v>25</v>
      </c>
      <c r="AN555">
        <v>825</v>
      </c>
      <c r="AO555" t="s">
        <v>118</v>
      </c>
      <c r="AP555">
        <v>0</v>
      </c>
      <c r="AQ555">
        <v>0</v>
      </c>
      <c r="AR555">
        <v>0</v>
      </c>
      <c r="AZ555">
        <v>1200</v>
      </c>
      <c r="BA555">
        <v>1</v>
      </c>
      <c r="BB555" t="str">
        <f t="shared" si="325"/>
        <v xml:space="preserve">N65PJ   </v>
      </c>
      <c r="BC555">
        <v>7</v>
      </c>
      <c r="BE555">
        <v>0</v>
      </c>
      <c r="BF555">
        <v>0</v>
      </c>
      <c r="BG555">
        <v>0</v>
      </c>
      <c r="BH555">
        <v>775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 t="shared" si="353"/>
        <v>19:50:35.607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4</v>
      </c>
      <c r="CP555" t="s">
        <v>119</v>
      </c>
      <c r="CQ555">
        <v>276</v>
      </c>
      <c r="CR555">
        <v>2</v>
      </c>
      <c r="CW555">
        <v>9858868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350"/>
        <v>06/02/2020 19:50:30.924</v>
      </c>
      <c r="C556" t="str">
        <f t="shared" si="324"/>
        <v>FFDFD3C0</v>
      </c>
      <c r="D556" t="s">
        <v>127</v>
      </c>
      <c r="E556">
        <v>9</v>
      </c>
      <c r="H556">
        <v>51</v>
      </c>
      <c r="I556" t="s">
        <v>133</v>
      </c>
      <c r="J556" t="s">
        <v>129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351"/>
        <v>19:50:35.602</v>
      </c>
      <c r="T556" t="str">
        <f t="shared" si="352"/>
        <v>19:50:34.602</v>
      </c>
      <c r="U556" t="str">
        <f t="shared" si="323"/>
        <v>A88BAF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233</v>
      </c>
      <c r="AJ556">
        <v>38.311343000000001</v>
      </c>
      <c r="AK556" t="s">
        <v>227</v>
      </c>
      <c r="AL556">
        <v>-122.04997299999999</v>
      </c>
      <c r="AM556">
        <v>25</v>
      </c>
      <c r="AN556">
        <v>825</v>
      </c>
      <c r="AO556" t="s">
        <v>118</v>
      </c>
      <c r="AP556">
        <v>0</v>
      </c>
      <c r="AQ556">
        <v>0</v>
      </c>
      <c r="AR556">
        <v>0</v>
      </c>
      <c r="AZ556">
        <v>1200</v>
      </c>
      <c r="BA556">
        <v>1</v>
      </c>
      <c r="BB556" t="str">
        <f t="shared" si="325"/>
        <v xml:space="preserve">N65PJ   </v>
      </c>
      <c r="BC556">
        <v>7</v>
      </c>
      <c r="BE556">
        <v>0</v>
      </c>
      <c r="BF556">
        <v>0</v>
      </c>
      <c r="BG556">
        <v>0</v>
      </c>
      <c r="BH556">
        <v>775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 t="shared" si="353"/>
        <v>19:50:35.607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4</v>
      </c>
      <c r="CP556" t="s">
        <v>119</v>
      </c>
      <c r="CQ556">
        <v>276</v>
      </c>
      <c r="CR556">
        <v>2</v>
      </c>
      <c r="CW556">
        <v>9858868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si="350"/>
        <v>06/02/2020 19:50:30.924</v>
      </c>
      <c r="C557" t="str">
        <f t="shared" si="324"/>
        <v>FFDFD3C0</v>
      </c>
      <c r="D557" t="s">
        <v>125</v>
      </c>
      <c r="E557">
        <v>19</v>
      </c>
      <c r="F557">
        <v>1019</v>
      </c>
      <c r="G557" t="s">
        <v>114</v>
      </c>
      <c r="J557" t="s">
        <v>126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351"/>
        <v>19:50:35.602</v>
      </c>
      <c r="T557" t="str">
        <f t="shared" si="352"/>
        <v>19:50:34.602</v>
      </c>
      <c r="U557" t="str">
        <f t="shared" si="323"/>
        <v>A88BAF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233</v>
      </c>
      <c r="AJ557">
        <v>38.311343000000001</v>
      </c>
      <c r="AK557" t="s">
        <v>227</v>
      </c>
      <c r="AL557">
        <v>-122.04997299999999</v>
      </c>
      <c r="AM557">
        <v>25</v>
      </c>
      <c r="AN557">
        <v>825</v>
      </c>
      <c r="AO557" t="s">
        <v>118</v>
      </c>
      <c r="AP557">
        <v>0</v>
      </c>
      <c r="AQ557">
        <v>0</v>
      </c>
      <c r="AR557">
        <v>0</v>
      </c>
      <c r="AZ557">
        <v>1200</v>
      </c>
      <c r="BA557">
        <v>1</v>
      </c>
      <c r="BB557" t="str">
        <f t="shared" si="325"/>
        <v xml:space="preserve">N65PJ   </v>
      </c>
      <c r="BC557">
        <v>7</v>
      </c>
      <c r="BE557">
        <v>0</v>
      </c>
      <c r="BF557">
        <v>0</v>
      </c>
      <c r="BG557">
        <v>0</v>
      </c>
      <c r="BH557">
        <v>775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 t="shared" si="353"/>
        <v>19:50:35.607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4</v>
      </c>
      <c r="CP557" t="s">
        <v>119</v>
      </c>
      <c r="CQ557">
        <v>276</v>
      </c>
      <c r="CR557">
        <v>2</v>
      </c>
      <c r="CW557">
        <v>9858868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si="350"/>
        <v>06/02/2020 19:50:30.924</v>
      </c>
      <c r="C558" t="str">
        <f t="shared" si="324"/>
        <v>FFDFD3C0</v>
      </c>
      <c r="D558" t="s">
        <v>122</v>
      </c>
      <c r="E558">
        <v>6</v>
      </c>
      <c r="F558">
        <v>2006</v>
      </c>
      <c r="G558" t="s">
        <v>123</v>
      </c>
      <c r="J558" t="s">
        <v>124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351"/>
        <v>19:50:35.602</v>
      </c>
      <c r="T558" t="str">
        <f t="shared" si="352"/>
        <v>19:50:34.602</v>
      </c>
      <c r="U558" t="str">
        <f t="shared" si="323"/>
        <v>A88BAF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233</v>
      </c>
      <c r="AJ558">
        <v>38.311343000000001</v>
      </c>
      <c r="AK558" t="s">
        <v>227</v>
      </c>
      <c r="AL558">
        <v>-122.04997299999999</v>
      </c>
      <c r="AM558">
        <v>25</v>
      </c>
      <c r="AN558">
        <v>825</v>
      </c>
      <c r="AO558" t="s">
        <v>118</v>
      </c>
      <c r="AP558">
        <v>0</v>
      </c>
      <c r="AQ558">
        <v>0</v>
      </c>
      <c r="AR558">
        <v>0</v>
      </c>
      <c r="AZ558">
        <v>1200</v>
      </c>
      <c r="BA558">
        <v>1</v>
      </c>
      <c r="BB558" t="str">
        <f t="shared" si="325"/>
        <v xml:space="preserve">N65PJ   </v>
      </c>
      <c r="BC558">
        <v>7</v>
      </c>
      <c r="BE558">
        <v>0</v>
      </c>
      <c r="BF558">
        <v>0</v>
      </c>
      <c r="BG558">
        <v>0</v>
      </c>
      <c r="BH558">
        <v>775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 t="shared" si="353"/>
        <v>19:50:35.607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4</v>
      </c>
      <c r="CP558" t="s">
        <v>119</v>
      </c>
      <c r="CQ558">
        <v>276</v>
      </c>
      <c r="CR558">
        <v>2</v>
      </c>
      <c r="CW558">
        <v>9858868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ref="A559:A564" si="354">"06/02/2020 19:50:32.117"</f>
        <v>06/02/2020 19:50:32.117</v>
      </c>
      <c r="C559" t="str">
        <f t="shared" si="324"/>
        <v>FFDFD3C0</v>
      </c>
      <c r="D559" t="s">
        <v>125</v>
      </c>
      <c r="E559">
        <v>19</v>
      </c>
      <c r="F559">
        <v>1019</v>
      </c>
      <c r="G559" t="s">
        <v>114</v>
      </c>
      <c r="J559" t="s">
        <v>126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ref="S559:S564" si="355">"19:50:36.789"</f>
        <v>19:50:36.789</v>
      </c>
      <c r="T559" t="str">
        <f t="shared" ref="T559:T564" si="356">"19:50:36.289"</f>
        <v>19:50:36.289</v>
      </c>
      <c r="U559" t="str">
        <f t="shared" si="323"/>
        <v>A88BAF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232</v>
      </c>
      <c r="AJ559">
        <v>38.311321999999997</v>
      </c>
      <c r="AK559" t="s">
        <v>230</v>
      </c>
      <c r="AL559">
        <v>-122.049994</v>
      </c>
      <c r="AM559">
        <v>25</v>
      </c>
      <c r="AN559">
        <v>825</v>
      </c>
      <c r="AO559" t="s">
        <v>118</v>
      </c>
      <c r="AP559">
        <v>0</v>
      </c>
      <c r="AQ559">
        <v>0</v>
      </c>
      <c r="AR559">
        <v>0</v>
      </c>
      <c r="AZ559">
        <v>1200</v>
      </c>
      <c r="BA559">
        <v>1</v>
      </c>
      <c r="BB559" t="str">
        <f t="shared" si="325"/>
        <v xml:space="preserve">N65PJ   </v>
      </c>
      <c r="BC559">
        <v>7</v>
      </c>
      <c r="BE559">
        <v>0</v>
      </c>
      <c r="BF559">
        <v>0</v>
      </c>
      <c r="BG559">
        <v>0</v>
      </c>
      <c r="BH559">
        <v>775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 t="shared" ref="BW559:BW564" si="357">"19:50:36.790"</f>
        <v>19:50:36.790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4</v>
      </c>
      <c r="CP559" t="s">
        <v>119</v>
      </c>
      <c r="CQ559">
        <v>276</v>
      </c>
      <c r="CR559">
        <v>2</v>
      </c>
      <c r="CW559">
        <v>9859814</v>
      </c>
      <c r="CY559">
        <v>1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 t="shared" si="354"/>
        <v>06/02/2020 19:50:32.117</v>
      </c>
      <c r="C560" t="str">
        <f t="shared" si="324"/>
        <v>FFDFD3C0</v>
      </c>
      <c r="D560" t="s">
        <v>122</v>
      </c>
      <c r="E560">
        <v>6</v>
      </c>
      <c r="F560">
        <v>2006</v>
      </c>
      <c r="G560" t="s">
        <v>123</v>
      </c>
      <c r="J560" t="s">
        <v>124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355"/>
        <v>19:50:36.789</v>
      </c>
      <c r="T560" t="str">
        <f t="shared" si="356"/>
        <v>19:50:36.289</v>
      </c>
      <c r="U560" t="str">
        <f t="shared" si="323"/>
        <v>A88BAF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232</v>
      </c>
      <c r="AJ560">
        <v>38.311321999999997</v>
      </c>
      <c r="AK560" t="s">
        <v>230</v>
      </c>
      <c r="AL560">
        <v>-122.049994</v>
      </c>
      <c r="AM560">
        <v>25</v>
      </c>
      <c r="AN560">
        <v>825</v>
      </c>
      <c r="AO560" t="s">
        <v>118</v>
      </c>
      <c r="AP560">
        <v>0</v>
      </c>
      <c r="AQ560">
        <v>0</v>
      </c>
      <c r="AR560">
        <v>0</v>
      </c>
      <c r="AZ560">
        <v>1200</v>
      </c>
      <c r="BA560">
        <v>1</v>
      </c>
      <c r="BB560" t="str">
        <f t="shared" si="325"/>
        <v xml:space="preserve">N65PJ   </v>
      </c>
      <c r="BC560">
        <v>7</v>
      </c>
      <c r="BE560">
        <v>0</v>
      </c>
      <c r="BF560">
        <v>0</v>
      </c>
      <c r="BG560">
        <v>0</v>
      </c>
      <c r="BH560">
        <v>775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 t="shared" si="357"/>
        <v>19:50:36.790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4</v>
      </c>
      <c r="CP560" t="s">
        <v>119</v>
      </c>
      <c r="CQ560">
        <v>276</v>
      </c>
      <c r="CR560">
        <v>2</v>
      </c>
      <c r="CW560">
        <v>9859814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 t="shared" si="354"/>
        <v>06/02/2020 19:50:32.117</v>
      </c>
      <c r="C561" t="str">
        <f t="shared" si="324"/>
        <v>FFDFD3C0</v>
      </c>
      <c r="D561" t="s">
        <v>131</v>
      </c>
      <c r="E561">
        <v>11</v>
      </c>
      <c r="H561">
        <v>228</v>
      </c>
      <c r="I561" t="s">
        <v>132</v>
      </c>
      <c r="J561" t="s">
        <v>129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355"/>
        <v>19:50:36.789</v>
      </c>
      <c r="T561" t="str">
        <f t="shared" si="356"/>
        <v>19:50:36.289</v>
      </c>
      <c r="U561" t="str">
        <f t="shared" si="323"/>
        <v>A88BAF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232</v>
      </c>
      <c r="AJ561">
        <v>38.311321999999997</v>
      </c>
      <c r="AK561" t="s">
        <v>230</v>
      </c>
      <c r="AL561">
        <v>-122.049994</v>
      </c>
      <c r="AM561">
        <v>25</v>
      </c>
      <c r="AN561">
        <v>825</v>
      </c>
      <c r="AO561" t="s">
        <v>118</v>
      </c>
      <c r="AP561">
        <v>0</v>
      </c>
      <c r="AQ561">
        <v>0</v>
      </c>
      <c r="AR561">
        <v>0</v>
      </c>
      <c r="AZ561">
        <v>1200</v>
      </c>
      <c r="BA561">
        <v>1</v>
      </c>
      <c r="BB561" t="str">
        <f t="shared" si="325"/>
        <v xml:space="preserve">N65PJ   </v>
      </c>
      <c r="BC561">
        <v>7</v>
      </c>
      <c r="BE561">
        <v>0</v>
      </c>
      <c r="BF561">
        <v>0</v>
      </c>
      <c r="BG561">
        <v>0</v>
      </c>
      <c r="BH561">
        <v>775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 t="shared" si="357"/>
        <v>19:50:36.790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4</v>
      </c>
      <c r="CP561" t="s">
        <v>119</v>
      </c>
      <c r="CQ561">
        <v>276</v>
      </c>
      <c r="CR561">
        <v>2</v>
      </c>
      <c r="CW561">
        <v>9859814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 t="shared" si="354"/>
        <v>06/02/2020 19:50:32.117</v>
      </c>
      <c r="C562" t="str">
        <f t="shared" si="324"/>
        <v>FFDFD3C0</v>
      </c>
      <c r="D562" t="s">
        <v>113</v>
      </c>
      <c r="E562">
        <v>5</v>
      </c>
      <c r="H562">
        <v>172</v>
      </c>
      <c r="I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355"/>
        <v>19:50:36.789</v>
      </c>
      <c r="T562" t="str">
        <f t="shared" si="356"/>
        <v>19:50:36.289</v>
      </c>
      <c r="U562" t="str">
        <f t="shared" si="323"/>
        <v>A88BAF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232</v>
      </c>
      <c r="AJ562">
        <v>38.311321999999997</v>
      </c>
      <c r="AK562" t="s">
        <v>230</v>
      </c>
      <c r="AL562">
        <v>-122.049994</v>
      </c>
      <c r="AM562">
        <v>25</v>
      </c>
      <c r="AN562">
        <v>825</v>
      </c>
      <c r="AO562" t="s">
        <v>118</v>
      </c>
      <c r="AP562">
        <v>0</v>
      </c>
      <c r="AQ562">
        <v>0</v>
      </c>
      <c r="AR562">
        <v>0</v>
      </c>
      <c r="AZ562">
        <v>1200</v>
      </c>
      <c r="BA562">
        <v>1</v>
      </c>
      <c r="BB562" t="str">
        <f t="shared" si="325"/>
        <v xml:space="preserve">N65PJ   </v>
      </c>
      <c r="BC562">
        <v>7</v>
      </c>
      <c r="BE562">
        <v>0</v>
      </c>
      <c r="BF562">
        <v>0</v>
      </c>
      <c r="BG562">
        <v>0</v>
      </c>
      <c r="BH562">
        <v>775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 t="shared" si="357"/>
        <v>19:50:36.790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4</v>
      </c>
      <c r="CP562" t="s">
        <v>119</v>
      </c>
      <c r="CQ562">
        <v>276</v>
      </c>
      <c r="CR562">
        <v>2</v>
      </c>
      <c r="CW562">
        <v>9859814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 t="shared" si="354"/>
        <v>06/02/2020 19:50:32.117</v>
      </c>
      <c r="C563" t="str">
        <f t="shared" si="324"/>
        <v>FFDFD3C0</v>
      </c>
      <c r="D563" t="s">
        <v>127</v>
      </c>
      <c r="E563">
        <v>5</v>
      </c>
      <c r="H563">
        <v>47</v>
      </c>
      <c r="I563" t="s">
        <v>128</v>
      </c>
      <c r="J563" t="s">
        <v>129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355"/>
        <v>19:50:36.789</v>
      </c>
      <c r="T563" t="str">
        <f t="shared" si="356"/>
        <v>19:50:36.289</v>
      </c>
      <c r="U563" t="str">
        <f t="shared" si="323"/>
        <v>A88BAF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232</v>
      </c>
      <c r="AJ563">
        <v>38.311321999999997</v>
      </c>
      <c r="AK563" t="s">
        <v>230</v>
      </c>
      <c r="AL563">
        <v>-122.049994</v>
      </c>
      <c r="AM563">
        <v>25</v>
      </c>
      <c r="AN563">
        <v>825</v>
      </c>
      <c r="AO563" t="s">
        <v>118</v>
      </c>
      <c r="AP563">
        <v>0</v>
      </c>
      <c r="AQ563">
        <v>0</v>
      </c>
      <c r="AR563">
        <v>0</v>
      </c>
      <c r="AZ563">
        <v>1200</v>
      </c>
      <c r="BA563">
        <v>1</v>
      </c>
      <c r="BB563" t="str">
        <f t="shared" si="325"/>
        <v xml:space="preserve">N65PJ   </v>
      </c>
      <c r="BC563">
        <v>7</v>
      </c>
      <c r="BE563">
        <v>0</v>
      </c>
      <c r="BF563">
        <v>0</v>
      </c>
      <c r="BG563">
        <v>0</v>
      </c>
      <c r="BH563">
        <v>775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 t="shared" si="357"/>
        <v>19:50:36.790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4</v>
      </c>
      <c r="CP563" t="s">
        <v>119</v>
      </c>
      <c r="CQ563">
        <v>276</v>
      </c>
      <c r="CR563">
        <v>2</v>
      </c>
      <c r="CW563">
        <v>9859814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 t="shared" si="354"/>
        <v>06/02/2020 19:50:32.117</v>
      </c>
      <c r="C564" t="str">
        <f t="shared" si="324"/>
        <v>FFDFD3C0</v>
      </c>
      <c r="D564" t="s">
        <v>127</v>
      </c>
      <c r="E564">
        <v>9</v>
      </c>
      <c r="H564">
        <v>51</v>
      </c>
      <c r="I564" t="s">
        <v>133</v>
      </c>
      <c r="J564" t="s">
        <v>129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355"/>
        <v>19:50:36.789</v>
      </c>
      <c r="T564" t="str">
        <f t="shared" si="356"/>
        <v>19:50:36.289</v>
      </c>
      <c r="U564" t="str">
        <f t="shared" si="323"/>
        <v>A88BAF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232</v>
      </c>
      <c r="AJ564">
        <v>38.311321999999997</v>
      </c>
      <c r="AK564" t="s">
        <v>230</v>
      </c>
      <c r="AL564">
        <v>-122.049994</v>
      </c>
      <c r="AM564">
        <v>25</v>
      </c>
      <c r="AN564">
        <v>825</v>
      </c>
      <c r="AO564" t="s">
        <v>118</v>
      </c>
      <c r="AP564">
        <v>0</v>
      </c>
      <c r="AQ564">
        <v>0</v>
      </c>
      <c r="AR564">
        <v>0</v>
      </c>
      <c r="AZ564">
        <v>1200</v>
      </c>
      <c r="BA564">
        <v>1</v>
      </c>
      <c r="BB564" t="str">
        <f t="shared" si="325"/>
        <v xml:space="preserve">N65PJ   </v>
      </c>
      <c r="BC564">
        <v>7</v>
      </c>
      <c r="BE564">
        <v>0</v>
      </c>
      <c r="BF564">
        <v>0</v>
      </c>
      <c r="BG564">
        <v>0</v>
      </c>
      <c r="BH564">
        <v>775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 t="shared" si="357"/>
        <v>19:50:36.790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4</v>
      </c>
      <c r="CP564" t="s">
        <v>119</v>
      </c>
      <c r="CQ564">
        <v>276</v>
      </c>
      <c r="CR564">
        <v>2</v>
      </c>
      <c r="CW564">
        <v>9859814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 t="shared" ref="A565:A570" si="358">"06/02/2020 19:50:33.725"</f>
        <v>06/02/2020 19:50:33.725</v>
      </c>
      <c r="C565" t="str">
        <f t="shared" si="324"/>
        <v>FFDFD3C0</v>
      </c>
      <c r="D565" t="s">
        <v>125</v>
      </c>
      <c r="E565">
        <v>19</v>
      </c>
      <c r="F565">
        <v>1019</v>
      </c>
      <c r="G565" t="s">
        <v>114</v>
      </c>
      <c r="J565" t="s">
        <v>126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ref="S565:S570" si="359">"19:50:38.367"</f>
        <v>19:50:38.367</v>
      </c>
      <c r="T565" t="str">
        <f t="shared" ref="T565:T570" si="360">"19:50:37.867"</f>
        <v>19:50:37.867</v>
      </c>
      <c r="U565" t="str">
        <f t="shared" si="323"/>
        <v>A88BAF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232</v>
      </c>
      <c r="AJ565">
        <v>38.311321999999997</v>
      </c>
      <c r="AK565" t="s">
        <v>230</v>
      </c>
      <c r="AL565">
        <v>-122.049994</v>
      </c>
      <c r="AM565">
        <v>25</v>
      </c>
      <c r="AN565">
        <v>825</v>
      </c>
      <c r="AO565" t="s">
        <v>118</v>
      </c>
      <c r="AP565">
        <v>0</v>
      </c>
      <c r="AQ565">
        <v>0</v>
      </c>
      <c r="AR565">
        <v>64</v>
      </c>
      <c r="AZ565">
        <v>1200</v>
      </c>
      <c r="BA565">
        <v>1</v>
      </c>
      <c r="BB565" t="str">
        <f t="shared" si="325"/>
        <v xml:space="preserve">N65PJ   </v>
      </c>
      <c r="BC565">
        <v>7</v>
      </c>
      <c r="BE565">
        <v>0</v>
      </c>
      <c r="BF565">
        <v>0</v>
      </c>
      <c r="BG565">
        <v>0</v>
      </c>
      <c r="BH565">
        <v>800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 t="shared" ref="BW565:BW570" si="361">"19:50:38.373"</f>
        <v>19:50:38.373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3</v>
      </c>
      <c r="CP565" t="s">
        <v>119</v>
      </c>
      <c r="CQ565">
        <v>276</v>
      </c>
      <c r="CR565">
        <v>2</v>
      </c>
      <c r="CW565">
        <v>9861091</v>
      </c>
      <c r="CY565">
        <v>1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 t="shared" si="358"/>
        <v>06/02/2020 19:50:33.725</v>
      </c>
      <c r="C566" t="str">
        <f t="shared" si="324"/>
        <v>FFDFD3C0</v>
      </c>
      <c r="D566" t="s">
        <v>127</v>
      </c>
      <c r="E566">
        <v>9</v>
      </c>
      <c r="H566">
        <v>51</v>
      </c>
      <c r="I566" t="s">
        <v>133</v>
      </c>
      <c r="J566" t="s">
        <v>129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359"/>
        <v>19:50:38.367</v>
      </c>
      <c r="T566" t="str">
        <f t="shared" si="360"/>
        <v>19:50:37.867</v>
      </c>
      <c r="U566" t="str">
        <f t="shared" si="323"/>
        <v>A88BAF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232</v>
      </c>
      <c r="AJ566">
        <v>38.311321999999997</v>
      </c>
      <c r="AK566" t="s">
        <v>230</v>
      </c>
      <c r="AL566">
        <v>-122.049994</v>
      </c>
      <c r="AM566">
        <v>25</v>
      </c>
      <c r="AN566">
        <v>825</v>
      </c>
      <c r="AO566" t="s">
        <v>118</v>
      </c>
      <c r="AP566">
        <v>0</v>
      </c>
      <c r="AQ566">
        <v>0</v>
      </c>
      <c r="AR566">
        <v>64</v>
      </c>
      <c r="AZ566">
        <v>1200</v>
      </c>
      <c r="BA566">
        <v>1</v>
      </c>
      <c r="BB566" t="str">
        <f t="shared" si="325"/>
        <v xml:space="preserve">N65PJ   </v>
      </c>
      <c r="BC566">
        <v>7</v>
      </c>
      <c r="BE566">
        <v>0</v>
      </c>
      <c r="BF566">
        <v>0</v>
      </c>
      <c r="BG566">
        <v>0</v>
      </c>
      <c r="BH566">
        <v>800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 t="shared" si="361"/>
        <v>19:50:38.373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3</v>
      </c>
      <c r="CP566" t="s">
        <v>119</v>
      </c>
      <c r="CQ566">
        <v>276</v>
      </c>
      <c r="CR566">
        <v>2</v>
      </c>
      <c r="CW566">
        <v>9861091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 t="shared" si="358"/>
        <v>06/02/2020 19:50:33.725</v>
      </c>
      <c r="C567" t="str">
        <f t="shared" si="324"/>
        <v>FFDFD3C0</v>
      </c>
      <c r="D567" t="s">
        <v>127</v>
      </c>
      <c r="E567">
        <v>5</v>
      </c>
      <c r="H567">
        <v>47</v>
      </c>
      <c r="I567" t="s">
        <v>128</v>
      </c>
      <c r="J567" t="s">
        <v>129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359"/>
        <v>19:50:38.367</v>
      </c>
      <c r="T567" t="str">
        <f t="shared" si="360"/>
        <v>19:50:37.867</v>
      </c>
      <c r="U567" t="str">
        <f t="shared" si="323"/>
        <v>A88BAF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232</v>
      </c>
      <c r="AJ567">
        <v>38.311321999999997</v>
      </c>
      <c r="AK567" t="s">
        <v>230</v>
      </c>
      <c r="AL567">
        <v>-122.049994</v>
      </c>
      <c r="AM567">
        <v>25</v>
      </c>
      <c r="AN567">
        <v>825</v>
      </c>
      <c r="AO567" t="s">
        <v>118</v>
      </c>
      <c r="AP567">
        <v>0</v>
      </c>
      <c r="AQ567">
        <v>0</v>
      </c>
      <c r="AR567">
        <v>64</v>
      </c>
      <c r="AZ567">
        <v>1200</v>
      </c>
      <c r="BA567">
        <v>1</v>
      </c>
      <c r="BB567" t="str">
        <f t="shared" si="325"/>
        <v xml:space="preserve">N65PJ   </v>
      </c>
      <c r="BC567">
        <v>7</v>
      </c>
      <c r="BE567">
        <v>0</v>
      </c>
      <c r="BF567">
        <v>0</v>
      </c>
      <c r="BG567">
        <v>0</v>
      </c>
      <c r="BH567">
        <v>800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 t="shared" si="361"/>
        <v>19:50:38.373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3</v>
      </c>
      <c r="CP567" t="s">
        <v>119</v>
      </c>
      <c r="CQ567">
        <v>276</v>
      </c>
      <c r="CR567">
        <v>2</v>
      </c>
      <c r="CW567">
        <v>9861091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 t="shared" si="358"/>
        <v>06/02/2020 19:50:33.725</v>
      </c>
      <c r="C568" t="str">
        <f t="shared" si="324"/>
        <v>FFDFD3C0</v>
      </c>
      <c r="D568" t="s">
        <v>122</v>
      </c>
      <c r="E568">
        <v>6</v>
      </c>
      <c r="F568">
        <v>2006</v>
      </c>
      <c r="G568" t="s">
        <v>123</v>
      </c>
      <c r="J568" t="s">
        <v>124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359"/>
        <v>19:50:38.367</v>
      </c>
      <c r="T568" t="str">
        <f t="shared" si="360"/>
        <v>19:50:37.867</v>
      </c>
      <c r="U568" t="str">
        <f t="shared" si="323"/>
        <v>A88BAF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232</v>
      </c>
      <c r="AJ568">
        <v>38.311321999999997</v>
      </c>
      <c r="AK568" t="s">
        <v>230</v>
      </c>
      <c r="AL568">
        <v>-122.049994</v>
      </c>
      <c r="AM568">
        <v>25</v>
      </c>
      <c r="AN568">
        <v>825</v>
      </c>
      <c r="AO568" t="s">
        <v>118</v>
      </c>
      <c r="AP568">
        <v>0</v>
      </c>
      <c r="AQ568">
        <v>0</v>
      </c>
      <c r="AR568">
        <v>64</v>
      </c>
      <c r="AZ568">
        <v>1200</v>
      </c>
      <c r="BA568">
        <v>1</v>
      </c>
      <c r="BB568" t="str">
        <f t="shared" si="325"/>
        <v xml:space="preserve">N65PJ   </v>
      </c>
      <c r="BC568">
        <v>7</v>
      </c>
      <c r="BE568">
        <v>0</v>
      </c>
      <c r="BF568">
        <v>0</v>
      </c>
      <c r="BG568">
        <v>0</v>
      </c>
      <c r="BH568">
        <v>800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 t="shared" si="361"/>
        <v>19:50:38.373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3</v>
      </c>
      <c r="CP568" t="s">
        <v>119</v>
      </c>
      <c r="CQ568">
        <v>276</v>
      </c>
      <c r="CR568">
        <v>2</v>
      </c>
      <c r="CW568">
        <v>9861091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 t="shared" si="358"/>
        <v>06/02/2020 19:50:33.725</v>
      </c>
      <c r="C569" t="str">
        <f t="shared" si="324"/>
        <v>FFDFD3C0</v>
      </c>
      <c r="D569" t="s">
        <v>131</v>
      </c>
      <c r="E569">
        <v>11</v>
      </c>
      <c r="H569">
        <v>228</v>
      </c>
      <c r="I569" t="s">
        <v>132</v>
      </c>
      <c r="J569" t="s">
        <v>129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359"/>
        <v>19:50:38.367</v>
      </c>
      <c r="T569" t="str">
        <f t="shared" si="360"/>
        <v>19:50:37.867</v>
      </c>
      <c r="U569" t="str">
        <f t="shared" si="323"/>
        <v>A88BAF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232</v>
      </c>
      <c r="AJ569">
        <v>38.311321999999997</v>
      </c>
      <c r="AK569" t="s">
        <v>230</v>
      </c>
      <c r="AL569">
        <v>-122.049994</v>
      </c>
      <c r="AM569">
        <v>25</v>
      </c>
      <c r="AN569">
        <v>825</v>
      </c>
      <c r="AO569" t="s">
        <v>118</v>
      </c>
      <c r="AP569">
        <v>0</v>
      </c>
      <c r="AQ569">
        <v>0</v>
      </c>
      <c r="AR569">
        <v>64</v>
      </c>
      <c r="AZ569">
        <v>1200</v>
      </c>
      <c r="BA569">
        <v>1</v>
      </c>
      <c r="BB569" t="str">
        <f t="shared" si="325"/>
        <v xml:space="preserve">N65PJ   </v>
      </c>
      <c r="BC569">
        <v>7</v>
      </c>
      <c r="BE569">
        <v>0</v>
      </c>
      <c r="BF569">
        <v>0</v>
      </c>
      <c r="BG569">
        <v>0</v>
      </c>
      <c r="BH569">
        <v>800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 t="shared" si="361"/>
        <v>19:50:38.373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3</v>
      </c>
      <c r="CP569" t="s">
        <v>119</v>
      </c>
      <c r="CQ569">
        <v>276</v>
      </c>
      <c r="CR569">
        <v>2</v>
      </c>
      <c r="CW569">
        <v>9861091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 t="shared" si="358"/>
        <v>06/02/2020 19:50:33.725</v>
      </c>
      <c r="C570" t="str">
        <f t="shared" si="324"/>
        <v>FFDFD3C0</v>
      </c>
      <c r="D570" t="s">
        <v>113</v>
      </c>
      <c r="E570">
        <v>5</v>
      </c>
      <c r="H570">
        <v>172</v>
      </c>
      <c r="I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359"/>
        <v>19:50:38.367</v>
      </c>
      <c r="T570" t="str">
        <f t="shared" si="360"/>
        <v>19:50:37.867</v>
      </c>
      <c r="U570" t="str">
        <f t="shared" si="323"/>
        <v>A88BAF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232</v>
      </c>
      <c r="AJ570">
        <v>38.311321999999997</v>
      </c>
      <c r="AK570" t="s">
        <v>230</v>
      </c>
      <c r="AL570">
        <v>-122.049994</v>
      </c>
      <c r="AM570">
        <v>25</v>
      </c>
      <c r="AN570">
        <v>825</v>
      </c>
      <c r="AO570" t="s">
        <v>118</v>
      </c>
      <c r="AP570">
        <v>0</v>
      </c>
      <c r="AQ570">
        <v>0</v>
      </c>
      <c r="AR570">
        <v>64</v>
      </c>
      <c r="AZ570">
        <v>1200</v>
      </c>
      <c r="BA570">
        <v>1</v>
      </c>
      <c r="BB570" t="str">
        <f t="shared" si="325"/>
        <v xml:space="preserve">N65PJ   </v>
      </c>
      <c r="BC570">
        <v>7</v>
      </c>
      <c r="BE570">
        <v>0</v>
      </c>
      <c r="BF570">
        <v>0</v>
      </c>
      <c r="BG570">
        <v>0</v>
      </c>
      <c r="BH570">
        <v>800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 t="shared" si="361"/>
        <v>19:50:38.373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3</v>
      </c>
      <c r="CP570" t="s">
        <v>119</v>
      </c>
      <c r="CQ570">
        <v>276</v>
      </c>
      <c r="CR570">
        <v>2</v>
      </c>
      <c r="CW570">
        <v>9861091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 t="shared" ref="A571:A576" si="362">"06/02/2020 19:50:34.830"</f>
        <v>06/02/2020 19:50:34.830</v>
      </c>
      <c r="C571" t="str">
        <f t="shared" si="324"/>
        <v>FFDFD3C0</v>
      </c>
      <c r="D571" t="s">
        <v>125</v>
      </c>
      <c r="E571">
        <v>19</v>
      </c>
      <c r="F571">
        <v>1019</v>
      </c>
      <c r="G571" t="s">
        <v>114</v>
      </c>
      <c r="J571" t="s">
        <v>126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ref="S571:S576" si="363">"19:50:39.484"</f>
        <v>19:50:39.484</v>
      </c>
      <c r="T571" t="str">
        <f t="shared" ref="T571:T576" si="364">"19:50:38.984"</f>
        <v>19:50:38.984</v>
      </c>
      <c r="U571" t="str">
        <f t="shared" si="323"/>
        <v>A88BAF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233</v>
      </c>
      <c r="AJ571">
        <v>38.311343000000001</v>
      </c>
      <c r="AK571" t="s">
        <v>227</v>
      </c>
      <c r="AL571">
        <v>-122.04997299999999</v>
      </c>
      <c r="AM571">
        <v>25</v>
      </c>
      <c r="AN571">
        <v>825</v>
      </c>
      <c r="AO571" t="s">
        <v>118</v>
      </c>
      <c r="AP571">
        <v>0</v>
      </c>
      <c r="AQ571">
        <v>0</v>
      </c>
      <c r="AR571">
        <v>0</v>
      </c>
      <c r="AZ571">
        <v>1200</v>
      </c>
      <c r="BA571">
        <v>1</v>
      </c>
      <c r="BB571" t="str">
        <f t="shared" si="325"/>
        <v xml:space="preserve">N65PJ   </v>
      </c>
      <c r="BC571">
        <v>7</v>
      </c>
      <c r="BE571">
        <v>0</v>
      </c>
      <c r="BF571">
        <v>0</v>
      </c>
      <c r="BG571">
        <v>0</v>
      </c>
      <c r="BH571">
        <v>800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 t="shared" ref="BW571:BW576" si="365">"19:50:39.488"</f>
        <v>19:50:39.488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4</v>
      </c>
      <c r="CP571" t="s">
        <v>119</v>
      </c>
      <c r="CQ571">
        <v>276</v>
      </c>
      <c r="CR571">
        <v>2</v>
      </c>
      <c r="CW571">
        <v>9861895</v>
      </c>
      <c r="CY571">
        <v>1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 t="shared" si="362"/>
        <v>06/02/2020 19:50:34.830</v>
      </c>
      <c r="C572" t="str">
        <f t="shared" si="324"/>
        <v>FFDFD3C0</v>
      </c>
      <c r="D572" t="s">
        <v>113</v>
      </c>
      <c r="E572">
        <v>5</v>
      </c>
      <c r="H572">
        <v>172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363"/>
        <v>19:50:39.484</v>
      </c>
      <c r="T572" t="str">
        <f t="shared" si="364"/>
        <v>19:50:38.984</v>
      </c>
      <c r="U572" t="str">
        <f t="shared" si="323"/>
        <v>A88BAF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233</v>
      </c>
      <c r="AJ572">
        <v>38.311343000000001</v>
      </c>
      <c r="AK572" t="s">
        <v>227</v>
      </c>
      <c r="AL572">
        <v>-122.04997299999999</v>
      </c>
      <c r="AM572">
        <v>25</v>
      </c>
      <c r="AN572">
        <v>825</v>
      </c>
      <c r="AO572" t="s">
        <v>118</v>
      </c>
      <c r="AP572">
        <v>0</v>
      </c>
      <c r="AQ572">
        <v>0</v>
      </c>
      <c r="AR572">
        <v>0</v>
      </c>
      <c r="AZ572">
        <v>1200</v>
      </c>
      <c r="BA572">
        <v>1</v>
      </c>
      <c r="BB572" t="str">
        <f t="shared" si="325"/>
        <v xml:space="preserve">N65PJ   </v>
      </c>
      <c r="BC572">
        <v>7</v>
      </c>
      <c r="BE572">
        <v>0</v>
      </c>
      <c r="BF572">
        <v>0</v>
      </c>
      <c r="BG572">
        <v>0</v>
      </c>
      <c r="BH572">
        <v>800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 t="shared" si="365"/>
        <v>19:50:39.488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4</v>
      </c>
      <c r="CP572" t="s">
        <v>119</v>
      </c>
      <c r="CQ572">
        <v>276</v>
      </c>
      <c r="CR572">
        <v>2</v>
      </c>
      <c r="CW572">
        <v>9861895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 t="shared" si="362"/>
        <v>06/02/2020 19:50:34.830</v>
      </c>
      <c r="C573" t="str">
        <f t="shared" si="324"/>
        <v>FFDFD3C0</v>
      </c>
      <c r="D573" t="s">
        <v>122</v>
      </c>
      <c r="E573">
        <v>6</v>
      </c>
      <c r="F573">
        <v>2006</v>
      </c>
      <c r="G573" t="s">
        <v>123</v>
      </c>
      <c r="J573" t="s">
        <v>124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363"/>
        <v>19:50:39.484</v>
      </c>
      <c r="T573" t="str">
        <f t="shared" si="364"/>
        <v>19:50:38.984</v>
      </c>
      <c r="U573" t="str">
        <f t="shared" si="323"/>
        <v>A88BAF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233</v>
      </c>
      <c r="AJ573">
        <v>38.311343000000001</v>
      </c>
      <c r="AK573" t="s">
        <v>227</v>
      </c>
      <c r="AL573">
        <v>-122.04997299999999</v>
      </c>
      <c r="AM573">
        <v>25</v>
      </c>
      <c r="AN573">
        <v>825</v>
      </c>
      <c r="AO573" t="s">
        <v>118</v>
      </c>
      <c r="AP573">
        <v>0</v>
      </c>
      <c r="AQ573">
        <v>0</v>
      </c>
      <c r="AR573">
        <v>0</v>
      </c>
      <c r="AZ573">
        <v>1200</v>
      </c>
      <c r="BA573">
        <v>1</v>
      </c>
      <c r="BB573" t="str">
        <f t="shared" si="325"/>
        <v xml:space="preserve">N65PJ   </v>
      </c>
      <c r="BC573">
        <v>7</v>
      </c>
      <c r="BE573">
        <v>0</v>
      </c>
      <c r="BF573">
        <v>0</v>
      </c>
      <c r="BG573">
        <v>0</v>
      </c>
      <c r="BH573">
        <v>800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 t="shared" si="365"/>
        <v>19:50:39.488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4</v>
      </c>
      <c r="CP573" t="s">
        <v>119</v>
      </c>
      <c r="CQ573">
        <v>276</v>
      </c>
      <c r="CR573">
        <v>2</v>
      </c>
      <c r="CW573">
        <v>9861895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 t="shared" si="362"/>
        <v>06/02/2020 19:50:34.830</v>
      </c>
      <c r="C574" t="str">
        <f t="shared" si="324"/>
        <v>FFDFD3C0</v>
      </c>
      <c r="D574" t="s">
        <v>127</v>
      </c>
      <c r="E574">
        <v>5</v>
      </c>
      <c r="H574">
        <v>47</v>
      </c>
      <c r="I574" t="s">
        <v>128</v>
      </c>
      <c r="J574" t="s">
        <v>129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363"/>
        <v>19:50:39.484</v>
      </c>
      <c r="T574" t="str">
        <f t="shared" si="364"/>
        <v>19:50:38.984</v>
      </c>
      <c r="U574" t="str">
        <f t="shared" si="323"/>
        <v>A88BAF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233</v>
      </c>
      <c r="AJ574">
        <v>38.311343000000001</v>
      </c>
      <c r="AK574" t="s">
        <v>227</v>
      </c>
      <c r="AL574">
        <v>-122.04997299999999</v>
      </c>
      <c r="AM574">
        <v>25</v>
      </c>
      <c r="AN574">
        <v>825</v>
      </c>
      <c r="AO574" t="s">
        <v>118</v>
      </c>
      <c r="AP574">
        <v>0</v>
      </c>
      <c r="AQ574">
        <v>0</v>
      </c>
      <c r="AR574">
        <v>0</v>
      </c>
      <c r="AZ574">
        <v>1200</v>
      </c>
      <c r="BA574">
        <v>1</v>
      </c>
      <c r="BB574" t="str">
        <f t="shared" si="325"/>
        <v xml:space="preserve">N65PJ   </v>
      </c>
      <c r="BC574">
        <v>7</v>
      </c>
      <c r="BE574">
        <v>0</v>
      </c>
      <c r="BF574">
        <v>0</v>
      </c>
      <c r="BG574">
        <v>0</v>
      </c>
      <c r="BH574">
        <v>800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 t="shared" si="365"/>
        <v>19:50:39.488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4</v>
      </c>
      <c r="CP574" t="s">
        <v>119</v>
      </c>
      <c r="CQ574">
        <v>276</v>
      </c>
      <c r="CR574">
        <v>2</v>
      </c>
      <c r="CW574">
        <v>9861895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 t="shared" si="362"/>
        <v>06/02/2020 19:50:34.830</v>
      </c>
      <c r="C575" t="str">
        <f t="shared" si="324"/>
        <v>FFDFD3C0</v>
      </c>
      <c r="D575" t="s">
        <v>127</v>
      </c>
      <c r="E575">
        <v>9</v>
      </c>
      <c r="H575">
        <v>51</v>
      </c>
      <c r="I575" t="s">
        <v>133</v>
      </c>
      <c r="J575" t="s">
        <v>129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363"/>
        <v>19:50:39.484</v>
      </c>
      <c r="T575" t="str">
        <f t="shared" si="364"/>
        <v>19:50:38.984</v>
      </c>
      <c r="U575" t="str">
        <f t="shared" si="323"/>
        <v>A88BAF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233</v>
      </c>
      <c r="AJ575">
        <v>38.311343000000001</v>
      </c>
      <c r="AK575" t="s">
        <v>227</v>
      </c>
      <c r="AL575">
        <v>-122.04997299999999</v>
      </c>
      <c r="AM575">
        <v>25</v>
      </c>
      <c r="AN575">
        <v>825</v>
      </c>
      <c r="AO575" t="s">
        <v>118</v>
      </c>
      <c r="AP575">
        <v>0</v>
      </c>
      <c r="AQ575">
        <v>0</v>
      </c>
      <c r="AR575">
        <v>0</v>
      </c>
      <c r="AZ575">
        <v>1200</v>
      </c>
      <c r="BA575">
        <v>1</v>
      </c>
      <c r="BB575" t="str">
        <f t="shared" si="325"/>
        <v xml:space="preserve">N65PJ   </v>
      </c>
      <c r="BC575">
        <v>7</v>
      </c>
      <c r="BE575">
        <v>0</v>
      </c>
      <c r="BF575">
        <v>0</v>
      </c>
      <c r="BG575">
        <v>0</v>
      </c>
      <c r="BH575">
        <v>800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 t="shared" si="365"/>
        <v>19:50:39.488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4</v>
      </c>
      <c r="CP575" t="s">
        <v>119</v>
      </c>
      <c r="CQ575">
        <v>276</v>
      </c>
      <c r="CR575">
        <v>2</v>
      </c>
      <c r="CW575">
        <v>9861895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 t="shared" si="362"/>
        <v>06/02/2020 19:50:34.830</v>
      </c>
      <c r="C576" t="str">
        <f t="shared" si="324"/>
        <v>FFDFD3C0</v>
      </c>
      <c r="D576" t="s">
        <v>131</v>
      </c>
      <c r="E576">
        <v>11</v>
      </c>
      <c r="H576">
        <v>228</v>
      </c>
      <c r="I576" t="s">
        <v>132</v>
      </c>
      <c r="J576" t="s">
        <v>129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363"/>
        <v>19:50:39.484</v>
      </c>
      <c r="T576" t="str">
        <f t="shared" si="364"/>
        <v>19:50:38.984</v>
      </c>
      <c r="U576" t="str">
        <f t="shared" si="323"/>
        <v>A88BAF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233</v>
      </c>
      <c r="AJ576">
        <v>38.311343000000001</v>
      </c>
      <c r="AK576" t="s">
        <v>227</v>
      </c>
      <c r="AL576">
        <v>-122.04997299999999</v>
      </c>
      <c r="AM576">
        <v>25</v>
      </c>
      <c r="AN576">
        <v>825</v>
      </c>
      <c r="AO576" t="s">
        <v>118</v>
      </c>
      <c r="AP576">
        <v>0</v>
      </c>
      <c r="AQ576">
        <v>0</v>
      </c>
      <c r="AR576">
        <v>0</v>
      </c>
      <c r="AZ576">
        <v>1200</v>
      </c>
      <c r="BA576">
        <v>1</v>
      </c>
      <c r="BB576" t="str">
        <f t="shared" si="325"/>
        <v xml:space="preserve">N65PJ   </v>
      </c>
      <c r="BC576">
        <v>7</v>
      </c>
      <c r="BE576">
        <v>0</v>
      </c>
      <c r="BF576">
        <v>0</v>
      </c>
      <c r="BG576">
        <v>0</v>
      </c>
      <c r="BH576">
        <v>800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 t="shared" si="365"/>
        <v>19:50:39.488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4</v>
      </c>
      <c r="CP576" t="s">
        <v>119</v>
      </c>
      <c r="CQ576">
        <v>276</v>
      </c>
      <c r="CR576">
        <v>2</v>
      </c>
      <c r="CW576">
        <v>9861895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 t="shared" ref="A577:A582" si="366">"06/02/2020 19:50:35.834"</f>
        <v>06/02/2020 19:50:35.834</v>
      </c>
      <c r="C577" t="str">
        <f t="shared" si="324"/>
        <v>FFDFD3C0</v>
      </c>
      <c r="D577" t="s">
        <v>131</v>
      </c>
      <c r="E577">
        <v>11</v>
      </c>
      <c r="H577">
        <v>228</v>
      </c>
      <c r="I577" t="s">
        <v>132</v>
      </c>
      <c r="J577" t="s">
        <v>129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ref="S577:S582" si="367">"19:50:40.516"</f>
        <v>19:50:40.516</v>
      </c>
      <c r="T577" t="str">
        <f t="shared" ref="T577:T582" si="368">"19:50:40.116"</f>
        <v>19:50:40.116</v>
      </c>
      <c r="U577" t="str">
        <f t="shared" si="323"/>
        <v>A88BAF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232</v>
      </c>
      <c r="AJ577">
        <v>38.311321999999997</v>
      </c>
      <c r="AK577" t="s">
        <v>230</v>
      </c>
      <c r="AL577">
        <v>-122.049994</v>
      </c>
      <c r="AM577">
        <v>25</v>
      </c>
      <c r="AN577">
        <v>825</v>
      </c>
      <c r="AO577" t="s">
        <v>118</v>
      </c>
      <c r="AP577">
        <v>0</v>
      </c>
      <c r="AQ577">
        <v>0</v>
      </c>
      <c r="AR577">
        <v>-64</v>
      </c>
      <c r="AZ577">
        <v>1200</v>
      </c>
      <c r="BA577">
        <v>1</v>
      </c>
      <c r="BB577" t="str">
        <f t="shared" si="325"/>
        <v xml:space="preserve">N65PJ   </v>
      </c>
      <c r="BC577">
        <v>7</v>
      </c>
      <c r="BE577">
        <v>0</v>
      </c>
      <c r="BF577">
        <v>0</v>
      </c>
      <c r="BG577">
        <v>0</v>
      </c>
      <c r="BH577">
        <v>800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 t="shared" ref="BW577:BW582" si="369">"19:50:40.519"</f>
        <v>19:50:40.519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2</v>
      </c>
      <c r="CP577" t="s">
        <v>119</v>
      </c>
      <c r="CQ577">
        <v>276</v>
      </c>
      <c r="CR577">
        <v>2</v>
      </c>
      <c r="CW577">
        <v>9862715</v>
      </c>
      <c r="CY577">
        <v>1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si="366"/>
        <v>06/02/2020 19:50:35.834</v>
      </c>
      <c r="C578" t="str">
        <f t="shared" si="324"/>
        <v>FFDFD3C0</v>
      </c>
      <c r="D578" t="s">
        <v>125</v>
      </c>
      <c r="E578">
        <v>19</v>
      </c>
      <c r="F578">
        <v>1019</v>
      </c>
      <c r="G578" t="s">
        <v>114</v>
      </c>
      <c r="J578" t="s">
        <v>126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367"/>
        <v>19:50:40.516</v>
      </c>
      <c r="T578" t="str">
        <f t="shared" si="368"/>
        <v>19:50:40.116</v>
      </c>
      <c r="U578" t="str">
        <f t="shared" ref="U578:U641" si="370">"A88BAF"</f>
        <v>A88BAF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232</v>
      </c>
      <c r="AJ578">
        <v>38.311321999999997</v>
      </c>
      <c r="AK578" t="s">
        <v>230</v>
      </c>
      <c r="AL578">
        <v>-122.049994</v>
      </c>
      <c r="AM578">
        <v>25</v>
      </c>
      <c r="AN578">
        <v>825</v>
      </c>
      <c r="AO578" t="s">
        <v>118</v>
      </c>
      <c r="AP578">
        <v>0</v>
      </c>
      <c r="AQ578">
        <v>0</v>
      </c>
      <c r="AR578">
        <v>-64</v>
      </c>
      <c r="AZ578">
        <v>1200</v>
      </c>
      <c r="BA578">
        <v>1</v>
      </c>
      <c r="BB578" t="str">
        <f t="shared" si="325"/>
        <v xml:space="preserve">N65PJ   </v>
      </c>
      <c r="BC578">
        <v>7</v>
      </c>
      <c r="BE578">
        <v>0</v>
      </c>
      <c r="BF578">
        <v>0</v>
      </c>
      <c r="BG578">
        <v>0</v>
      </c>
      <c r="BH578">
        <v>800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 t="shared" si="369"/>
        <v>19:50:40.519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2</v>
      </c>
      <c r="CP578" t="s">
        <v>119</v>
      </c>
      <c r="CQ578">
        <v>276</v>
      </c>
      <c r="CR578">
        <v>2</v>
      </c>
      <c r="CW578">
        <v>9862715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366"/>
        <v>06/02/2020 19:50:35.834</v>
      </c>
      <c r="C579" t="str">
        <f t="shared" si="324"/>
        <v>FFDFD3C0</v>
      </c>
      <c r="D579" t="s">
        <v>113</v>
      </c>
      <c r="E579">
        <v>5</v>
      </c>
      <c r="H579">
        <v>172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367"/>
        <v>19:50:40.516</v>
      </c>
      <c r="T579" t="str">
        <f t="shared" si="368"/>
        <v>19:50:40.116</v>
      </c>
      <c r="U579" t="str">
        <f t="shared" si="370"/>
        <v>A88BAF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232</v>
      </c>
      <c r="AJ579">
        <v>38.311321999999997</v>
      </c>
      <c r="AK579" t="s">
        <v>230</v>
      </c>
      <c r="AL579">
        <v>-122.049994</v>
      </c>
      <c r="AM579">
        <v>25</v>
      </c>
      <c r="AN579">
        <v>825</v>
      </c>
      <c r="AO579" t="s">
        <v>118</v>
      </c>
      <c r="AP579">
        <v>0</v>
      </c>
      <c r="AQ579">
        <v>0</v>
      </c>
      <c r="AR579">
        <v>-64</v>
      </c>
      <c r="AZ579">
        <v>1200</v>
      </c>
      <c r="BA579">
        <v>1</v>
      </c>
      <c r="BB579" t="str">
        <f t="shared" si="325"/>
        <v xml:space="preserve">N65PJ   </v>
      </c>
      <c r="BC579">
        <v>7</v>
      </c>
      <c r="BE579">
        <v>0</v>
      </c>
      <c r="BF579">
        <v>0</v>
      </c>
      <c r="BG579">
        <v>0</v>
      </c>
      <c r="BH579">
        <v>800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 t="shared" si="369"/>
        <v>19:50:40.519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2</v>
      </c>
      <c r="CP579" t="s">
        <v>119</v>
      </c>
      <c r="CQ579">
        <v>276</v>
      </c>
      <c r="CR579">
        <v>2</v>
      </c>
      <c r="CW579">
        <v>9862715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366"/>
        <v>06/02/2020 19:50:35.834</v>
      </c>
      <c r="C580" t="str">
        <f t="shared" ref="C580:C643" si="371">"FFDFD3C0"</f>
        <v>FFDFD3C0</v>
      </c>
      <c r="D580" t="s">
        <v>122</v>
      </c>
      <c r="E580">
        <v>6</v>
      </c>
      <c r="F580">
        <v>2006</v>
      </c>
      <c r="G580" t="s">
        <v>123</v>
      </c>
      <c r="J580" t="s">
        <v>124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367"/>
        <v>19:50:40.516</v>
      </c>
      <c r="T580" t="str">
        <f t="shared" si="368"/>
        <v>19:50:40.116</v>
      </c>
      <c r="U580" t="str">
        <f t="shared" si="370"/>
        <v>A88BAF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232</v>
      </c>
      <c r="AJ580">
        <v>38.311321999999997</v>
      </c>
      <c r="AK580" t="s">
        <v>230</v>
      </c>
      <c r="AL580">
        <v>-122.049994</v>
      </c>
      <c r="AM580">
        <v>25</v>
      </c>
      <c r="AN580">
        <v>825</v>
      </c>
      <c r="AO580" t="s">
        <v>118</v>
      </c>
      <c r="AP580">
        <v>0</v>
      </c>
      <c r="AQ580">
        <v>0</v>
      </c>
      <c r="AR580">
        <v>-64</v>
      </c>
      <c r="AZ580">
        <v>1200</v>
      </c>
      <c r="BA580">
        <v>1</v>
      </c>
      <c r="BB580" t="str">
        <f t="shared" ref="BB580:BB643" si="372">"N65PJ   "</f>
        <v xml:space="preserve">N65PJ   </v>
      </c>
      <c r="BC580">
        <v>7</v>
      </c>
      <c r="BE580">
        <v>0</v>
      </c>
      <c r="BF580">
        <v>0</v>
      </c>
      <c r="BG580">
        <v>0</v>
      </c>
      <c r="BH580">
        <v>800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 t="shared" si="369"/>
        <v>19:50:40.519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2</v>
      </c>
      <c r="CP580" t="s">
        <v>119</v>
      </c>
      <c r="CQ580">
        <v>276</v>
      </c>
      <c r="CR580">
        <v>2</v>
      </c>
      <c r="CW580">
        <v>9862715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si="366"/>
        <v>06/02/2020 19:50:35.834</v>
      </c>
      <c r="C581" t="str">
        <f t="shared" si="371"/>
        <v>FFDFD3C0</v>
      </c>
      <c r="D581" t="s">
        <v>127</v>
      </c>
      <c r="E581">
        <v>5</v>
      </c>
      <c r="H581">
        <v>47</v>
      </c>
      <c r="I581" t="s">
        <v>128</v>
      </c>
      <c r="J581" t="s">
        <v>129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367"/>
        <v>19:50:40.516</v>
      </c>
      <c r="T581" t="str">
        <f t="shared" si="368"/>
        <v>19:50:40.116</v>
      </c>
      <c r="U581" t="str">
        <f t="shared" si="370"/>
        <v>A88BAF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232</v>
      </c>
      <c r="AJ581">
        <v>38.311321999999997</v>
      </c>
      <c r="AK581" t="s">
        <v>230</v>
      </c>
      <c r="AL581">
        <v>-122.049994</v>
      </c>
      <c r="AM581">
        <v>25</v>
      </c>
      <c r="AN581">
        <v>825</v>
      </c>
      <c r="AO581" t="s">
        <v>118</v>
      </c>
      <c r="AP581">
        <v>0</v>
      </c>
      <c r="AQ581">
        <v>0</v>
      </c>
      <c r="AR581">
        <v>-64</v>
      </c>
      <c r="AZ581">
        <v>1200</v>
      </c>
      <c r="BA581">
        <v>1</v>
      </c>
      <c r="BB581" t="str">
        <f t="shared" si="372"/>
        <v xml:space="preserve">N65PJ   </v>
      </c>
      <c r="BC581">
        <v>7</v>
      </c>
      <c r="BE581">
        <v>0</v>
      </c>
      <c r="BF581">
        <v>0</v>
      </c>
      <c r="BG581">
        <v>0</v>
      </c>
      <c r="BH581">
        <v>800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 t="shared" si="369"/>
        <v>19:50:40.519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2</v>
      </c>
      <c r="CP581" t="s">
        <v>119</v>
      </c>
      <c r="CQ581">
        <v>276</v>
      </c>
      <c r="CR581">
        <v>2</v>
      </c>
      <c r="CW581">
        <v>9862715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366"/>
        <v>06/02/2020 19:50:35.834</v>
      </c>
      <c r="C582" t="str">
        <f t="shared" si="371"/>
        <v>FFDFD3C0</v>
      </c>
      <c r="D582" t="s">
        <v>127</v>
      </c>
      <c r="E582">
        <v>9</v>
      </c>
      <c r="H582">
        <v>51</v>
      </c>
      <c r="I582" t="s">
        <v>133</v>
      </c>
      <c r="J582" t="s">
        <v>129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367"/>
        <v>19:50:40.516</v>
      </c>
      <c r="T582" t="str">
        <f t="shared" si="368"/>
        <v>19:50:40.116</v>
      </c>
      <c r="U582" t="str">
        <f t="shared" si="370"/>
        <v>A88BAF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232</v>
      </c>
      <c r="AJ582">
        <v>38.311321999999997</v>
      </c>
      <c r="AK582" t="s">
        <v>230</v>
      </c>
      <c r="AL582">
        <v>-122.049994</v>
      </c>
      <c r="AM582">
        <v>25</v>
      </c>
      <c r="AN582">
        <v>825</v>
      </c>
      <c r="AO582" t="s">
        <v>118</v>
      </c>
      <c r="AP582">
        <v>0</v>
      </c>
      <c r="AQ582">
        <v>0</v>
      </c>
      <c r="AR582">
        <v>-64</v>
      </c>
      <c r="AZ582">
        <v>1200</v>
      </c>
      <c r="BA582">
        <v>1</v>
      </c>
      <c r="BB582" t="str">
        <f t="shared" si="372"/>
        <v xml:space="preserve">N65PJ   </v>
      </c>
      <c r="BC582">
        <v>7</v>
      </c>
      <c r="BE582">
        <v>0</v>
      </c>
      <c r="BF582">
        <v>0</v>
      </c>
      <c r="BG582">
        <v>0</v>
      </c>
      <c r="BH582">
        <v>800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 t="shared" si="369"/>
        <v>19:50:40.519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2</v>
      </c>
      <c r="CP582" t="s">
        <v>119</v>
      </c>
      <c r="CQ582">
        <v>276</v>
      </c>
      <c r="CR582">
        <v>2</v>
      </c>
      <c r="CW582">
        <v>9862715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ref="A583:A588" si="373">"06/02/2020 19:50:36.790"</f>
        <v>06/02/2020 19:50:36.790</v>
      </c>
      <c r="C583" t="str">
        <f t="shared" si="371"/>
        <v>FFDFD3C0</v>
      </c>
      <c r="D583" t="s">
        <v>125</v>
      </c>
      <c r="E583">
        <v>19</v>
      </c>
      <c r="F583">
        <v>1019</v>
      </c>
      <c r="G583" t="s">
        <v>114</v>
      </c>
      <c r="J583" t="s">
        <v>126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ref="S583:S588" si="374">"19:50:41.438"</f>
        <v>19:50:41.438</v>
      </c>
      <c r="T583" t="str">
        <f t="shared" ref="T583:T588" si="375">"19:50:41.038"</f>
        <v>19:50:41.038</v>
      </c>
      <c r="U583" t="str">
        <f t="shared" si="370"/>
        <v>A88BAF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233</v>
      </c>
      <c r="AJ583">
        <v>38.311343000000001</v>
      </c>
      <c r="AK583" t="s">
        <v>227</v>
      </c>
      <c r="AL583">
        <v>-122.04997299999999</v>
      </c>
      <c r="AM583">
        <v>25</v>
      </c>
      <c r="AN583">
        <v>825</v>
      </c>
      <c r="AO583" t="s">
        <v>118</v>
      </c>
      <c r="AP583">
        <v>0</v>
      </c>
      <c r="AQ583">
        <v>0</v>
      </c>
      <c r="AR583">
        <v>0</v>
      </c>
      <c r="AZ583">
        <v>1200</v>
      </c>
      <c r="BA583">
        <v>1</v>
      </c>
      <c r="BB583" t="str">
        <f t="shared" si="372"/>
        <v xml:space="preserve">N65PJ   </v>
      </c>
      <c r="BC583">
        <v>7</v>
      </c>
      <c r="BE583">
        <v>0</v>
      </c>
      <c r="BF583">
        <v>0</v>
      </c>
      <c r="BG583">
        <v>0</v>
      </c>
      <c r="BH583">
        <v>800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 t="shared" ref="BW583:BW588" si="376">"19:50:41.443"</f>
        <v>19:50:41.443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2</v>
      </c>
      <c r="CP583" t="s">
        <v>119</v>
      </c>
      <c r="CQ583">
        <v>276</v>
      </c>
      <c r="CR583">
        <v>2</v>
      </c>
      <c r="CW583">
        <v>9863465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 t="shared" si="373"/>
        <v>06/02/2020 19:50:36.790</v>
      </c>
      <c r="C584" t="str">
        <f t="shared" si="371"/>
        <v>FFDFD3C0</v>
      </c>
      <c r="D584" t="s">
        <v>122</v>
      </c>
      <c r="E584">
        <v>6</v>
      </c>
      <c r="F584">
        <v>2006</v>
      </c>
      <c r="G584" t="s">
        <v>123</v>
      </c>
      <c r="J584" t="s">
        <v>124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374"/>
        <v>19:50:41.438</v>
      </c>
      <c r="T584" t="str">
        <f t="shared" si="375"/>
        <v>19:50:41.038</v>
      </c>
      <c r="U584" t="str">
        <f t="shared" si="370"/>
        <v>A88BAF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233</v>
      </c>
      <c r="AJ584">
        <v>38.311343000000001</v>
      </c>
      <c r="AK584" t="s">
        <v>227</v>
      </c>
      <c r="AL584">
        <v>-122.04997299999999</v>
      </c>
      <c r="AM584">
        <v>25</v>
      </c>
      <c r="AN584">
        <v>825</v>
      </c>
      <c r="AO584" t="s">
        <v>118</v>
      </c>
      <c r="AP584">
        <v>0</v>
      </c>
      <c r="AQ584">
        <v>0</v>
      </c>
      <c r="AR584">
        <v>0</v>
      </c>
      <c r="AZ584">
        <v>1200</v>
      </c>
      <c r="BA584">
        <v>1</v>
      </c>
      <c r="BB584" t="str">
        <f t="shared" si="372"/>
        <v xml:space="preserve">N65PJ   </v>
      </c>
      <c r="BC584">
        <v>7</v>
      </c>
      <c r="BE584">
        <v>0</v>
      </c>
      <c r="BF584">
        <v>0</v>
      </c>
      <c r="BG584">
        <v>0</v>
      </c>
      <c r="BH584">
        <v>800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 t="shared" si="376"/>
        <v>19:50:41.443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2</v>
      </c>
      <c r="CP584" t="s">
        <v>119</v>
      </c>
      <c r="CQ584">
        <v>276</v>
      </c>
      <c r="CR584">
        <v>2</v>
      </c>
      <c r="CW584">
        <v>9863465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 t="shared" si="373"/>
        <v>06/02/2020 19:50:36.790</v>
      </c>
      <c r="C585" t="str">
        <f t="shared" si="371"/>
        <v>FFDFD3C0</v>
      </c>
      <c r="D585" t="s">
        <v>131</v>
      </c>
      <c r="E585">
        <v>11</v>
      </c>
      <c r="H585">
        <v>228</v>
      </c>
      <c r="I585" t="s">
        <v>132</v>
      </c>
      <c r="J585" t="s">
        <v>129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374"/>
        <v>19:50:41.438</v>
      </c>
      <c r="T585" t="str">
        <f t="shared" si="375"/>
        <v>19:50:41.038</v>
      </c>
      <c r="U585" t="str">
        <f t="shared" si="370"/>
        <v>A88BAF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233</v>
      </c>
      <c r="AJ585">
        <v>38.311343000000001</v>
      </c>
      <c r="AK585" t="s">
        <v>227</v>
      </c>
      <c r="AL585">
        <v>-122.04997299999999</v>
      </c>
      <c r="AM585">
        <v>25</v>
      </c>
      <c r="AN585">
        <v>825</v>
      </c>
      <c r="AO585" t="s">
        <v>118</v>
      </c>
      <c r="AP585">
        <v>0</v>
      </c>
      <c r="AQ585">
        <v>0</v>
      </c>
      <c r="AR585">
        <v>0</v>
      </c>
      <c r="AZ585">
        <v>1200</v>
      </c>
      <c r="BA585">
        <v>1</v>
      </c>
      <c r="BB585" t="str">
        <f t="shared" si="372"/>
        <v xml:space="preserve">N65PJ   </v>
      </c>
      <c r="BC585">
        <v>7</v>
      </c>
      <c r="BE585">
        <v>0</v>
      </c>
      <c r="BF585">
        <v>0</v>
      </c>
      <c r="BG585">
        <v>0</v>
      </c>
      <c r="BH585">
        <v>800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 t="shared" si="376"/>
        <v>19:50:41.443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2</v>
      </c>
      <c r="CP585" t="s">
        <v>119</v>
      </c>
      <c r="CQ585">
        <v>276</v>
      </c>
      <c r="CR585">
        <v>2</v>
      </c>
      <c r="CW585">
        <v>9863465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 t="shared" si="373"/>
        <v>06/02/2020 19:50:36.790</v>
      </c>
      <c r="C586" t="str">
        <f t="shared" si="371"/>
        <v>FFDFD3C0</v>
      </c>
      <c r="D586" t="s">
        <v>113</v>
      </c>
      <c r="E586">
        <v>5</v>
      </c>
      <c r="H586">
        <v>172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374"/>
        <v>19:50:41.438</v>
      </c>
      <c r="T586" t="str">
        <f t="shared" si="375"/>
        <v>19:50:41.038</v>
      </c>
      <c r="U586" t="str">
        <f t="shared" si="370"/>
        <v>A88BAF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233</v>
      </c>
      <c r="AJ586">
        <v>38.311343000000001</v>
      </c>
      <c r="AK586" t="s">
        <v>227</v>
      </c>
      <c r="AL586">
        <v>-122.04997299999999</v>
      </c>
      <c r="AM586">
        <v>25</v>
      </c>
      <c r="AN586">
        <v>825</v>
      </c>
      <c r="AO586" t="s">
        <v>118</v>
      </c>
      <c r="AP586">
        <v>0</v>
      </c>
      <c r="AQ586">
        <v>0</v>
      </c>
      <c r="AR586">
        <v>0</v>
      </c>
      <c r="AZ586">
        <v>1200</v>
      </c>
      <c r="BA586">
        <v>1</v>
      </c>
      <c r="BB586" t="str">
        <f t="shared" si="372"/>
        <v xml:space="preserve">N65PJ   </v>
      </c>
      <c r="BC586">
        <v>7</v>
      </c>
      <c r="BE586">
        <v>0</v>
      </c>
      <c r="BF586">
        <v>0</v>
      </c>
      <c r="BG586">
        <v>0</v>
      </c>
      <c r="BH586">
        <v>800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 t="shared" si="376"/>
        <v>19:50:41.443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2</v>
      </c>
      <c r="CP586" t="s">
        <v>119</v>
      </c>
      <c r="CQ586">
        <v>276</v>
      </c>
      <c r="CR586">
        <v>2</v>
      </c>
      <c r="CW586">
        <v>9863465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 t="shared" si="373"/>
        <v>06/02/2020 19:50:36.790</v>
      </c>
      <c r="C587" t="str">
        <f t="shared" si="371"/>
        <v>FFDFD3C0</v>
      </c>
      <c r="D587" t="s">
        <v>127</v>
      </c>
      <c r="E587">
        <v>5</v>
      </c>
      <c r="H587">
        <v>47</v>
      </c>
      <c r="I587" t="s">
        <v>128</v>
      </c>
      <c r="J587" t="s">
        <v>129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374"/>
        <v>19:50:41.438</v>
      </c>
      <c r="T587" t="str">
        <f t="shared" si="375"/>
        <v>19:50:41.038</v>
      </c>
      <c r="U587" t="str">
        <f t="shared" si="370"/>
        <v>A88BAF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233</v>
      </c>
      <c r="AJ587">
        <v>38.311343000000001</v>
      </c>
      <c r="AK587" t="s">
        <v>227</v>
      </c>
      <c r="AL587">
        <v>-122.04997299999999</v>
      </c>
      <c r="AM587">
        <v>25</v>
      </c>
      <c r="AN587">
        <v>825</v>
      </c>
      <c r="AO587" t="s">
        <v>118</v>
      </c>
      <c r="AP587">
        <v>0</v>
      </c>
      <c r="AQ587">
        <v>0</v>
      </c>
      <c r="AR587">
        <v>0</v>
      </c>
      <c r="AZ587">
        <v>1200</v>
      </c>
      <c r="BA587">
        <v>1</v>
      </c>
      <c r="BB587" t="str">
        <f t="shared" si="372"/>
        <v xml:space="preserve">N65PJ   </v>
      </c>
      <c r="BC587">
        <v>7</v>
      </c>
      <c r="BE587">
        <v>0</v>
      </c>
      <c r="BF587">
        <v>0</v>
      </c>
      <c r="BG587">
        <v>0</v>
      </c>
      <c r="BH587">
        <v>800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 t="shared" si="376"/>
        <v>19:50:41.443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2</v>
      </c>
      <c r="CP587" t="s">
        <v>119</v>
      </c>
      <c r="CQ587">
        <v>276</v>
      </c>
      <c r="CR587">
        <v>2</v>
      </c>
      <c r="CW587">
        <v>9863465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 t="shared" si="373"/>
        <v>06/02/2020 19:50:36.790</v>
      </c>
      <c r="C588" t="str">
        <f t="shared" si="371"/>
        <v>FFDFD3C0</v>
      </c>
      <c r="D588" t="s">
        <v>127</v>
      </c>
      <c r="E588">
        <v>9</v>
      </c>
      <c r="H588">
        <v>51</v>
      </c>
      <c r="I588" t="s">
        <v>133</v>
      </c>
      <c r="J588" t="s">
        <v>129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374"/>
        <v>19:50:41.438</v>
      </c>
      <c r="T588" t="str">
        <f t="shared" si="375"/>
        <v>19:50:41.038</v>
      </c>
      <c r="U588" t="str">
        <f t="shared" si="370"/>
        <v>A88BAF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233</v>
      </c>
      <c r="AJ588">
        <v>38.311343000000001</v>
      </c>
      <c r="AK588" t="s">
        <v>227</v>
      </c>
      <c r="AL588">
        <v>-122.04997299999999</v>
      </c>
      <c r="AM588">
        <v>25</v>
      </c>
      <c r="AN588">
        <v>825</v>
      </c>
      <c r="AO588" t="s">
        <v>118</v>
      </c>
      <c r="AP588">
        <v>0</v>
      </c>
      <c r="AQ588">
        <v>0</v>
      </c>
      <c r="AR588">
        <v>0</v>
      </c>
      <c r="AZ588">
        <v>1200</v>
      </c>
      <c r="BA588">
        <v>1</v>
      </c>
      <c r="BB588" t="str">
        <f t="shared" si="372"/>
        <v xml:space="preserve">N65PJ   </v>
      </c>
      <c r="BC588">
        <v>7</v>
      </c>
      <c r="BE588">
        <v>0</v>
      </c>
      <c r="BF588">
        <v>0</v>
      </c>
      <c r="BG588">
        <v>0</v>
      </c>
      <c r="BH588">
        <v>800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 t="shared" si="376"/>
        <v>19:50:41.443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2</v>
      </c>
      <c r="CP588" t="s">
        <v>119</v>
      </c>
      <c r="CQ588">
        <v>276</v>
      </c>
      <c r="CR588">
        <v>2</v>
      </c>
      <c r="CW588">
        <v>9863465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 t="shared" ref="A589:A594" si="377">"06/02/2020 19:50:37.723"</f>
        <v>06/02/2020 19:50:37.723</v>
      </c>
      <c r="C589" t="str">
        <f t="shared" si="371"/>
        <v>FFDFD3C0</v>
      </c>
      <c r="D589" t="s">
        <v>127</v>
      </c>
      <c r="E589">
        <v>5</v>
      </c>
      <c r="H589">
        <v>47</v>
      </c>
      <c r="I589" t="s">
        <v>128</v>
      </c>
      <c r="J589" t="s">
        <v>129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ref="S589:S594" si="378">"19:50:42.391"</f>
        <v>19:50:42.391</v>
      </c>
      <c r="T589" t="str">
        <f t="shared" ref="T589:T594" si="379">"19:50:41.991"</f>
        <v>19:50:41.991</v>
      </c>
      <c r="U589" t="str">
        <f t="shared" si="370"/>
        <v>A88BAF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232</v>
      </c>
      <c r="AJ589">
        <v>38.311321999999997</v>
      </c>
      <c r="AK589" t="s">
        <v>230</v>
      </c>
      <c r="AL589">
        <v>-122.049994</v>
      </c>
      <c r="AM589">
        <v>25</v>
      </c>
      <c r="AN589">
        <v>825</v>
      </c>
      <c r="AO589" t="s">
        <v>118</v>
      </c>
      <c r="AP589">
        <v>0</v>
      </c>
      <c r="AQ589">
        <v>0</v>
      </c>
      <c r="AR589">
        <v>-64</v>
      </c>
      <c r="AZ589">
        <v>1200</v>
      </c>
      <c r="BA589">
        <v>1</v>
      </c>
      <c r="BB589" t="str">
        <f t="shared" si="372"/>
        <v xml:space="preserve">N65PJ   </v>
      </c>
      <c r="BC589">
        <v>7</v>
      </c>
      <c r="BE589">
        <v>0</v>
      </c>
      <c r="BF589">
        <v>0</v>
      </c>
      <c r="BG589">
        <v>0</v>
      </c>
      <c r="BH589">
        <v>800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 t="shared" ref="BW589:BW594" si="380">"19:50:42.395"</f>
        <v>19:50:42.395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2</v>
      </c>
      <c r="CP589" t="s">
        <v>119</v>
      </c>
      <c r="CQ589">
        <v>276</v>
      </c>
      <c r="CR589">
        <v>2</v>
      </c>
      <c r="CW589">
        <v>9864214</v>
      </c>
      <c r="CY589">
        <v>1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 t="shared" si="377"/>
        <v>06/02/2020 19:50:37.723</v>
      </c>
      <c r="C590" t="str">
        <f t="shared" si="371"/>
        <v>FFDFD3C0</v>
      </c>
      <c r="D590" t="s">
        <v>127</v>
      </c>
      <c r="E590">
        <v>9</v>
      </c>
      <c r="H590">
        <v>51</v>
      </c>
      <c r="I590" t="s">
        <v>133</v>
      </c>
      <c r="J590" t="s">
        <v>129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si="378"/>
        <v>19:50:42.391</v>
      </c>
      <c r="T590" t="str">
        <f t="shared" si="379"/>
        <v>19:50:41.991</v>
      </c>
      <c r="U590" t="str">
        <f t="shared" si="370"/>
        <v>A88BAF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232</v>
      </c>
      <c r="AJ590">
        <v>38.311321999999997</v>
      </c>
      <c r="AK590" t="s">
        <v>230</v>
      </c>
      <c r="AL590">
        <v>-122.049994</v>
      </c>
      <c r="AM590">
        <v>25</v>
      </c>
      <c r="AN590">
        <v>825</v>
      </c>
      <c r="AO590" t="s">
        <v>118</v>
      </c>
      <c r="AP590">
        <v>0</v>
      </c>
      <c r="AQ590">
        <v>0</v>
      </c>
      <c r="AR590">
        <v>-64</v>
      </c>
      <c r="AZ590">
        <v>1200</v>
      </c>
      <c r="BA590">
        <v>1</v>
      </c>
      <c r="BB590" t="str">
        <f t="shared" si="372"/>
        <v xml:space="preserve">N65PJ   </v>
      </c>
      <c r="BC590">
        <v>7</v>
      </c>
      <c r="BE590">
        <v>0</v>
      </c>
      <c r="BF590">
        <v>0</v>
      </c>
      <c r="BG590">
        <v>0</v>
      </c>
      <c r="BH590">
        <v>800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 t="shared" si="380"/>
        <v>19:50:42.395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2</v>
      </c>
      <c r="CP590" t="s">
        <v>119</v>
      </c>
      <c r="CQ590">
        <v>276</v>
      </c>
      <c r="CR590">
        <v>2</v>
      </c>
      <c r="CW590">
        <v>9864214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 t="shared" si="377"/>
        <v>06/02/2020 19:50:37.723</v>
      </c>
      <c r="C591" t="str">
        <f t="shared" si="371"/>
        <v>FFDFD3C0</v>
      </c>
      <c r="D591" t="s">
        <v>125</v>
      </c>
      <c r="E591">
        <v>19</v>
      </c>
      <c r="F591">
        <v>1019</v>
      </c>
      <c r="G591" t="s">
        <v>114</v>
      </c>
      <c r="J591" t="s">
        <v>126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378"/>
        <v>19:50:42.391</v>
      </c>
      <c r="T591" t="str">
        <f t="shared" si="379"/>
        <v>19:50:41.991</v>
      </c>
      <c r="U591" t="str">
        <f t="shared" si="370"/>
        <v>A88BAF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232</v>
      </c>
      <c r="AJ591">
        <v>38.311321999999997</v>
      </c>
      <c r="AK591" t="s">
        <v>230</v>
      </c>
      <c r="AL591">
        <v>-122.049994</v>
      </c>
      <c r="AM591">
        <v>25</v>
      </c>
      <c r="AN591">
        <v>825</v>
      </c>
      <c r="AO591" t="s">
        <v>118</v>
      </c>
      <c r="AP591">
        <v>0</v>
      </c>
      <c r="AQ591">
        <v>0</v>
      </c>
      <c r="AR591">
        <v>-64</v>
      </c>
      <c r="AZ591">
        <v>1200</v>
      </c>
      <c r="BA591">
        <v>1</v>
      </c>
      <c r="BB591" t="str">
        <f t="shared" si="372"/>
        <v xml:space="preserve">N65PJ   </v>
      </c>
      <c r="BC591">
        <v>7</v>
      </c>
      <c r="BE591">
        <v>0</v>
      </c>
      <c r="BF591">
        <v>0</v>
      </c>
      <c r="BG591">
        <v>0</v>
      </c>
      <c r="BH591">
        <v>800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 t="shared" si="380"/>
        <v>19:50:42.395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2</v>
      </c>
      <c r="CP591" t="s">
        <v>119</v>
      </c>
      <c r="CQ591">
        <v>276</v>
      </c>
      <c r="CR591">
        <v>2</v>
      </c>
      <c r="CW591">
        <v>9864214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 t="shared" si="377"/>
        <v>06/02/2020 19:50:37.723</v>
      </c>
      <c r="C592" t="str">
        <f t="shared" si="371"/>
        <v>FFDFD3C0</v>
      </c>
      <c r="D592" t="s">
        <v>122</v>
      </c>
      <c r="E592">
        <v>6</v>
      </c>
      <c r="F592">
        <v>2006</v>
      </c>
      <c r="G592" t="s">
        <v>123</v>
      </c>
      <c r="J592" t="s">
        <v>124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378"/>
        <v>19:50:42.391</v>
      </c>
      <c r="T592" t="str">
        <f t="shared" si="379"/>
        <v>19:50:41.991</v>
      </c>
      <c r="U592" t="str">
        <f t="shared" si="370"/>
        <v>A88BAF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232</v>
      </c>
      <c r="AJ592">
        <v>38.311321999999997</v>
      </c>
      <c r="AK592" t="s">
        <v>230</v>
      </c>
      <c r="AL592">
        <v>-122.049994</v>
      </c>
      <c r="AM592">
        <v>25</v>
      </c>
      <c r="AN592">
        <v>825</v>
      </c>
      <c r="AO592" t="s">
        <v>118</v>
      </c>
      <c r="AP592">
        <v>0</v>
      </c>
      <c r="AQ592">
        <v>0</v>
      </c>
      <c r="AR592">
        <v>-64</v>
      </c>
      <c r="AZ592">
        <v>1200</v>
      </c>
      <c r="BA592">
        <v>1</v>
      </c>
      <c r="BB592" t="str">
        <f t="shared" si="372"/>
        <v xml:space="preserve">N65PJ   </v>
      </c>
      <c r="BC592">
        <v>7</v>
      </c>
      <c r="BE592">
        <v>0</v>
      </c>
      <c r="BF592">
        <v>0</v>
      </c>
      <c r="BG592">
        <v>0</v>
      </c>
      <c r="BH592">
        <v>800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 t="shared" si="380"/>
        <v>19:50:42.395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2</v>
      </c>
      <c r="CP592" t="s">
        <v>119</v>
      </c>
      <c r="CQ592">
        <v>276</v>
      </c>
      <c r="CR592">
        <v>2</v>
      </c>
      <c r="CW592">
        <v>9864214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 t="shared" si="377"/>
        <v>06/02/2020 19:50:37.723</v>
      </c>
      <c r="C593" t="str">
        <f t="shared" si="371"/>
        <v>FFDFD3C0</v>
      </c>
      <c r="D593" t="s">
        <v>131</v>
      </c>
      <c r="E593">
        <v>11</v>
      </c>
      <c r="H593">
        <v>228</v>
      </c>
      <c r="I593" t="s">
        <v>132</v>
      </c>
      <c r="J593" t="s">
        <v>129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378"/>
        <v>19:50:42.391</v>
      </c>
      <c r="T593" t="str">
        <f t="shared" si="379"/>
        <v>19:50:41.991</v>
      </c>
      <c r="U593" t="str">
        <f t="shared" si="370"/>
        <v>A88BAF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232</v>
      </c>
      <c r="AJ593">
        <v>38.311321999999997</v>
      </c>
      <c r="AK593" t="s">
        <v>230</v>
      </c>
      <c r="AL593">
        <v>-122.049994</v>
      </c>
      <c r="AM593">
        <v>25</v>
      </c>
      <c r="AN593">
        <v>825</v>
      </c>
      <c r="AO593" t="s">
        <v>118</v>
      </c>
      <c r="AP593">
        <v>0</v>
      </c>
      <c r="AQ593">
        <v>0</v>
      </c>
      <c r="AR593">
        <v>-64</v>
      </c>
      <c r="AZ593">
        <v>1200</v>
      </c>
      <c r="BA593">
        <v>1</v>
      </c>
      <c r="BB593" t="str">
        <f t="shared" si="372"/>
        <v xml:space="preserve">N65PJ   </v>
      </c>
      <c r="BC593">
        <v>7</v>
      </c>
      <c r="BE593">
        <v>0</v>
      </c>
      <c r="BF593">
        <v>0</v>
      </c>
      <c r="BG593">
        <v>0</v>
      </c>
      <c r="BH593">
        <v>800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 t="shared" si="380"/>
        <v>19:50:42.395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2</v>
      </c>
      <c r="CP593" t="s">
        <v>119</v>
      </c>
      <c r="CQ593">
        <v>276</v>
      </c>
      <c r="CR593">
        <v>2</v>
      </c>
      <c r="CW593">
        <v>9864214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 t="shared" si="377"/>
        <v>06/02/2020 19:50:37.723</v>
      </c>
      <c r="C594" t="str">
        <f t="shared" si="371"/>
        <v>FFDFD3C0</v>
      </c>
      <c r="D594" t="s">
        <v>113</v>
      </c>
      <c r="E594">
        <v>5</v>
      </c>
      <c r="H594">
        <v>172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378"/>
        <v>19:50:42.391</v>
      </c>
      <c r="T594" t="str">
        <f t="shared" si="379"/>
        <v>19:50:41.991</v>
      </c>
      <c r="U594" t="str">
        <f t="shared" si="370"/>
        <v>A88BAF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232</v>
      </c>
      <c r="AJ594">
        <v>38.311321999999997</v>
      </c>
      <c r="AK594" t="s">
        <v>230</v>
      </c>
      <c r="AL594">
        <v>-122.049994</v>
      </c>
      <c r="AM594">
        <v>25</v>
      </c>
      <c r="AN594">
        <v>825</v>
      </c>
      <c r="AO594" t="s">
        <v>118</v>
      </c>
      <c r="AP594">
        <v>0</v>
      </c>
      <c r="AQ594">
        <v>0</v>
      </c>
      <c r="AR594">
        <v>-64</v>
      </c>
      <c r="AZ594">
        <v>1200</v>
      </c>
      <c r="BA594">
        <v>1</v>
      </c>
      <c r="BB594" t="str">
        <f t="shared" si="372"/>
        <v xml:space="preserve">N65PJ   </v>
      </c>
      <c r="BC594">
        <v>7</v>
      </c>
      <c r="BE594">
        <v>0</v>
      </c>
      <c r="BF594">
        <v>0</v>
      </c>
      <c r="BG594">
        <v>0</v>
      </c>
      <c r="BH594">
        <v>800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 t="shared" si="380"/>
        <v>19:50:42.395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2</v>
      </c>
      <c r="CP594" t="s">
        <v>119</v>
      </c>
      <c r="CQ594">
        <v>276</v>
      </c>
      <c r="CR594">
        <v>2</v>
      </c>
      <c r="CW594">
        <v>9864214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 t="shared" ref="A595:A600" si="381">"06/02/2020 19:50:38.617"</f>
        <v>06/02/2020 19:50:38.617</v>
      </c>
      <c r="C595" t="str">
        <f t="shared" si="371"/>
        <v>FFDFD3C0</v>
      </c>
      <c r="D595" t="s">
        <v>131</v>
      </c>
      <c r="E595">
        <v>11</v>
      </c>
      <c r="H595">
        <v>228</v>
      </c>
      <c r="I595" t="s">
        <v>132</v>
      </c>
      <c r="J595" t="s">
        <v>129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ref="S595:S600" si="382">"19:50:43.273"</f>
        <v>19:50:43.273</v>
      </c>
      <c r="T595" t="str">
        <f t="shared" ref="T595:T600" si="383">"19:50:42.473"</f>
        <v>19:50:42.473</v>
      </c>
      <c r="U595" t="str">
        <f t="shared" si="370"/>
        <v>A88BAF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233</v>
      </c>
      <c r="AJ595">
        <v>38.311343000000001</v>
      </c>
      <c r="AK595" t="s">
        <v>227</v>
      </c>
      <c r="AL595">
        <v>-122.04997299999999</v>
      </c>
      <c r="AM595">
        <v>25</v>
      </c>
      <c r="AN595">
        <v>825</v>
      </c>
      <c r="AO595" t="s">
        <v>118</v>
      </c>
      <c r="AP595">
        <v>0</v>
      </c>
      <c r="AQ595">
        <v>0</v>
      </c>
      <c r="AR595">
        <v>0</v>
      </c>
      <c r="AZ595">
        <v>1200</v>
      </c>
      <c r="BA595">
        <v>1</v>
      </c>
      <c r="BB595" t="str">
        <f t="shared" si="372"/>
        <v xml:space="preserve">N65PJ   </v>
      </c>
      <c r="BC595">
        <v>7</v>
      </c>
      <c r="BE595">
        <v>0</v>
      </c>
      <c r="BF595">
        <v>0</v>
      </c>
      <c r="BG595">
        <v>0</v>
      </c>
      <c r="BH595">
        <v>775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 t="shared" ref="BW595:BW600" si="384">"19:50:43.275"</f>
        <v>19:50:43.275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3</v>
      </c>
      <c r="CP595" t="s">
        <v>119</v>
      </c>
      <c r="CQ595">
        <v>276</v>
      </c>
      <c r="CR595">
        <v>2</v>
      </c>
      <c r="CW595">
        <v>9864927</v>
      </c>
      <c r="CY595">
        <v>1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 t="shared" si="381"/>
        <v>06/02/2020 19:50:38.617</v>
      </c>
      <c r="C596" t="str">
        <f t="shared" si="371"/>
        <v>FFDFD3C0</v>
      </c>
      <c r="D596" t="s">
        <v>113</v>
      </c>
      <c r="E596">
        <v>5</v>
      </c>
      <c r="H596">
        <v>172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382"/>
        <v>19:50:43.273</v>
      </c>
      <c r="T596" t="str">
        <f t="shared" si="383"/>
        <v>19:50:42.473</v>
      </c>
      <c r="U596" t="str">
        <f t="shared" si="370"/>
        <v>A88BAF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233</v>
      </c>
      <c r="AJ596">
        <v>38.311343000000001</v>
      </c>
      <c r="AK596" t="s">
        <v>227</v>
      </c>
      <c r="AL596">
        <v>-122.04997299999999</v>
      </c>
      <c r="AM596">
        <v>25</v>
      </c>
      <c r="AN596">
        <v>825</v>
      </c>
      <c r="AO596" t="s">
        <v>118</v>
      </c>
      <c r="AP596">
        <v>0</v>
      </c>
      <c r="AQ596">
        <v>0</v>
      </c>
      <c r="AR596">
        <v>0</v>
      </c>
      <c r="AZ596">
        <v>1200</v>
      </c>
      <c r="BA596">
        <v>1</v>
      </c>
      <c r="BB596" t="str">
        <f t="shared" si="372"/>
        <v xml:space="preserve">N65PJ   </v>
      </c>
      <c r="BC596">
        <v>7</v>
      </c>
      <c r="BE596">
        <v>0</v>
      </c>
      <c r="BF596">
        <v>0</v>
      </c>
      <c r="BG596">
        <v>0</v>
      </c>
      <c r="BH596">
        <v>775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 t="shared" si="384"/>
        <v>19:50:43.275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3</v>
      </c>
      <c r="CP596" t="s">
        <v>119</v>
      </c>
      <c r="CQ596">
        <v>276</v>
      </c>
      <c r="CR596">
        <v>2</v>
      </c>
      <c r="CW596">
        <v>9864927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 t="shared" si="381"/>
        <v>06/02/2020 19:50:38.617</v>
      </c>
      <c r="C597" t="str">
        <f t="shared" si="371"/>
        <v>FFDFD3C0</v>
      </c>
      <c r="D597" t="s">
        <v>127</v>
      </c>
      <c r="E597">
        <v>5</v>
      </c>
      <c r="H597">
        <v>47</v>
      </c>
      <c r="I597" t="s">
        <v>128</v>
      </c>
      <c r="J597" t="s">
        <v>129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382"/>
        <v>19:50:43.273</v>
      </c>
      <c r="T597" t="str">
        <f t="shared" si="383"/>
        <v>19:50:42.473</v>
      </c>
      <c r="U597" t="str">
        <f t="shared" si="370"/>
        <v>A88BAF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233</v>
      </c>
      <c r="AJ597">
        <v>38.311343000000001</v>
      </c>
      <c r="AK597" t="s">
        <v>227</v>
      </c>
      <c r="AL597">
        <v>-122.04997299999999</v>
      </c>
      <c r="AM597">
        <v>25</v>
      </c>
      <c r="AN597">
        <v>825</v>
      </c>
      <c r="AO597" t="s">
        <v>118</v>
      </c>
      <c r="AP597">
        <v>0</v>
      </c>
      <c r="AQ597">
        <v>0</v>
      </c>
      <c r="AR597">
        <v>0</v>
      </c>
      <c r="AZ597">
        <v>1200</v>
      </c>
      <c r="BA597">
        <v>1</v>
      </c>
      <c r="BB597" t="str">
        <f t="shared" si="372"/>
        <v xml:space="preserve">N65PJ   </v>
      </c>
      <c r="BC597">
        <v>7</v>
      </c>
      <c r="BE597">
        <v>0</v>
      </c>
      <c r="BF597">
        <v>0</v>
      </c>
      <c r="BG597">
        <v>0</v>
      </c>
      <c r="BH597">
        <v>775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 t="shared" si="384"/>
        <v>19:50:43.275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3</v>
      </c>
      <c r="CP597" t="s">
        <v>119</v>
      </c>
      <c r="CQ597">
        <v>276</v>
      </c>
      <c r="CR597">
        <v>2</v>
      </c>
      <c r="CW597">
        <v>9864927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 t="shared" si="381"/>
        <v>06/02/2020 19:50:38.617</v>
      </c>
      <c r="C598" t="str">
        <f t="shared" si="371"/>
        <v>FFDFD3C0</v>
      </c>
      <c r="D598" t="s">
        <v>127</v>
      </c>
      <c r="E598">
        <v>9</v>
      </c>
      <c r="H598">
        <v>51</v>
      </c>
      <c r="I598" t="s">
        <v>133</v>
      </c>
      <c r="J598" t="s">
        <v>129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382"/>
        <v>19:50:43.273</v>
      </c>
      <c r="T598" t="str">
        <f t="shared" si="383"/>
        <v>19:50:42.473</v>
      </c>
      <c r="U598" t="str">
        <f t="shared" si="370"/>
        <v>A88BAF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233</v>
      </c>
      <c r="AJ598">
        <v>38.311343000000001</v>
      </c>
      <c r="AK598" t="s">
        <v>227</v>
      </c>
      <c r="AL598">
        <v>-122.04997299999999</v>
      </c>
      <c r="AM598">
        <v>25</v>
      </c>
      <c r="AN598">
        <v>825</v>
      </c>
      <c r="AO598" t="s">
        <v>118</v>
      </c>
      <c r="AP598">
        <v>0</v>
      </c>
      <c r="AQ598">
        <v>0</v>
      </c>
      <c r="AR598">
        <v>0</v>
      </c>
      <c r="AZ598">
        <v>1200</v>
      </c>
      <c r="BA598">
        <v>1</v>
      </c>
      <c r="BB598" t="str">
        <f t="shared" si="372"/>
        <v xml:space="preserve">N65PJ   </v>
      </c>
      <c r="BC598">
        <v>7</v>
      </c>
      <c r="BE598">
        <v>0</v>
      </c>
      <c r="BF598">
        <v>0</v>
      </c>
      <c r="BG598">
        <v>0</v>
      </c>
      <c r="BH598">
        <v>775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 t="shared" si="384"/>
        <v>19:50:43.275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3</v>
      </c>
      <c r="CP598" t="s">
        <v>119</v>
      </c>
      <c r="CQ598">
        <v>276</v>
      </c>
      <c r="CR598">
        <v>2</v>
      </c>
      <c r="CW598">
        <v>9864927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 t="shared" si="381"/>
        <v>06/02/2020 19:50:38.617</v>
      </c>
      <c r="C599" t="str">
        <f t="shared" si="371"/>
        <v>FFDFD3C0</v>
      </c>
      <c r="D599" t="s">
        <v>125</v>
      </c>
      <c r="E599">
        <v>19</v>
      </c>
      <c r="F599">
        <v>1019</v>
      </c>
      <c r="G599" t="s">
        <v>114</v>
      </c>
      <c r="J599" t="s">
        <v>126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382"/>
        <v>19:50:43.273</v>
      </c>
      <c r="T599" t="str">
        <f t="shared" si="383"/>
        <v>19:50:42.473</v>
      </c>
      <c r="U599" t="str">
        <f t="shared" si="370"/>
        <v>A88BAF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233</v>
      </c>
      <c r="AJ599">
        <v>38.311343000000001</v>
      </c>
      <c r="AK599" t="s">
        <v>227</v>
      </c>
      <c r="AL599">
        <v>-122.04997299999999</v>
      </c>
      <c r="AM599">
        <v>25</v>
      </c>
      <c r="AN599">
        <v>825</v>
      </c>
      <c r="AO599" t="s">
        <v>118</v>
      </c>
      <c r="AP599">
        <v>0</v>
      </c>
      <c r="AQ599">
        <v>0</v>
      </c>
      <c r="AR599">
        <v>0</v>
      </c>
      <c r="AZ599">
        <v>1200</v>
      </c>
      <c r="BA599">
        <v>1</v>
      </c>
      <c r="BB599" t="str">
        <f t="shared" si="372"/>
        <v xml:space="preserve">N65PJ   </v>
      </c>
      <c r="BC599">
        <v>7</v>
      </c>
      <c r="BE599">
        <v>0</v>
      </c>
      <c r="BF599">
        <v>0</v>
      </c>
      <c r="BG599">
        <v>0</v>
      </c>
      <c r="BH599">
        <v>775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 t="shared" si="384"/>
        <v>19:50:43.275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3</v>
      </c>
      <c r="CP599" t="s">
        <v>119</v>
      </c>
      <c r="CQ599">
        <v>276</v>
      </c>
      <c r="CR599">
        <v>2</v>
      </c>
      <c r="CW599">
        <v>9864927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 t="shared" si="381"/>
        <v>06/02/2020 19:50:38.617</v>
      </c>
      <c r="C600" t="str">
        <f t="shared" si="371"/>
        <v>FFDFD3C0</v>
      </c>
      <c r="D600" t="s">
        <v>122</v>
      </c>
      <c r="E600">
        <v>6</v>
      </c>
      <c r="F600">
        <v>2006</v>
      </c>
      <c r="G600" t="s">
        <v>123</v>
      </c>
      <c r="J600" t="s">
        <v>124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382"/>
        <v>19:50:43.273</v>
      </c>
      <c r="T600" t="str">
        <f t="shared" si="383"/>
        <v>19:50:42.473</v>
      </c>
      <c r="U600" t="str">
        <f t="shared" si="370"/>
        <v>A88BAF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233</v>
      </c>
      <c r="AJ600">
        <v>38.311343000000001</v>
      </c>
      <c r="AK600" t="s">
        <v>227</v>
      </c>
      <c r="AL600">
        <v>-122.04997299999999</v>
      </c>
      <c r="AM600">
        <v>25</v>
      </c>
      <c r="AN600">
        <v>825</v>
      </c>
      <c r="AO600" t="s">
        <v>118</v>
      </c>
      <c r="AP600">
        <v>0</v>
      </c>
      <c r="AQ600">
        <v>0</v>
      </c>
      <c r="AR600">
        <v>0</v>
      </c>
      <c r="AZ600">
        <v>1200</v>
      </c>
      <c r="BA600">
        <v>1</v>
      </c>
      <c r="BB600" t="str">
        <f t="shared" si="372"/>
        <v xml:space="preserve">N65PJ   </v>
      </c>
      <c r="BC600">
        <v>7</v>
      </c>
      <c r="BE600">
        <v>0</v>
      </c>
      <c r="BF600">
        <v>0</v>
      </c>
      <c r="BG600">
        <v>0</v>
      </c>
      <c r="BH600">
        <v>775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 t="shared" si="384"/>
        <v>19:50:43.275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3</v>
      </c>
      <c r="CP600" t="s">
        <v>119</v>
      </c>
      <c r="CQ600">
        <v>276</v>
      </c>
      <c r="CR600">
        <v>2</v>
      </c>
      <c r="CW600">
        <v>9864927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 t="shared" ref="A601:A606" si="385">"06/02/2020 19:50:39.730"</f>
        <v>06/02/2020 19:50:39.730</v>
      </c>
      <c r="C601" t="str">
        <f t="shared" si="371"/>
        <v>FFDFD3C0</v>
      </c>
      <c r="D601" t="s">
        <v>131</v>
      </c>
      <c r="E601">
        <v>11</v>
      </c>
      <c r="H601">
        <v>228</v>
      </c>
      <c r="I601" t="s">
        <v>132</v>
      </c>
      <c r="J601" t="s">
        <v>129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ref="S601:S606" si="386">"19:50:44.359"</f>
        <v>19:50:44.359</v>
      </c>
      <c r="T601" t="str">
        <f t="shared" ref="T601:T606" si="387">"19:50:43.359"</f>
        <v>19:50:43.359</v>
      </c>
      <c r="U601" t="str">
        <f t="shared" si="370"/>
        <v>A88BAF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232</v>
      </c>
      <c r="AJ601">
        <v>38.311321999999997</v>
      </c>
      <c r="AK601" t="s">
        <v>230</v>
      </c>
      <c r="AL601">
        <v>-122.049994</v>
      </c>
      <c r="AM601">
        <v>25</v>
      </c>
      <c r="AN601">
        <v>825</v>
      </c>
      <c r="AO601" t="s">
        <v>118</v>
      </c>
      <c r="AP601">
        <v>0</v>
      </c>
      <c r="AQ601">
        <v>0</v>
      </c>
      <c r="AR601">
        <v>0</v>
      </c>
      <c r="AZ601">
        <v>1200</v>
      </c>
      <c r="BA601">
        <v>1</v>
      </c>
      <c r="BB601" t="str">
        <f t="shared" si="372"/>
        <v xml:space="preserve">N65PJ   </v>
      </c>
      <c r="BC601">
        <v>7</v>
      </c>
      <c r="BE601">
        <v>0</v>
      </c>
      <c r="BF601">
        <v>0</v>
      </c>
      <c r="BG601">
        <v>0</v>
      </c>
      <c r="BH601">
        <v>775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 t="shared" ref="BW601:BW606" si="388">"19:50:44.366"</f>
        <v>19:50:44.366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4</v>
      </c>
      <c r="CP601" t="s">
        <v>119</v>
      </c>
      <c r="CQ601">
        <v>276</v>
      </c>
      <c r="CR601">
        <v>2</v>
      </c>
      <c r="CW601">
        <v>9865743</v>
      </c>
      <c r="CY601">
        <v>1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 t="shared" si="385"/>
        <v>06/02/2020 19:50:39.730</v>
      </c>
      <c r="C602" t="str">
        <f t="shared" si="371"/>
        <v>FFDFD3C0</v>
      </c>
      <c r="D602" t="s">
        <v>113</v>
      </c>
      <c r="E602">
        <v>5</v>
      </c>
      <c r="H602">
        <v>172</v>
      </c>
      <c r="I602" t="s">
        <v>114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386"/>
        <v>19:50:44.359</v>
      </c>
      <c r="T602" t="str">
        <f t="shared" si="387"/>
        <v>19:50:43.359</v>
      </c>
      <c r="U602" t="str">
        <f t="shared" si="370"/>
        <v>A88BAF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232</v>
      </c>
      <c r="AJ602">
        <v>38.311321999999997</v>
      </c>
      <c r="AK602" t="s">
        <v>230</v>
      </c>
      <c r="AL602">
        <v>-122.049994</v>
      </c>
      <c r="AM602">
        <v>25</v>
      </c>
      <c r="AN602">
        <v>825</v>
      </c>
      <c r="AO602" t="s">
        <v>118</v>
      </c>
      <c r="AP602">
        <v>0</v>
      </c>
      <c r="AQ602">
        <v>0</v>
      </c>
      <c r="AR602">
        <v>0</v>
      </c>
      <c r="AZ602">
        <v>1200</v>
      </c>
      <c r="BA602">
        <v>1</v>
      </c>
      <c r="BB602" t="str">
        <f t="shared" si="372"/>
        <v xml:space="preserve">N65PJ   </v>
      </c>
      <c r="BC602">
        <v>7</v>
      </c>
      <c r="BE602">
        <v>0</v>
      </c>
      <c r="BF602">
        <v>0</v>
      </c>
      <c r="BG602">
        <v>0</v>
      </c>
      <c r="BH602">
        <v>775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 t="shared" si="388"/>
        <v>19:50:44.366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4</v>
      </c>
      <c r="CP602" t="s">
        <v>119</v>
      </c>
      <c r="CQ602">
        <v>276</v>
      </c>
      <c r="CR602">
        <v>2</v>
      </c>
      <c r="CW602">
        <v>9865743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 t="shared" si="385"/>
        <v>06/02/2020 19:50:39.730</v>
      </c>
      <c r="C603" t="str">
        <f t="shared" si="371"/>
        <v>FFDFD3C0</v>
      </c>
      <c r="D603" t="s">
        <v>127</v>
      </c>
      <c r="E603">
        <v>5</v>
      </c>
      <c r="H603">
        <v>47</v>
      </c>
      <c r="I603" t="s">
        <v>128</v>
      </c>
      <c r="J603" t="s">
        <v>129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386"/>
        <v>19:50:44.359</v>
      </c>
      <c r="T603" t="str">
        <f t="shared" si="387"/>
        <v>19:50:43.359</v>
      </c>
      <c r="U603" t="str">
        <f t="shared" si="370"/>
        <v>A88BAF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232</v>
      </c>
      <c r="AJ603">
        <v>38.311321999999997</v>
      </c>
      <c r="AK603" t="s">
        <v>230</v>
      </c>
      <c r="AL603">
        <v>-122.049994</v>
      </c>
      <c r="AM603">
        <v>25</v>
      </c>
      <c r="AN603">
        <v>825</v>
      </c>
      <c r="AO603" t="s">
        <v>118</v>
      </c>
      <c r="AP603">
        <v>0</v>
      </c>
      <c r="AQ603">
        <v>0</v>
      </c>
      <c r="AR603">
        <v>0</v>
      </c>
      <c r="AZ603">
        <v>1200</v>
      </c>
      <c r="BA603">
        <v>1</v>
      </c>
      <c r="BB603" t="str">
        <f t="shared" si="372"/>
        <v xml:space="preserve">N65PJ   </v>
      </c>
      <c r="BC603">
        <v>7</v>
      </c>
      <c r="BE603">
        <v>0</v>
      </c>
      <c r="BF603">
        <v>0</v>
      </c>
      <c r="BG603">
        <v>0</v>
      </c>
      <c r="BH603">
        <v>775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 t="shared" si="388"/>
        <v>19:50:44.366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4</v>
      </c>
      <c r="CP603" t="s">
        <v>119</v>
      </c>
      <c r="CQ603">
        <v>276</v>
      </c>
      <c r="CR603">
        <v>2</v>
      </c>
      <c r="CW603">
        <v>9865743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 t="shared" si="385"/>
        <v>06/02/2020 19:50:39.730</v>
      </c>
      <c r="C604" t="str">
        <f t="shared" si="371"/>
        <v>FFDFD3C0</v>
      </c>
      <c r="D604" t="s">
        <v>127</v>
      </c>
      <c r="E604">
        <v>9</v>
      </c>
      <c r="H604">
        <v>51</v>
      </c>
      <c r="I604" t="s">
        <v>133</v>
      </c>
      <c r="J604" t="s">
        <v>129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386"/>
        <v>19:50:44.359</v>
      </c>
      <c r="T604" t="str">
        <f t="shared" si="387"/>
        <v>19:50:43.359</v>
      </c>
      <c r="U604" t="str">
        <f t="shared" si="370"/>
        <v>A88BAF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232</v>
      </c>
      <c r="AJ604">
        <v>38.311321999999997</v>
      </c>
      <c r="AK604" t="s">
        <v>230</v>
      </c>
      <c r="AL604">
        <v>-122.049994</v>
      </c>
      <c r="AM604">
        <v>25</v>
      </c>
      <c r="AN604">
        <v>825</v>
      </c>
      <c r="AO604" t="s">
        <v>118</v>
      </c>
      <c r="AP604">
        <v>0</v>
      </c>
      <c r="AQ604">
        <v>0</v>
      </c>
      <c r="AR604">
        <v>0</v>
      </c>
      <c r="AZ604">
        <v>1200</v>
      </c>
      <c r="BA604">
        <v>1</v>
      </c>
      <c r="BB604" t="str">
        <f t="shared" si="372"/>
        <v xml:space="preserve">N65PJ   </v>
      </c>
      <c r="BC604">
        <v>7</v>
      </c>
      <c r="BE604">
        <v>0</v>
      </c>
      <c r="BF604">
        <v>0</v>
      </c>
      <c r="BG604">
        <v>0</v>
      </c>
      <c r="BH604">
        <v>775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 t="shared" si="388"/>
        <v>19:50:44.366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4</v>
      </c>
      <c r="CP604" t="s">
        <v>119</v>
      </c>
      <c r="CQ604">
        <v>276</v>
      </c>
      <c r="CR604">
        <v>2</v>
      </c>
      <c r="CW604">
        <v>9865743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 t="shared" si="385"/>
        <v>06/02/2020 19:50:39.730</v>
      </c>
      <c r="C605" t="str">
        <f t="shared" si="371"/>
        <v>FFDFD3C0</v>
      </c>
      <c r="D605" t="s">
        <v>125</v>
      </c>
      <c r="E605">
        <v>19</v>
      </c>
      <c r="F605">
        <v>1019</v>
      </c>
      <c r="G605" t="s">
        <v>114</v>
      </c>
      <c r="J605" t="s">
        <v>126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386"/>
        <v>19:50:44.359</v>
      </c>
      <c r="T605" t="str">
        <f t="shared" si="387"/>
        <v>19:50:43.359</v>
      </c>
      <c r="U605" t="str">
        <f t="shared" si="370"/>
        <v>A88BAF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232</v>
      </c>
      <c r="AJ605">
        <v>38.311321999999997</v>
      </c>
      <c r="AK605" t="s">
        <v>230</v>
      </c>
      <c r="AL605">
        <v>-122.049994</v>
      </c>
      <c r="AM605">
        <v>25</v>
      </c>
      <c r="AN605">
        <v>825</v>
      </c>
      <c r="AO605" t="s">
        <v>118</v>
      </c>
      <c r="AP605">
        <v>0</v>
      </c>
      <c r="AQ605">
        <v>0</v>
      </c>
      <c r="AR605">
        <v>0</v>
      </c>
      <c r="AZ605">
        <v>1200</v>
      </c>
      <c r="BA605">
        <v>1</v>
      </c>
      <c r="BB605" t="str">
        <f t="shared" si="372"/>
        <v xml:space="preserve">N65PJ   </v>
      </c>
      <c r="BC605">
        <v>7</v>
      </c>
      <c r="BE605">
        <v>0</v>
      </c>
      <c r="BF605">
        <v>0</v>
      </c>
      <c r="BG605">
        <v>0</v>
      </c>
      <c r="BH605">
        <v>775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 t="shared" si="388"/>
        <v>19:50:44.366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4</v>
      </c>
      <c r="CP605" t="s">
        <v>119</v>
      </c>
      <c r="CQ605">
        <v>276</v>
      </c>
      <c r="CR605">
        <v>2</v>
      </c>
      <c r="CW605">
        <v>9865743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 t="shared" si="385"/>
        <v>06/02/2020 19:50:39.730</v>
      </c>
      <c r="C606" t="str">
        <f t="shared" si="371"/>
        <v>FFDFD3C0</v>
      </c>
      <c r="D606" t="s">
        <v>122</v>
      </c>
      <c r="E606">
        <v>6</v>
      </c>
      <c r="F606">
        <v>2006</v>
      </c>
      <c r="G606" t="s">
        <v>123</v>
      </c>
      <c r="J606" t="s">
        <v>124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386"/>
        <v>19:50:44.359</v>
      </c>
      <c r="T606" t="str">
        <f t="shared" si="387"/>
        <v>19:50:43.359</v>
      </c>
      <c r="U606" t="str">
        <f t="shared" si="370"/>
        <v>A88BAF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232</v>
      </c>
      <c r="AJ606">
        <v>38.311321999999997</v>
      </c>
      <c r="AK606" t="s">
        <v>230</v>
      </c>
      <c r="AL606">
        <v>-122.049994</v>
      </c>
      <c r="AM606">
        <v>25</v>
      </c>
      <c r="AN606">
        <v>825</v>
      </c>
      <c r="AO606" t="s">
        <v>118</v>
      </c>
      <c r="AP606">
        <v>0</v>
      </c>
      <c r="AQ606">
        <v>0</v>
      </c>
      <c r="AR606">
        <v>0</v>
      </c>
      <c r="AZ606">
        <v>1200</v>
      </c>
      <c r="BA606">
        <v>1</v>
      </c>
      <c r="BB606" t="str">
        <f t="shared" si="372"/>
        <v xml:space="preserve">N65PJ   </v>
      </c>
      <c r="BC606">
        <v>7</v>
      </c>
      <c r="BE606">
        <v>0</v>
      </c>
      <c r="BF606">
        <v>0</v>
      </c>
      <c r="BG606">
        <v>0</v>
      </c>
      <c r="BH606">
        <v>775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 t="shared" si="388"/>
        <v>19:50:44.366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4</v>
      </c>
      <c r="CP606" t="s">
        <v>119</v>
      </c>
      <c r="CQ606">
        <v>276</v>
      </c>
      <c r="CR606">
        <v>2</v>
      </c>
      <c r="CW606">
        <v>9865743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 t="shared" ref="A607:A612" si="389">"06/02/2020 19:50:40.743"</f>
        <v>06/02/2020 19:50:40.743</v>
      </c>
      <c r="C607" t="str">
        <f t="shared" si="371"/>
        <v>FFDFD3C0</v>
      </c>
      <c r="D607" t="s">
        <v>131</v>
      </c>
      <c r="E607">
        <v>11</v>
      </c>
      <c r="H607">
        <v>228</v>
      </c>
      <c r="I607" t="s">
        <v>132</v>
      </c>
      <c r="J607" t="s">
        <v>129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ref="S607:S612" si="390">"19:50:45.375"</f>
        <v>19:50:45.375</v>
      </c>
      <c r="T607" t="str">
        <f t="shared" ref="T607:T612" si="391">"19:50:44.875"</f>
        <v>19:50:44.875</v>
      </c>
      <c r="U607" t="str">
        <f t="shared" si="370"/>
        <v>A88BAF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232</v>
      </c>
      <c r="AJ607">
        <v>38.311321999999997</v>
      </c>
      <c r="AK607" t="s">
        <v>230</v>
      </c>
      <c r="AL607">
        <v>-122.049994</v>
      </c>
      <c r="AM607">
        <v>25</v>
      </c>
      <c r="AN607">
        <v>825</v>
      </c>
      <c r="AO607" t="s">
        <v>118</v>
      </c>
      <c r="AP607">
        <v>0</v>
      </c>
      <c r="AQ607">
        <v>0</v>
      </c>
      <c r="AR607">
        <v>0</v>
      </c>
      <c r="AZ607">
        <v>1200</v>
      </c>
      <c r="BA607">
        <v>1</v>
      </c>
      <c r="BB607" t="str">
        <f t="shared" si="372"/>
        <v xml:space="preserve">N65PJ   </v>
      </c>
      <c r="BC607">
        <v>7</v>
      </c>
      <c r="BE607">
        <v>0</v>
      </c>
      <c r="BF607">
        <v>0</v>
      </c>
      <c r="BG607">
        <v>0</v>
      </c>
      <c r="BH607">
        <v>800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 t="shared" ref="BW607:BW612" si="392">"19:50:45.380"</f>
        <v>19:50:45.380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4</v>
      </c>
      <c r="CP607" t="s">
        <v>119</v>
      </c>
      <c r="CQ607">
        <v>276</v>
      </c>
      <c r="CR607">
        <v>2</v>
      </c>
      <c r="CW607">
        <v>9866542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 t="shared" si="389"/>
        <v>06/02/2020 19:50:40.743</v>
      </c>
      <c r="C608" t="str">
        <f t="shared" si="371"/>
        <v>FFDFD3C0</v>
      </c>
      <c r="D608" t="s">
        <v>113</v>
      </c>
      <c r="E608">
        <v>5</v>
      </c>
      <c r="H608">
        <v>172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390"/>
        <v>19:50:45.375</v>
      </c>
      <c r="T608" t="str">
        <f t="shared" si="391"/>
        <v>19:50:44.875</v>
      </c>
      <c r="U608" t="str">
        <f t="shared" si="370"/>
        <v>A88BAF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232</v>
      </c>
      <c r="AJ608">
        <v>38.311321999999997</v>
      </c>
      <c r="AK608" t="s">
        <v>230</v>
      </c>
      <c r="AL608">
        <v>-122.049994</v>
      </c>
      <c r="AM608">
        <v>25</v>
      </c>
      <c r="AN608">
        <v>825</v>
      </c>
      <c r="AO608" t="s">
        <v>118</v>
      </c>
      <c r="AP608">
        <v>0</v>
      </c>
      <c r="AQ608">
        <v>0</v>
      </c>
      <c r="AR608">
        <v>0</v>
      </c>
      <c r="AZ608">
        <v>1200</v>
      </c>
      <c r="BA608">
        <v>1</v>
      </c>
      <c r="BB608" t="str">
        <f t="shared" si="372"/>
        <v xml:space="preserve">N65PJ   </v>
      </c>
      <c r="BC608">
        <v>7</v>
      </c>
      <c r="BE608">
        <v>0</v>
      </c>
      <c r="BF608">
        <v>0</v>
      </c>
      <c r="BG608">
        <v>0</v>
      </c>
      <c r="BH608">
        <v>800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 t="shared" si="392"/>
        <v>19:50:45.380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4</v>
      </c>
      <c r="CP608" t="s">
        <v>119</v>
      </c>
      <c r="CQ608">
        <v>276</v>
      </c>
      <c r="CR608">
        <v>2</v>
      </c>
      <c r="CW608">
        <v>9866542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 t="shared" si="389"/>
        <v>06/02/2020 19:50:40.743</v>
      </c>
      <c r="C609" t="str">
        <f t="shared" si="371"/>
        <v>FFDFD3C0</v>
      </c>
      <c r="D609" t="s">
        <v>127</v>
      </c>
      <c r="E609">
        <v>5</v>
      </c>
      <c r="H609">
        <v>47</v>
      </c>
      <c r="I609" t="s">
        <v>128</v>
      </c>
      <c r="J609" t="s">
        <v>129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390"/>
        <v>19:50:45.375</v>
      </c>
      <c r="T609" t="str">
        <f t="shared" si="391"/>
        <v>19:50:44.875</v>
      </c>
      <c r="U609" t="str">
        <f t="shared" si="370"/>
        <v>A88BAF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232</v>
      </c>
      <c r="AJ609">
        <v>38.311321999999997</v>
      </c>
      <c r="AK609" t="s">
        <v>230</v>
      </c>
      <c r="AL609">
        <v>-122.049994</v>
      </c>
      <c r="AM609">
        <v>25</v>
      </c>
      <c r="AN609">
        <v>825</v>
      </c>
      <c r="AO609" t="s">
        <v>118</v>
      </c>
      <c r="AP609">
        <v>0</v>
      </c>
      <c r="AQ609">
        <v>0</v>
      </c>
      <c r="AR609">
        <v>0</v>
      </c>
      <c r="AZ609">
        <v>1200</v>
      </c>
      <c r="BA609">
        <v>1</v>
      </c>
      <c r="BB609" t="str">
        <f t="shared" si="372"/>
        <v xml:space="preserve">N65PJ   </v>
      </c>
      <c r="BC609">
        <v>7</v>
      </c>
      <c r="BE609">
        <v>0</v>
      </c>
      <c r="BF609">
        <v>0</v>
      </c>
      <c r="BG609">
        <v>0</v>
      </c>
      <c r="BH609">
        <v>800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 t="shared" si="392"/>
        <v>19:50:45.380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4</v>
      </c>
      <c r="CP609" t="s">
        <v>119</v>
      </c>
      <c r="CQ609">
        <v>276</v>
      </c>
      <c r="CR609">
        <v>2</v>
      </c>
      <c r="CW609">
        <v>9866542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 t="shared" si="389"/>
        <v>06/02/2020 19:50:40.743</v>
      </c>
      <c r="C610" t="str">
        <f t="shared" si="371"/>
        <v>FFDFD3C0</v>
      </c>
      <c r="D610" t="s">
        <v>127</v>
      </c>
      <c r="E610">
        <v>9</v>
      </c>
      <c r="H610">
        <v>51</v>
      </c>
      <c r="I610" t="s">
        <v>133</v>
      </c>
      <c r="J610" t="s">
        <v>129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390"/>
        <v>19:50:45.375</v>
      </c>
      <c r="T610" t="str">
        <f t="shared" si="391"/>
        <v>19:50:44.875</v>
      </c>
      <c r="U610" t="str">
        <f t="shared" si="370"/>
        <v>A88BAF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232</v>
      </c>
      <c r="AJ610">
        <v>38.311321999999997</v>
      </c>
      <c r="AK610" t="s">
        <v>230</v>
      </c>
      <c r="AL610">
        <v>-122.049994</v>
      </c>
      <c r="AM610">
        <v>25</v>
      </c>
      <c r="AN610">
        <v>825</v>
      </c>
      <c r="AO610" t="s">
        <v>118</v>
      </c>
      <c r="AP610">
        <v>0</v>
      </c>
      <c r="AQ610">
        <v>0</v>
      </c>
      <c r="AR610">
        <v>0</v>
      </c>
      <c r="AZ610">
        <v>1200</v>
      </c>
      <c r="BA610">
        <v>1</v>
      </c>
      <c r="BB610" t="str">
        <f t="shared" si="372"/>
        <v xml:space="preserve">N65PJ   </v>
      </c>
      <c r="BC610">
        <v>7</v>
      </c>
      <c r="BE610">
        <v>0</v>
      </c>
      <c r="BF610">
        <v>0</v>
      </c>
      <c r="BG610">
        <v>0</v>
      </c>
      <c r="BH610">
        <v>800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 t="shared" si="392"/>
        <v>19:50:45.380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4</v>
      </c>
      <c r="CP610" t="s">
        <v>119</v>
      </c>
      <c r="CQ610">
        <v>276</v>
      </c>
      <c r="CR610">
        <v>2</v>
      </c>
      <c r="CW610">
        <v>9866542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 t="shared" si="389"/>
        <v>06/02/2020 19:50:40.743</v>
      </c>
      <c r="C611" t="str">
        <f t="shared" si="371"/>
        <v>FFDFD3C0</v>
      </c>
      <c r="D611" t="s">
        <v>125</v>
      </c>
      <c r="E611">
        <v>19</v>
      </c>
      <c r="F611">
        <v>1019</v>
      </c>
      <c r="G611" t="s">
        <v>114</v>
      </c>
      <c r="J611" t="s">
        <v>126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390"/>
        <v>19:50:45.375</v>
      </c>
      <c r="T611" t="str">
        <f t="shared" si="391"/>
        <v>19:50:44.875</v>
      </c>
      <c r="U611" t="str">
        <f t="shared" si="370"/>
        <v>A88BAF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232</v>
      </c>
      <c r="AJ611">
        <v>38.311321999999997</v>
      </c>
      <c r="AK611" t="s">
        <v>230</v>
      </c>
      <c r="AL611">
        <v>-122.049994</v>
      </c>
      <c r="AM611">
        <v>25</v>
      </c>
      <c r="AN611">
        <v>825</v>
      </c>
      <c r="AO611" t="s">
        <v>118</v>
      </c>
      <c r="AP611">
        <v>0</v>
      </c>
      <c r="AQ611">
        <v>0</v>
      </c>
      <c r="AR611">
        <v>0</v>
      </c>
      <c r="AZ611">
        <v>1200</v>
      </c>
      <c r="BA611">
        <v>1</v>
      </c>
      <c r="BB611" t="str">
        <f t="shared" si="372"/>
        <v xml:space="preserve">N65PJ   </v>
      </c>
      <c r="BC611">
        <v>7</v>
      </c>
      <c r="BE611">
        <v>0</v>
      </c>
      <c r="BF611">
        <v>0</v>
      </c>
      <c r="BG611">
        <v>0</v>
      </c>
      <c r="BH611">
        <v>800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 t="shared" si="392"/>
        <v>19:50:45.380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4</v>
      </c>
      <c r="CP611" t="s">
        <v>119</v>
      </c>
      <c r="CQ611">
        <v>276</v>
      </c>
      <c r="CR611">
        <v>2</v>
      </c>
      <c r="CW611">
        <v>9866542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 t="shared" si="389"/>
        <v>06/02/2020 19:50:40.743</v>
      </c>
      <c r="C612" t="str">
        <f t="shared" si="371"/>
        <v>FFDFD3C0</v>
      </c>
      <c r="D612" t="s">
        <v>122</v>
      </c>
      <c r="E612">
        <v>6</v>
      </c>
      <c r="F612">
        <v>2006</v>
      </c>
      <c r="G612" t="s">
        <v>123</v>
      </c>
      <c r="J612" t="s">
        <v>124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390"/>
        <v>19:50:45.375</v>
      </c>
      <c r="T612" t="str">
        <f t="shared" si="391"/>
        <v>19:50:44.875</v>
      </c>
      <c r="U612" t="str">
        <f t="shared" si="370"/>
        <v>A88BAF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232</v>
      </c>
      <c r="AJ612">
        <v>38.311321999999997</v>
      </c>
      <c r="AK612" t="s">
        <v>230</v>
      </c>
      <c r="AL612">
        <v>-122.049994</v>
      </c>
      <c r="AM612">
        <v>25</v>
      </c>
      <c r="AN612">
        <v>825</v>
      </c>
      <c r="AO612" t="s">
        <v>118</v>
      </c>
      <c r="AP612">
        <v>0</v>
      </c>
      <c r="AQ612">
        <v>0</v>
      </c>
      <c r="AR612">
        <v>0</v>
      </c>
      <c r="AZ612">
        <v>1200</v>
      </c>
      <c r="BA612">
        <v>1</v>
      </c>
      <c r="BB612" t="str">
        <f t="shared" si="372"/>
        <v xml:space="preserve">N65PJ   </v>
      </c>
      <c r="BC612">
        <v>7</v>
      </c>
      <c r="BE612">
        <v>0</v>
      </c>
      <c r="BF612">
        <v>0</v>
      </c>
      <c r="BG612">
        <v>0</v>
      </c>
      <c r="BH612">
        <v>800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 t="shared" si="392"/>
        <v>19:50:45.380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4</v>
      </c>
      <c r="CP612" t="s">
        <v>119</v>
      </c>
      <c r="CQ612">
        <v>276</v>
      </c>
      <c r="CR612">
        <v>2</v>
      </c>
      <c r="CW612">
        <v>9866542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 t="shared" ref="A613:A618" si="393">"06/02/2020 19:50:41.711"</f>
        <v>06/02/2020 19:50:41.711</v>
      </c>
      <c r="C613" t="str">
        <f t="shared" si="371"/>
        <v>FFDFD3C0</v>
      </c>
      <c r="D613" t="s">
        <v>113</v>
      </c>
      <c r="E613">
        <v>5</v>
      </c>
      <c r="H613">
        <v>172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ref="S613:S618" si="394">"19:50:46.359"</f>
        <v>19:50:46.359</v>
      </c>
      <c r="T613" t="str">
        <f t="shared" ref="T613:T618" si="395">"19:50:45.859"</f>
        <v>19:50:45.859</v>
      </c>
      <c r="U613" t="str">
        <f t="shared" si="370"/>
        <v>A88BAF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232</v>
      </c>
      <c r="AJ613">
        <v>38.311321999999997</v>
      </c>
      <c r="AK613" t="s">
        <v>230</v>
      </c>
      <c r="AL613">
        <v>-122.049994</v>
      </c>
      <c r="AM613">
        <v>25</v>
      </c>
      <c r="AN613">
        <v>825</v>
      </c>
      <c r="AO613" t="s">
        <v>118</v>
      </c>
      <c r="AP613">
        <v>0</v>
      </c>
      <c r="AQ613">
        <v>0</v>
      </c>
      <c r="AR613">
        <v>0</v>
      </c>
      <c r="AZ613">
        <v>1200</v>
      </c>
      <c r="BA613">
        <v>1</v>
      </c>
      <c r="BB613" t="str">
        <f t="shared" si="372"/>
        <v xml:space="preserve">N65PJ   </v>
      </c>
      <c r="BC613">
        <v>7</v>
      </c>
      <c r="BE613">
        <v>0</v>
      </c>
      <c r="BF613">
        <v>0</v>
      </c>
      <c r="BG613">
        <v>0</v>
      </c>
      <c r="BH613">
        <v>800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 t="shared" ref="BW613:BW618" si="396">"19:50:46.363"</f>
        <v>19:50:46.363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4</v>
      </c>
      <c r="CP613" t="s">
        <v>119</v>
      </c>
      <c r="CQ613">
        <v>276</v>
      </c>
      <c r="CR613">
        <v>2</v>
      </c>
      <c r="CW613">
        <v>9867343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 t="shared" si="393"/>
        <v>06/02/2020 19:50:41.711</v>
      </c>
      <c r="C614" t="str">
        <f t="shared" si="371"/>
        <v>FFDFD3C0</v>
      </c>
      <c r="D614" t="s">
        <v>125</v>
      </c>
      <c r="E614">
        <v>19</v>
      </c>
      <c r="F614">
        <v>1019</v>
      </c>
      <c r="G614" t="s">
        <v>114</v>
      </c>
      <c r="J614" t="s">
        <v>126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394"/>
        <v>19:50:46.359</v>
      </c>
      <c r="T614" t="str">
        <f t="shared" si="395"/>
        <v>19:50:45.859</v>
      </c>
      <c r="U614" t="str">
        <f t="shared" si="370"/>
        <v>A88BAF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232</v>
      </c>
      <c r="AJ614">
        <v>38.311321999999997</v>
      </c>
      <c r="AK614" t="s">
        <v>230</v>
      </c>
      <c r="AL614">
        <v>-122.049994</v>
      </c>
      <c r="AM614">
        <v>25</v>
      </c>
      <c r="AN614">
        <v>825</v>
      </c>
      <c r="AO614" t="s">
        <v>118</v>
      </c>
      <c r="AP614">
        <v>0</v>
      </c>
      <c r="AQ614">
        <v>0</v>
      </c>
      <c r="AR614">
        <v>0</v>
      </c>
      <c r="AZ614">
        <v>1200</v>
      </c>
      <c r="BA614">
        <v>1</v>
      </c>
      <c r="BB614" t="str">
        <f t="shared" si="372"/>
        <v xml:space="preserve">N65PJ   </v>
      </c>
      <c r="BC614">
        <v>7</v>
      </c>
      <c r="BE614">
        <v>0</v>
      </c>
      <c r="BF614">
        <v>0</v>
      </c>
      <c r="BG614">
        <v>0</v>
      </c>
      <c r="BH614">
        <v>800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 t="shared" si="396"/>
        <v>19:50:46.363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4</v>
      </c>
      <c r="CP614" t="s">
        <v>119</v>
      </c>
      <c r="CQ614">
        <v>276</v>
      </c>
      <c r="CR614">
        <v>2</v>
      </c>
      <c r="CW614">
        <v>9867343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si="393"/>
        <v>06/02/2020 19:50:41.711</v>
      </c>
      <c r="C615" t="str">
        <f t="shared" si="371"/>
        <v>FFDFD3C0</v>
      </c>
      <c r="D615" t="s">
        <v>127</v>
      </c>
      <c r="E615">
        <v>9</v>
      </c>
      <c r="H615">
        <v>51</v>
      </c>
      <c r="I615" t="s">
        <v>133</v>
      </c>
      <c r="J615" t="s">
        <v>129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394"/>
        <v>19:50:46.359</v>
      </c>
      <c r="T615" t="str">
        <f t="shared" si="395"/>
        <v>19:50:45.859</v>
      </c>
      <c r="U615" t="str">
        <f t="shared" si="370"/>
        <v>A88BAF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232</v>
      </c>
      <c r="AJ615">
        <v>38.311321999999997</v>
      </c>
      <c r="AK615" t="s">
        <v>230</v>
      </c>
      <c r="AL615">
        <v>-122.049994</v>
      </c>
      <c r="AM615">
        <v>25</v>
      </c>
      <c r="AN615">
        <v>825</v>
      </c>
      <c r="AO615" t="s">
        <v>118</v>
      </c>
      <c r="AP615">
        <v>0</v>
      </c>
      <c r="AQ615">
        <v>0</v>
      </c>
      <c r="AR615">
        <v>0</v>
      </c>
      <c r="AZ615">
        <v>1200</v>
      </c>
      <c r="BA615">
        <v>1</v>
      </c>
      <c r="BB615" t="str">
        <f t="shared" si="372"/>
        <v xml:space="preserve">N65PJ   </v>
      </c>
      <c r="BC615">
        <v>7</v>
      </c>
      <c r="BE615">
        <v>0</v>
      </c>
      <c r="BF615">
        <v>0</v>
      </c>
      <c r="BG615">
        <v>0</v>
      </c>
      <c r="BH615">
        <v>800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 t="shared" si="396"/>
        <v>19:50:46.363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4</v>
      </c>
      <c r="CP615" t="s">
        <v>119</v>
      </c>
      <c r="CQ615">
        <v>276</v>
      </c>
      <c r="CR615">
        <v>2</v>
      </c>
      <c r="CW615">
        <v>9867343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 t="shared" si="393"/>
        <v>06/02/2020 19:50:41.711</v>
      </c>
      <c r="C616" t="str">
        <f t="shared" si="371"/>
        <v>FFDFD3C0</v>
      </c>
      <c r="D616" t="s">
        <v>127</v>
      </c>
      <c r="E616">
        <v>5</v>
      </c>
      <c r="H616">
        <v>47</v>
      </c>
      <c r="I616" t="s">
        <v>128</v>
      </c>
      <c r="J616" t="s">
        <v>129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394"/>
        <v>19:50:46.359</v>
      </c>
      <c r="T616" t="str">
        <f t="shared" si="395"/>
        <v>19:50:45.859</v>
      </c>
      <c r="U616" t="str">
        <f t="shared" si="370"/>
        <v>A88BAF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232</v>
      </c>
      <c r="AJ616">
        <v>38.311321999999997</v>
      </c>
      <c r="AK616" t="s">
        <v>230</v>
      </c>
      <c r="AL616">
        <v>-122.049994</v>
      </c>
      <c r="AM616">
        <v>25</v>
      </c>
      <c r="AN616">
        <v>825</v>
      </c>
      <c r="AO616" t="s">
        <v>118</v>
      </c>
      <c r="AP616">
        <v>0</v>
      </c>
      <c r="AQ616">
        <v>0</v>
      </c>
      <c r="AR616">
        <v>0</v>
      </c>
      <c r="AZ616">
        <v>1200</v>
      </c>
      <c r="BA616">
        <v>1</v>
      </c>
      <c r="BB616" t="str">
        <f t="shared" si="372"/>
        <v xml:space="preserve">N65PJ   </v>
      </c>
      <c r="BC616">
        <v>7</v>
      </c>
      <c r="BE616">
        <v>0</v>
      </c>
      <c r="BF616">
        <v>0</v>
      </c>
      <c r="BG616">
        <v>0</v>
      </c>
      <c r="BH616">
        <v>800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 t="shared" si="396"/>
        <v>19:50:46.363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4</v>
      </c>
      <c r="CP616" t="s">
        <v>119</v>
      </c>
      <c r="CQ616">
        <v>276</v>
      </c>
      <c r="CR616">
        <v>2</v>
      </c>
      <c r="CW616">
        <v>9867343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 t="shared" si="393"/>
        <v>06/02/2020 19:50:41.711</v>
      </c>
      <c r="C617" t="str">
        <f t="shared" si="371"/>
        <v>FFDFD3C0</v>
      </c>
      <c r="D617" t="s">
        <v>122</v>
      </c>
      <c r="E617">
        <v>6</v>
      </c>
      <c r="F617">
        <v>2006</v>
      </c>
      <c r="G617" t="s">
        <v>123</v>
      </c>
      <c r="J617" t="s">
        <v>124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394"/>
        <v>19:50:46.359</v>
      </c>
      <c r="T617" t="str">
        <f t="shared" si="395"/>
        <v>19:50:45.859</v>
      </c>
      <c r="U617" t="str">
        <f t="shared" si="370"/>
        <v>A88BAF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232</v>
      </c>
      <c r="AJ617">
        <v>38.311321999999997</v>
      </c>
      <c r="AK617" t="s">
        <v>230</v>
      </c>
      <c r="AL617">
        <v>-122.049994</v>
      </c>
      <c r="AM617">
        <v>25</v>
      </c>
      <c r="AN617">
        <v>825</v>
      </c>
      <c r="AO617" t="s">
        <v>118</v>
      </c>
      <c r="AP617">
        <v>0</v>
      </c>
      <c r="AQ617">
        <v>0</v>
      </c>
      <c r="AR617">
        <v>0</v>
      </c>
      <c r="AZ617">
        <v>1200</v>
      </c>
      <c r="BA617">
        <v>1</v>
      </c>
      <c r="BB617" t="str">
        <f t="shared" si="372"/>
        <v xml:space="preserve">N65PJ   </v>
      </c>
      <c r="BC617">
        <v>7</v>
      </c>
      <c r="BE617">
        <v>0</v>
      </c>
      <c r="BF617">
        <v>0</v>
      </c>
      <c r="BG617">
        <v>0</v>
      </c>
      <c r="BH617">
        <v>800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 t="shared" si="396"/>
        <v>19:50:46.363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4</v>
      </c>
      <c r="CP617" t="s">
        <v>119</v>
      </c>
      <c r="CQ617">
        <v>276</v>
      </c>
      <c r="CR617">
        <v>2</v>
      </c>
      <c r="CW617">
        <v>9867343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 t="shared" si="393"/>
        <v>06/02/2020 19:50:41.711</v>
      </c>
      <c r="C618" t="str">
        <f t="shared" si="371"/>
        <v>FFDFD3C0</v>
      </c>
      <c r="D618" t="s">
        <v>131</v>
      </c>
      <c r="E618">
        <v>11</v>
      </c>
      <c r="H618">
        <v>228</v>
      </c>
      <c r="I618" t="s">
        <v>132</v>
      </c>
      <c r="J618" t="s">
        <v>129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394"/>
        <v>19:50:46.359</v>
      </c>
      <c r="T618" t="str">
        <f t="shared" si="395"/>
        <v>19:50:45.859</v>
      </c>
      <c r="U618" t="str">
        <f t="shared" si="370"/>
        <v>A88BAF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232</v>
      </c>
      <c r="AJ618">
        <v>38.311321999999997</v>
      </c>
      <c r="AK618" t="s">
        <v>230</v>
      </c>
      <c r="AL618">
        <v>-122.049994</v>
      </c>
      <c r="AM618">
        <v>25</v>
      </c>
      <c r="AN618">
        <v>825</v>
      </c>
      <c r="AO618" t="s">
        <v>118</v>
      </c>
      <c r="AP618">
        <v>0</v>
      </c>
      <c r="AQ618">
        <v>0</v>
      </c>
      <c r="AR618">
        <v>0</v>
      </c>
      <c r="AZ618">
        <v>1200</v>
      </c>
      <c r="BA618">
        <v>1</v>
      </c>
      <c r="BB618" t="str">
        <f t="shared" si="372"/>
        <v xml:space="preserve">N65PJ   </v>
      </c>
      <c r="BC618">
        <v>7</v>
      </c>
      <c r="BE618">
        <v>0</v>
      </c>
      <c r="BF618">
        <v>0</v>
      </c>
      <c r="BG618">
        <v>0</v>
      </c>
      <c r="BH618">
        <v>800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 t="shared" si="396"/>
        <v>19:50:46.363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4</v>
      </c>
      <c r="CP618" t="s">
        <v>119</v>
      </c>
      <c r="CQ618">
        <v>276</v>
      </c>
      <c r="CR618">
        <v>2</v>
      </c>
      <c r="CW618">
        <v>9867343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 t="shared" ref="A619:A624" si="397">"06/02/2020 19:50:42.870"</f>
        <v>06/02/2020 19:50:42.870</v>
      </c>
      <c r="C619" t="str">
        <f t="shared" si="371"/>
        <v>FFDFD3C0</v>
      </c>
      <c r="D619" t="s">
        <v>131</v>
      </c>
      <c r="E619">
        <v>11</v>
      </c>
      <c r="H619">
        <v>228</v>
      </c>
      <c r="I619" t="s">
        <v>132</v>
      </c>
      <c r="J619" t="s">
        <v>129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ref="S619:S624" si="398">"19:50:47.484"</f>
        <v>19:50:47.484</v>
      </c>
      <c r="T619" t="str">
        <f t="shared" ref="T619:T624" si="399">"19:50:46.384"</f>
        <v>19:50:46.384</v>
      </c>
      <c r="U619" t="str">
        <f t="shared" si="370"/>
        <v>A88BAF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233</v>
      </c>
      <c r="AJ619">
        <v>38.311343000000001</v>
      </c>
      <c r="AK619" t="s">
        <v>227</v>
      </c>
      <c r="AL619">
        <v>-122.04997299999999</v>
      </c>
      <c r="AM619">
        <v>25</v>
      </c>
      <c r="AN619">
        <v>825</v>
      </c>
      <c r="AO619" t="s">
        <v>118</v>
      </c>
      <c r="AP619">
        <v>0</v>
      </c>
      <c r="AQ619">
        <v>0</v>
      </c>
      <c r="AR619">
        <v>64</v>
      </c>
      <c r="AZ619">
        <v>1200</v>
      </c>
      <c r="BA619">
        <v>1</v>
      </c>
      <c r="BB619" t="str">
        <f t="shared" si="372"/>
        <v xml:space="preserve">N65PJ   </v>
      </c>
      <c r="BC619">
        <v>7</v>
      </c>
      <c r="BE619">
        <v>0</v>
      </c>
      <c r="BF619">
        <v>0</v>
      </c>
      <c r="BG619">
        <v>0</v>
      </c>
      <c r="BH619">
        <v>775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 t="shared" ref="BW619:BW624" si="400">"19:50:47.492"</f>
        <v>19:50:47.492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3</v>
      </c>
      <c r="CP619" t="s">
        <v>119</v>
      </c>
      <c r="CQ619">
        <v>276</v>
      </c>
      <c r="CR619">
        <v>2</v>
      </c>
      <c r="CW619">
        <v>9868236</v>
      </c>
      <c r="CY619">
        <v>1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 t="shared" si="397"/>
        <v>06/02/2020 19:50:42.870</v>
      </c>
      <c r="C620" t="str">
        <f t="shared" si="371"/>
        <v>FFDFD3C0</v>
      </c>
      <c r="D620" t="s">
        <v>125</v>
      </c>
      <c r="E620">
        <v>19</v>
      </c>
      <c r="F620">
        <v>1019</v>
      </c>
      <c r="G620" t="s">
        <v>114</v>
      </c>
      <c r="J620" t="s">
        <v>126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398"/>
        <v>19:50:47.484</v>
      </c>
      <c r="T620" t="str">
        <f t="shared" si="399"/>
        <v>19:50:46.384</v>
      </c>
      <c r="U620" t="str">
        <f t="shared" si="370"/>
        <v>A88BAF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233</v>
      </c>
      <c r="AJ620">
        <v>38.311343000000001</v>
      </c>
      <c r="AK620" t="s">
        <v>227</v>
      </c>
      <c r="AL620">
        <v>-122.04997299999999</v>
      </c>
      <c r="AM620">
        <v>25</v>
      </c>
      <c r="AN620">
        <v>825</v>
      </c>
      <c r="AO620" t="s">
        <v>118</v>
      </c>
      <c r="AP620">
        <v>0</v>
      </c>
      <c r="AQ620">
        <v>0</v>
      </c>
      <c r="AR620">
        <v>64</v>
      </c>
      <c r="AZ620">
        <v>1200</v>
      </c>
      <c r="BA620">
        <v>1</v>
      </c>
      <c r="BB620" t="str">
        <f t="shared" si="372"/>
        <v xml:space="preserve">N65PJ   </v>
      </c>
      <c r="BC620">
        <v>7</v>
      </c>
      <c r="BE620">
        <v>0</v>
      </c>
      <c r="BF620">
        <v>0</v>
      </c>
      <c r="BG620">
        <v>0</v>
      </c>
      <c r="BH620">
        <v>775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 t="shared" si="400"/>
        <v>19:50:47.492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3</v>
      </c>
      <c r="CP620" t="s">
        <v>119</v>
      </c>
      <c r="CQ620">
        <v>276</v>
      </c>
      <c r="CR620">
        <v>2</v>
      </c>
      <c r="CW620">
        <v>9868236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 t="shared" si="397"/>
        <v>06/02/2020 19:50:42.870</v>
      </c>
      <c r="C621" t="str">
        <f t="shared" si="371"/>
        <v>FFDFD3C0</v>
      </c>
      <c r="D621" t="s">
        <v>122</v>
      </c>
      <c r="E621">
        <v>6</v>
      </c>
      <c r="F621">
        <v>2006</v>
      </c>
      <c r="G621" t="s">
        <v>123</v>
      </c>
      <c r="J621" t="s">
        <v>124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98"/>
        <v>19:50:47.484</v>
      </c>
      <c r="T621" t="str">
        <f t="shared" si="399"/>
        <v>19:50:46.384</v>
      </c>
      <c r="U621" t="str">
        <f t="shared" si="370"/>
        <v>A88BAF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233</v>
      </c>
      <c r="AJ621">
        <v>38.311343000000001</v>
      </c>
      <c r="AK621" t="s">
        <v>227</v>
      </c>
      <c r="AL621">
        <v>-122.04997299999999</v>
      </c>
      <c r="AM621">
        <v>25</v>
      </c>
      <c r="AN621">
        <v>825</v>
      </c>
      <c r="AO621" t="s">
        <v>118</v>
      </c>
      <c r="AP621">
        <v>0</v>
      </c>
      <c r="AQ621">
        <v>0</v>
      </c>
      <c r="AR621">
        <v>64</v>
      </c>
      <c r="AZ621">
        <v>1200</v>
      </c>
      <c r="BA621">
        <v>1</v>
      </c>
      <c r="BB621" t="str">
        <f t="shared" si="372"/>
        <v xml:space="preserve">N65PJ   </v>
      </c>
      <c r="BC621">
        <v>7</v>
      </c>
      <c r="BE621">
        <v>0</v>
      </c>
      <c r="BF621">
        <v>0</v>
      </c>
      <c r="BG621">
        <v>0</v>
      </c>
      <c r="BH621">
        <v>775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 t="shared" si="400"/>
        <v>19:50:47.492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3</v>
      </c>
      <c r="CP621" t="s">
        <v>119</v>
      </c>
      <c r="CQ621">
        <v>276</v>
      </c>
      <c r="CR621">
        <v>2</v>
      </c>
      <c r="CW621">
        <v>9868236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 t="shared" si="397"/>
        <v>06/02/2020 19:50:42.870</v>
      </c>
      <c r="C622" t="str">
        <f t="shared" si="371"/>
        <v>FFDFD3C0</v>
      </c>
      <c r="D622" t="s">
        <v>113</v>
      </c>
      <c r="E622">
        <v>5</v>
      </c>
      <c r="H622">
        <v>172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398"/>
        <v>19:50:47.484</v>
      </c>
      <c r="T622" t="str">
        <f t="shared" si="399"/>
        <v>19:50:46.384</v>
      </c>
      <c r="U622" t="str">
        <f t="shared" si="370"/>
        <v>A88BAF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233</v>
      </c>
      <c r="AJ622">
        <v>38.311343000000001</v>
      </c>
      <c r="AK622" t="s">
        <v>227</v>
      </c>
      <c r="AL622">
        <v>-122.04997299999999</v>
      </c>
      <c r="AM622">
        <v>25</v>
      </c>
      <c r="AN622">
        <v>825</v>
      </c>
      <c r="AO622" t="s">
        <v>118</v>
      </c>
      <c r="AP622">
        <v>0</v>
      </c>
      <c r="AQ622">
        <v>0</v>
      </c>
      <c r="AR622">
        <v>64</v>
      </c>
      <c r="AZ622">
        <v>1200</v>
      </c>
      <c r="BA622">
        <v>1</v>
      </c>
      <c r="BB622" t="str">
        <f t="shared" si="372"/>
        <v xml:space="preserve">N65PJ   </v>
      </c>
      <c r="BC622">
        <v>7</v>
      </c>
      <c r="BE622">
        <v>0</v>
      </c>
      <c r="BF622">
        <v>0</v>
      </c>
      <c r="BG622">
        <v>0</v>
      </c>
      <c r="BH622">
        <v>775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 t="shared" si="400"/>
        <v>19:50:47.492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3</v>
      </c>
      <c r="CP622" t="s">
        <v>119</v>
      </c>
      <c r="CQ622">
        <v>276</v>
      </c>
      <c r="CR622">
        <v>2</v>
      </c>
      <c r="CW622">
        <v>9868236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 t="shared" si="397"/>
        <v>06/02/2020 19:50:42.870</v>
      </c>
      <c r="C623" t="str">
        <f t="shared" si="371"/>
        <v>FFDFD3C0</v>
      </c>
      <c r="D623" t="s">
        <v>127</v>
      </c>
      <c r="E623">
        <v>5</v>
      </c>
      <c r="H623">
        <v>47</v>
      </c>
      <c r="I623" t="s">
        <v>128</v>
      </c>
      <c r="J623" t="s">
        <v>129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398"/>
        <v>19:50:47.484</v>
      </c>
      <c r="T623" t="str">
        <f t="shared" si="399"/>
        <v>19:50:46.384</v>
      </c>
      <c r="U623" t="str">
        <f t="shared" si="370"/>
        <v>A88BAF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233</v>
      </c>
      <c r="AJ623">
        <v>38.311343000000001</v>
      </c>
      <c r="AK623" t="s">
        <v>227</v>
      </c>
      <c r="AL623">
        <v>-122.04997299999999</v>
      </c>
      <c r="AM623">
        <v>25</v>
      </c>
      <c r="AN623">
        <v>825</v>
      </c>
      <c r="AO623" t="s">
        <v>118</v>
      </c>
      <c r="AP623">
        <v>0</v>
      </c>
      <c r="AQ623">
        <v>0</v>
      </c>
      <c r="AR623">
        <v>64</v>
      </c>
      <c r="AZ623">
        <v>1200</v>
      </c>
      <c r="BA623">
        <v>1</v>
      </c>
      <c r="BB623" t="str">
        <f t="shared" si="372"/>
        <v xml:space="preserve">N65PJ   </v>
      </c>
      <c r="BC623">
        <v>7</v>
      </c>
      <c r="BE623">
        <v>0</v>
      </c>
      <c r="BF623">
        <v>0</v>
      </c>
      <c r="BG623">
        <v>0</v>
      </c>
      <c r="BH623">
        <v>775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 t="shared" si="400"/>
        <v>19:50:47.492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3</v>
      </c>
      <c r="CP623" t="s">
        <v>119</v>
      </c>
      <c r="CQ623">
        <v>276</v>
      </c>
      <c r="CR623">
        <v>2</v>
      </c>
      <c r="CW623">
        <v>9868236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 t="shared" si="397"/>
        <v>06/02/2020 19:50:42.870</v>
      </c>
      <c r="C624" t="str">
        <f t="shared" si="371"/>
        <v>FFDFD3C0</v>
      </c>
      <c r="D624" t="s">
        <v>127</v>
      </c>
      <c r="E624">
        <v>9</v>
      </c>
      <c r="H624">
        <v>51</v>
      </c>
      <c r="I624" t="s">
        <v>133</v>
      </c>
      <c r="J624" t="s">
        <v>129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398"/>
        <v>19:50:47.484</v>
      </c>
      <c r="T624" t="str">
        <f t="shared" si="399"/>
        <v>19:50:46.384</v>
      </c>
      <c r="U624" t="str">
        <f t="shared" si="370"/>
        <v>A88BAF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233</v>
      </c>
      <c r="AJ624">
        <v>38.311343000000001</v>
      </c>
      <c r="AK624" t="s">
        <v>227</v>
      </c>
      <c r="AL624">
        <v>-122.04997299999999</v>
      </c>
      <c r="AM624">
        <v>25</v>
      </c>
      <c r="AN624">
        <v>825</v>
      </c>
      <c r="AO624" t="s">
        <v>118</v>
      </c>
      <c r="AP624">
        <v>0</v>
      </c>
      <c r="AQ624">
        <v>0</v>
      </c>
      <c r="AR624">
        <v>64</v>
      </c>
      <c r="AZ624">
        <v>1200</v>
      </c>
      <c r="BA624">
        <v>1</v>
      </c>
      <c r="BB624" t="str">
        <f t="shared" si="372"/>
        <v xml:space="preserve">N65PJ   </v>
      </c>
      <c r="BC624">
        <v>7</v>
      </c>
      <c r="BE624">
        <v>0</v>
      </c>
      <c r="BF624">
        <v>0</v>
      </c>
      <c r="BG624">
        <v>0</v>
      </c>
      <c r="BH624">
        <v>775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 t="shared" si="400"/>
        <v>19:50:47.492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3</v>
      </c>
      <c r="CP624" t="s">
        <v>119</v>
      </c>
      <c r="CQ624">
        <v>276</v>
      </c>
      <c r="CR624">
        <v>2</v>
      </c>
      <c r="CW624">
        <v>9868236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 t="shared" ref="A625:A630" si="401">"06/02/2020 19:50:43.676"</f>
        <v>06/02/2020 19:50:43.676</v>
      </c>
      <c r="C625" t="str">
        <f t="shared" si="371"/>
        <v>FFDFD3C0</v>
      </c>
      <c r="D625" t="s">
        <v>125</v>
      </c>
      <c r="E625">
        <v>19</v>
      </c>
      <c r="F625">
        <v>1019</v>
      </c>
      <c r="G625" t="s">
        <v>114</v>
      </c>
      <c r="J625" t="s">
        <v>126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ref="S625:S630" si="402">"19:50:48.336"</f>
        <v>19:50:48.336</v>
      </c>
      <c r="T625" t="str">
        <f t="shared" ref="T625:T630" si="403">"19:50:47.936"</f>
        <v>19:50:47.936</v>
      </c>
      <c r="U625" t="str">
        <f t="shared" si="370"/>
        <v>A88BAF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232</v>
      </c>
      <c r="AJ625">
        <v>38.311321999999997</v>
      </c>
      <c r="AK625" t="s">
        <v>230</v>
      </c>
      <c r="AL625">
        <v>-122.049994</v>
      </c>
      <c r="AM625">
        <v>25</v>
      </c>
      <c r="AN625">
        <v>825</v>
      </c>
      <c r="AO625" t="s">
        <v>118</v>
      </c>
      <c r="AP625">
        <v>0</v>
      </c>
      <c r="AQ625">
        <v>0</v>
      </c>
      <c r="AR625">
        <v>0</v>
      </c>
      <c r="AZ625">
        <v>1200</v>
      </c>
      <c r="BA625">
        <v>1</v>
      </c>
      <c r="BB625" t="str">
        <f t="shared" si="372"/>
        <v xml:space="preserve">N65PJ   </v>
      </c>
      <c r="BC625">
        <v>7</v>
      </c>
      <c r="BE625">
        <v>0</v>
      </c>
      <c r="BF625">
        <v>0</v>
      </c>
      <c r="BG625">
        <v>0</v>
      </c>
      <c r="BH625">
        <v>800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 t="shared" ref="BW625:BW630" si="404">"19:50:48.339"</f>
        <v>19:50:48.339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4</v>
      </c>
      <c r="CP625" t="s">
        <v>119</v>
      </c>
      <c r="CQ625">
        <v>276</v>
      </c>
      <c r="CR625">
        <v>2</v>
      </c>
      <c r="CW625">
        <v>9868867</v>
      </c>
      <c r="CY625">
        <v>1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 t="shared" si="401"/>
        <v>06/02/2020 19:50:43.676</v>
      </c>
      <c r="C626" t="str">
        <f t="shared" si="371"/>
        <v>FFDFD3C0</v>
      </c>
      <c r="D626" t="s">
        <v>131</v>
      </c>
      <c r="E626">
        <v>11</v>
      </c>
      <c r="H626">
        <v>228</v>
      </c>
      <c r="I626" t="s">
        <v>132</v>
      </c>
      <c r="J626" t="s">
        <v>129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402"/>
        <v>19:50:48.336</v>
      </c>
      <c r="T626" t="str">
        <f t="shared" si="403"/>
        <v>19:50:47.936</v>
      </c>
      <c r="U626" t="str">
        <f t="shared" si="370"/>
        <v>A88BAF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232</v>
      </c>
      <c r="AJ626">
        <v>38.311321999999997</v>
      </c>
      <c r="AK626" t="s">
        <v>230</v>
      </c>
      <c r="AL626">
        <v>-122.049994</v>
      </c>
      <c r="AM626">
        <v>25</v>
      </c>
      <c r="AN626">
        <v>825</v>
      </c>
      <c r="AO626" t="s">
        <v>118</v>
      </c>
      <c r="AP626">
        <v>0</v>
      </c>
      <c r="AQ626">
        <v>0</v>
      </c>
      <c r="AR626">
        <v>0</v>
      </c>
      <c r="AZ626">
        <v>1200</v>
      </c>
      <c r="BA626">
        <v>1</v>
      </c>
      <c r="BB626" t="str">
        <f t="shared" si="372"/>
        <v xml:space="preserve">N65PJ   </v>
      </c>
      <c r="BC626">
        <v>7</v>
      </c>
      <c r="BE626">
        <v>0</v>
      </c>
      <c r="BF626">
        <v>0</v>
      </c>
      <c r="BG626">
        <v>0</v>
      </c>
      <c r="BH626">
        <v>800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 t="shared" si="404"/>
        <v>19:50:48.339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4</v>
      </c>
      <c r="CP626" t="s">
        <v>119</v>
      </c>
      <c r="CQ626">
        <v>276</v>
      </c>
      <c r="CR626">
        <v>2</v>
      </c>
      <c r="CW626">
        <v>9868867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 t="shared" si="401"/>
        <v>06/02/2020 19:50:43.676</v>
      </c>
      <c r="C627" t="str">
        <f t="shared" si="371"/>
        <v>FFDFD3C0</v>
      </c>
      <c r="D627" t="s">
        <v>122</v>
      </c>
      <c r="E627">
        <v>6</v>
      </c>
      <c r="F627">
        <v>2006</v>
      </c>
      <c r="G627" t="s">
        <v>123</v>
      </c>
      <c r="J627" t="s">
        <v>124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402"/>
        <v>19:50:48.336</v>
      </c>
      <c r="T627" t="str">
        <f t="shared" si="403"/>
        <v>19:50:47.936</v>
      </c>
      <c r="U627" t="str">
        <f t="shared" si="370"/>
        <v>A88BAF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232</v>
      </c>
      <c r="AJ627">
        <v>38.311321999999997</v>
      </c>
      <c r="AK627" t="s">
        <v>230</v>
      </c>
      <c r="AL627">
        <v>-122.049994</v>
      </c>
      <c r="AM627">
        <v>25</v>
      </c>
      <c r="AN627">
        <v>825</v>
      </c>
      <c r="AO627" t="s">
        <v>118</v>
      </c>
      <c r="AP627">
        <v>0</v>
      </c>
      <c r="AQ627">
        <v>0</v>
      </c>
      <c r="AR627">
        <v>0</v>
      </c>
      <c r="AZ627">
        <v>1200</v>
      </c>
      <c r="BA627">
        <v>1</v>
      </c>
      <c r="BB627" t="str">
        <f t="shared" si="372"/>
        <v xml:space="preserve">N65PJ   </v>
      </c>
      <c r="BC627">
        <v>7</v>
      </c>
      <c r="BE627">
        <v>0</v>
      </c>
      <c r="BF627">
        <v>0</v>
      </c>
      <c r="BG627">
        <v>0</v>
      </c>
      <c r="BH627">
        <v>800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 t="shared" si="404"/>
        <v>19:50:48.339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4</v>
      </c>
      <c r="CP627" t="s">
        <v>119</v>
      </c>
      <c r="CQ627">
        <v>276</v>
      </c>
      <c r="CR627">
        <v>2</v>
      </c>
      <c r="CW627">
        <v>9868867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 t="shared" si="401"/>
        <v>06/02/2020 19:50:43.676</v>
      </c>
      <c r="C628" t="str">
        <f t="shared" si="371"/>
        <v>FFDFD3C0</v>
      </c>
      <c r="D628" t="s">
        <v>113</v>
      </c>
      <c r="E628">
        <v>5</v>
      </c>
      <c r="H628">
        <v>172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402"/>
        <v>19:50:48.336</v>
      </c>
      <c r="T628" t="str">
        <f t="shared" si="403"/>
        <v>19:50:47.936</v>
      </c>
      <c r="U628" t="str">
        <f t="shared" si="370"/>
        <v>A88BAF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232</v>
      </c>
      <c r="AJ628">
        <v>38.311321999999997</v>
      </c>
      <c r="AK628" t="s">
        <v>230</v>
      </c>
      <c r="AL628">
        <v>-122.049994</v>
      </c>
      <c r="AM628">
        <v>25</v>
      </c>
      <c r="AN628">
        <v>825</v>
      </c>
      <c r="AO628" t="s">
        <v>118</v>
      </c>
      <c r="AP628">
        <v>0</v>
      </c>
      <c r="AQ628">
        <v>0</v>
      </c>
      <c r="AR628">
        <v>0</v>
      </c>
      <c r="AZ628">
        <v>1200</v>
      </c>
      <c r="BA628">
        <v>1</v>
      </c>
      <c r="BB628" t="str">
        <f t="shared" si="372"/>
        <v xml:space="preserve">N65PJ   </v>
      </c>
      <c r="BC628">
        <v>7</v>
      </c>
      <c r="BE628">
        <v>0</v>
      </c>
      <c r="BF628">
        <v>0</v>
      </c>
      <c r="BG628">
        <v>0</v>
      </c>
      <c r="BH628">
        <v>800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 t="shared" si="404"/>
        <v>19:50:48.339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4</v>
      </c>
      <c r="CP628" t="s">
        <v>119</v>
      </c>
      <c r="CQ628">
        <v>276</v>
      </c>
      <c r="CR628">
        <v>2</v>
      </c>
      <c r="CW628">
        <v>9868867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 t="shared" si="401"/>
        <v>06/02/2020 19:50:43.676</v>
      </c>
      <c r="C629" t="str">
        <f t="shared" si="371"/>
        <v>FFDFD3C0</v>
      </c>
      <c r="D629" t="s">
        <v>127</v>
      </c>
      <c r="E629">
        <v>5</v>
      </c>
      <c r="H629">
        <v>47</v>
      </c>
      <c r="I629" t="s">
        <v>128</v>
      </c>
      <c r="J629" t="s">
        <v>129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402"/>
        <v>19:50:48.336</v>
      </c>
      <c r="T629" t="str">
        <f t="shared" si="403"/>
        <v>19:50:47.936</v>
      </c>
      <c r="U629" t="str">
        <f t="shared" si="370"/>
        <v>A88BAF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232</v>
      </c>
      <c r="AJ629">
        <v>38.311321999999997</v>
      </c>
      <c r="AK629" t="s">
        <v>230</v>
      </c>
      <c r="AL629">
        <v>-122.049994</v>
      </c>
      <c r="AM629">
        <v>25</v>
      </c>
      <c r="AN629">
        <v>825</v>
      </c>
      <c r="AO629" t="s">
        <v>118</v>
      </c>
      <c r="AP629">
        <v>0</v>
      </c>
      <c r="AQ629">
        <v>0</v>
      </c>
      <c r="AR629">
        <v>0</v>
      </c>
      <c r="AZ629">
        <v>1200</v>
      </c>
      <c r="BA629">
        <v>1</v>
      </c>
      <c r="BB629" t="str">
        <f t="shared" si="372"/>
        <v xml:space="preserve">N65PJ   </v>
      </c>
      <c r="BC629">
        <v>7</v>
      </c>
      <c r="BE629">
        <v>0</v>
      </c>
      <c r="BF629">
        <v>0</v>
      </c>
      <c r="BG629">
        <v>0</v>
      </c>
      <c r="BH629">
        <v>800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 t="shared" si="404"/>
        <v>19:50:48.339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4</v>
      </c>
      <c r="CP629" t="s">
        <v>119</v>
      </c>
      <c r="CQ629">
        <v>276</v>
      </c>
      <c r="CR629">
        <v>2</v>
      </c>
      <c r="CW629">
        <v>9868867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 t="shared" si="401"/>
        <v>06/02/2020 19:50:43.676</v>
      </c>
      <c r="C630" t="str">
        <f t="shared" si="371"/>
        <v>FFDFD3C0</v>
      </c>
      <c r="D630" t="s">
        <v>127</v>
      </c>
      <c r="E630">
        <v>9</v>
      </c>
      <c r="H630">
        <v>51</v>
      </c>
      <c r="I630" t="s">
        <v>133</v>
      </c>
      <c r="J630" t="s">
        <v>129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402"/>
        <v>19:50:48.336</v>
      </c>
      <c r="T630" t="str">
        <f t="shared" si="403"/>
        <v>19:50:47.936</v>
      </c>
      <c r="U630" t="str">
        <f t="shared" si="370"/>
        <v>A88BAF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232</v>
      </c>
      <c r="AJ630">
        <v>38.311321999999997</v>
      </c>
      <c r="AK630" t="s">
        <v>230</v>
      </c>
      <c r="AL630">
        <v>-122.049994</v>
      </c>
      <c r="AM630">
        <v>25</v>
      </c>
      <c r="AN630">
        <v>825</v>
      </c>
      <c r="AO630" t="s">
        <v>118</v>
      </c>
      <c r="AP630">
        <v>0</v>
      </c>
      <c r="AQ630">
        <v>0</v>
      </c>
      <c r="AR630">
        <v>0</v>
      </c>
      <c r="AZ630">
        <v>1200</v>
      </c>
      <c r="BA630">
        <v>1</v>
      </c>
      <c r="BB630" t="str">
        <f t="shared" si="372"/>
        <v xml:space="preserve">N65PJ   </v>
      </c>
      <c r="BC630">
        <v>7</v>
      </c>
      <c r="BE630">
        <v>0</v>
      </c>
      <c r="BF630">
        <v>0</v>
      </c>
      <c r="BG630">
        <v>0</v>
      </c>
      <c r="BH630">
        <v>800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 t="shared" si="404"/>
        <v>19:50:48.339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4</v>
      </c>
      <c r="CP630" t="s">
        <v>119</v>
      </c>
      <c r="CQ630">
        <v>276</v>
      </c>
      <c r="CR630">
        <v>2</v>
      </c>
      <c r="CW630">
        <v>9868867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 t="shared" ref="A631:A636" si="405">"06/02/2020 19:50:44.751"</f>
        <v>06/02/2020 19:50:44.751</v>
      </c>
      <c r="C631" t="str">
        <f t="shared" si="371"/>
        <v>FFDFD3C0</v>
      </c>
      <c r="D631" t="s">
        <v>113</v>
      </c>
      <c r="E631">
        <v>5</v>
      </c>
      <c r="H631">
        <v>172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ref="S631:S636" si="406">"19:50:49.430"</f>
        <v>19:50:49.430</v>
      </c>
      <c r="T631" t="str">
        <f t="shared" ref="T631:T636" si="407">"19:50:48.930"</f>
        <v>19:50:48.930</v>
      </c>
      <c r="U631" t="str">
        <f t="shared" si="370"/>
        <v>A88BAF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233</v>
      </c>
      <c r="AJ631">
        <v>38.311343000000001</v>
      </c>
      <c r="AK631" t="s">
        <v>227</v>
      </c>
      <c r="AL631">
        <v>-122.04997299999999</v>
      </c>
      <c r="AM631">
        <v>25</v>
      </c>
      <c r="AN631">
        <v>825</v>
      </c>
      <c r="AO631" t="s">
        <v>118</v>
      </c>
      <c r="AP631">
        <v>0</v>
      </c>
      <c r="AQ631">
        <v>0</v>
      </c>
      <c r="AR631">
        <v>0</v>
      </c>
      <c r="AZ631">
        <v>1200</v>
      </c>
      <c r="BA631">
        <v>1</v>
      </c>
      <c r="BB631" t="str">
        <f t="shared" si="372"/>
        <v xml:space="preserve">N65PJ   </v>
      </c>
      <c r="BC631">
        <v>7</v>
      </c>
      <c r="BE631">
        <v>0</v>
      </c>
      <c r="BF631">
        <v>0</v>
      </c>
      <c r="BG631">
        <v>0</v>
      </c>
      <c r="BH631">
        <v>800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 t="shared" ref="BW631:BW636" si="408">"19:50:49.435"</f>
        <v>19:50:49.435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3</v>
      </c>
      <c r="CP631" t="s">
        <v>119</v>
      </c>
      <c r="CQ631">
        <v>276</v>
      </c>
      <c r="CR631">
        <v>2</v>
      </c>
      <c r="CW631">
        <v>9869660</v>
      </c>
      <c r="CY631">
        <v>1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 t="shared" si="405"/>
        <v>06/02/2020 19:50:44.751</v>
      </c>
      <c r="C632" t="str">
        <f t="shared" si="371"/>
        <v>FFDFD3C0</v>
      </c>
      <c r="D632" t="s">
        <v>127</v>
      </c>
      <c r="E632">
        <v>5</v>
      </c>
      <c r="H632">
        <v>47</v>
      </c>
      <c r="I632" t="s">
        <v>128</v>
      </c>
      <c r="J632" t="s">
        <v>129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406"/>
        <v>19:50:49.430</v>
      </c>
      <c r="T632" t="str">
        <f t="shared" si="407"/>
        <v>19:50:48.930</v>
      </c>
      <c r="U632" t="str">
        <f t="shared" si="370"/>
        <v>A88BAF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233</v>
      </c>
      <c r="AJ632">
        <v>38.311343000000001</v>
      </c>
      <c r="AK632" t="s">
        <v>227</v>
      </c>
      <c r="AL632">
        <v>-122.04997299999999</v>
      </c>
      <c r="AM632">
        <v>25</v>
      </c>
      <c r="AN632">
        <v>825</v>
      </c>
      <c r="AO632" t="s">
        <v>118</v>
      </c>
      <c r="AP632">
        <v>0</v>
      </c>
      <c r="AQ632">
        <v>0</v>
      </c>
      <c r="AR632">
        <v>0</v>
      </c>
      <c r="AZ632">
        <v>1200</v>
      </c>
      <c r="BA632">
        <v>1</v>
      </c>
      <c r="BB632" t="str">
        <f t="shared" si="372"/>
        <v xml:space="preserve">N65PJ   </v>
      </c>
      <c r="BC632">
        <v>7</v>
      </c>
      <c r="BE632">
        <v>0</v>
      </c>
      <c r="BF632">
        <v>0</v>
      </c>
      <c r="BG632">
        <v>0</v>
      </c>
      <c r="BH632">
        <v>800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 t="shared" si="408"/>
        <v>19:50:49.435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3</v>
      </c>
      <c r="CP632" t="s">
        <v>119</v>
      </c>
      <c r="CQ632">
        <v>276</v>
      </c>
      <c r="CR632">
        <v>2</v>
      </c>
      <c r="CW632">
        <v>9869660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 t="shared" si="405"/>
        <v>06/02/2020 19:50:44.751</v>
      </c>
      <c r="C633" t="str">
        <f t="shared" si="371"/>
        <v>FFDFD3C0</v>
      </c>
      <c r="D633" t="s">
        <v>127</v>
      </c>
      <c r="E633">
        <v>9</v>
      </c>
      <c r="H633">
        <v>51</v>
      </c>
      <c r="I633" t="s">
        <v>133</v>
      </c>
      <c r="J633" t="s">
        <v>129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406"/>
        <v>19:50:49.430</v>
      </c>
      <c r="T633" t="str">
        <f t="shared" si="407"/>
        <v>19:50:48.930</v>
      </c>
      <c r="U633" t="str">
        <f t="shared" si="370"/>
        <v>A88BAF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233</v>
      </c>
      <c r="AJ633">
        <v>38.311343000000001</v>
      </c>
      <c r="AK633" t="s">
        <v>227</v>
      </c>
      <c r="AL633">
        <v>-122.04997299999999</v>
      </c>
      <c r="AM633">
        <v>25</v>
      </c>
      <c r="AN633">
        <v>825</v>
      </c>
      <c r="AO633" t="s">
        <v>118</v>
      </c>
      <c r="AP633">
        <v>0</v>
      </c>
      <c r="AQ633">
        <v>0</v>
      </c>
      <c r="AR633">
        <v>0</v>
      </c>
      <c r="AZ633">
        <v>1200</v>
      </c>
      <c r="BA633">
        <v>1</v>
      </c>
      <c r="BB633" t="str">
        <f t="shared" si="372"/>
        <v xml:space="preserve">N65PJ   </v>
      </c>
      <c r="BC633">
        <v>7</v>
      </c>
      <c r="BE633">
        <v>0</v>
      </c>
      <c r="BF633">
        <v>0</v>
      </c>
      <c r="BG633">
        <v>0</v>
      </c>
      <c r="BH633">
        <v>800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 t="shared" si="408"/>
        <v>19:50:49.435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3</v>
      </c>
      <c r="CP633" t="s">
        <v>119</v>
      </c>
      <c r="CQ633">
        <v>276</v>
      </c>
      <c r="CR633">
        <v>2</v>
      </c>
      <c r="CW633">
        <v>9869660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 t="shared" si="405"/>
        <v>06/02/2020 19:50:44.751</v>
      </c>
      <c r="C634" t="str">
        <f t="shared" si="371"/>
        <v>FFDFD3C0</v>
      </c>
      <c r="D634" t="s">
        <v>125</v>
      </c>
      <c r="E634">
        <v>19</v>
      </c>
      <c r="F634">
        <v>1019</v>
      </c>
      <c r="G634" t="s">
        <v>114</v>
      </c>
      <c r="J634" t="s">
        <v>126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406"/>
        <v>19:50:49.430</v>
      </c>
      <c r="T634" t="str">
        <f t="shared" si="407"/>
        <v>19:50:48.930</v>
      </c>
      <c r="U634" t="str">
        <f t="shared" si="370"/>
        <v>A88BAF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233</v>
      </c>
      <c r="AJ634">
        <v>38.311343000000001</v>
      </c>
      <c r="AK634" t="s">
        <v>227</v>
      </c>
      <c r="AL634">
        <v>-122.04997299999999</v>
      </c>
      <c r="AM634">
        <v>25</v>
      </c>
      <c r="AN634">
        <v>825</v>
      </c>
      <c r="AO634" t="s">
        <v>118</v>
      </c>
      <c r="AP634">
        <v>0</v>
      </c>
      <c r="AQ634">
        <v>0</v>
      </c>
      <c r="AR634">
        <v>0</v>
      </c>
      <c r="AZ634">
        <v>1200</v>
      </c>
      <c r="BA634">
        <v>1</v>
      </c>
      <c r="BB634" t="str">
        <f t="shared" si="372"/>
        <v xml:space="preserve">N65PJ   </v>
      </c>
      <c r="BC634">
        <v>7</v>
      </c>
      <c r="BE634">
        <v>0</v>
      </c>
      <c r="BF634">
        <v>0</v>
      </c>
      <c r="BG634">
        <v>0</v>
      </c>
      <c r="BH634">
        <v>800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 t="shared" si="408"/>
        <v>19:50:49.435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3</v>
      </c>
      <c r="CP634" t="s">
        <v>119</v>
      </c>
      <c r="CQ634">
        <v>276</v>
      </c>
      <c r="CR634">
        <v>2</v>
      </c>
      <c r="CW634">
        <v>9869660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 t="shared" si="405"/>
        <v>06/02/2020 19:50:44.751</v>
      </c>
      <c r="C635" t="str">
        <f t="shared" si="371"/>
        <v>FFDFD3C0</v>
      </c>
      <c r="D635" t="s">
        <v>122</v>
      </c>
      <c r="E635">
        <v>6</v>
      </c>
      <c r="F635">
        <v>2006</v>
      </c>
      <c r="G635" t="s">
        <v>123</v>
      </c>
      <c r="J635" t="s">
        <v>124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406"/>
        <v>19:50:49.430</v>
      </c>
      <c r="T635" t="str">
        <f t="shared" si="407"/>
        <v>19:50:48.930</v>
      </c>
      <c r="U635" t="str">
        <f t="shared" si="370"/>
        <v>A88BAF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233</v>
      </c>
      <c r="AJ635">
        <v>38.311343000000001</v>
      </c>
      <c r="AK635" t="s">
        <v>227</v>
      </c>
      <c r="AL635">
        <v>-122.04997299999999</v>
      </c>
      <c r="AM635">
        <v>25</v>
      </c>
      <c r="AN635">
        <v>825</v>
      </c>
      <c r="AO635" t="s">
        <v>118</v>
      </c>
      <c r="AP635">
        <v>0</v>
      </c>
      <c r="AQ635">
        <v>0</v>
      </c>
      <c r="AR635">
        <v>0</v>
      </c>
      <c r="AZ635">
        <v>1200</v>
      </c>
      <c r="BA635">
        <v>1</v>
      </c>
      <c r="BB635" t="str">
        <f t="shared" si="372"/>
        <v xml:space="preserve">N65PJ   </v>
      </c>
      <c r="BC635">
        <v>7</v>
      </c>
      <c r="BE635">
        <v>0</v>
      </c>
      <c r="BF635">
        <v>0</v>
      </c>
      <c r="BG635">
        <v>0</v>
      </c>
      <c r="BH635">
        <v>800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 t="shared" si="408"/>
        <v>19:50:49.435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3</v>
      </c>
      <c r="CP635" t="s">
        <v>119</v>
      </c>
      <c r="CQ635">
        <v>276</v>
      </c>
      <c r="CR635">
        <v>2</v>
      </c>
      <c r="CW635">
        <v>9869660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 t="shared" si="405"/>
        <v>06/02/2020 19:50:44.751</v>
      </c>
      <c r="C636" t="str">
        <f t="shared" si="371"/>
        <v>FFDFD3C0</v>
      </c>
      <c r="D636" t="s">
        <v>131</v>
      </c>
      <c r="E636">
        <v>11</v>
      </c>
      <c r="H636">
        <v>228</v>
      </c>
      <c r="I636" t="s">
        <v>132</v>
      </c>
      <c r="J636" t="s">
        <v>129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406"/>
        <v>19:50:49.430</v>
      </c>
      <c r="T636" t="str">
        <f t="shared" si="407"/>
        <v>19:50:48.930</v>
      </c>
      <c r="U636" t="str">
        <f t="shared" si="370"/>
        <v>A88BAF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233</v>
      </c>
      <c r="AJ636">
        <v>38.311343000000001</v>
      </c>
      <c r="AK636" t="s">
        <v>227</v>
      </c>
      <c r="AL636">
        <v>-122.04997299999999</v>
      </c>
      <c r="AM636">
        <v>25</v>
      </c>
      <c r="AN636">
        <v>825</v>
      </c>
      <c r="AO636" t="s">
        <v>118</v>
      </c>
      <c r="AP636">
        <v>0</v>
      </c>
      <c r="AQ636">
        <v>0</v>
      </c>
      <c r="AR636">
        <v>0</v>
      </c>
      <c r="AZ636">
        <v>1200</v>
      </c>
      <c r="BA636">
        <v>1</v>
      </c>
      <c r="BB636" t="str">
        <f t="shared" si="372"/>
        <v xml:space="preserve">N65PJ   </v>
      </c>
      <c r="BC636">
        <v>7</v>
      </c>
      <c r="BE636">
        <v>0</v>
      </c>
      <c r="BF636">
        <v>0</v>
      </c>
      <c r="BG636">
        <v>0</v>
      </c>
      <c r="BH636">
        <v>800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 t="shared" si="408"/>
        <v>19:50:49.435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3</v>
      </c>
      <c r="CP636" t="s">
        <v>119</v>
      </c>
      <c r="CQ636">
        <v>276</v>
      </c>
      <c r="CR636">
        <v>2</v>
      </c>
      <c r="CW636">
        <v>9869660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 t="shared" ref="A637:A642" si="409">"06/02/2020 19:50:45.870"</f>
        <v>06/02/2020 19:50:45.870</v>
      </c>
      <c r="C637" t="str">
        <f t="shared" si="371"/>
        <v>FFDFD3C0</v>
      </c>
      <c r="D637" t="s">
        <v>127</v>
      </c>
      <c r="E637">
        <v>9</v>
      </c>
      <c r="H637">
        <v>51</v>
      </c>
      <c r="I637" t="s">
        <v>133</v>
      </c>
      <c r="J637" t="s">
        <v>129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ref="S637:S642" si="410">"19:50:50.508"</f>
        <v>19:50:50.508</v>
      </c>
      <c r="T637" t="str">
        <f t="shared" ref="T637:T642" si="411">"19:50:50.008"</f>
        <v>19:50:50.008</v>
      </c>
      <c r="U637" t="str">
        <f t="shared" si="370"/>
        <v>A88BAF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232</v>
      </c>
      <c r="AJ637">
        <v>38.311321999999997</v>
      </c>
      <c r="AK637" t="s">
        <v>230</v>
      </c>
      <c r="AL637">
        <v>-122.049994</v>
      </c>
      <c r="AM637">
        <v>25</v>
      </c>
      <c r="AN637">
        <v>825</v>
      </c>
      <c r="AO637" t="s">
        <v>118</v>
      </c>
      <c r="AP637">
        <v>0</v>
      </c>
      <c r="AQ637">
        <v>0</v>
      </c>
      <c r="AR637">
        <v>0</v>
      </c>
      <c r="AZ637">
        <v>1200</v>
      </c>
      <c r="BA637">
        <v>1</v>
      </c>
      <c r="BB637" t="str">
        <f t="shared" si="372"/>
        <v xml:space="preserve">N65PJ   </v>
      </c>
      <c r="BC637">
        <v>7</v>
      </c>
      <c r="BE637">
        <v>0</v>
      </c>
      <c r="BF637">
        <v>0</v>
      </c>
      <c r="BG637">
        <v>0</v>
      </c>
      <c r="BH637">
        <v>800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 t="shared" ref="BW637:BW642" si="412">"19:50:50.510"</f>
        <v>19:50:50.510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4</v>
      </c>
      <c r="CP637" t="s">
        <v>119</v>
      </c>
      <c r="CQ637">
        <v>276</v>
      </c>
      <c r="CR637">
        <v>2</v>
      </c>
      <c r="CW637">
        <v>9870478</v>
      </c>
      <c r="CY637">
        <v>1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si="409"/>
        <v>06/02/2020 19:50:45.870</v>
      </c>
      <c r="C638" t="str">
        <f t="shared" si="371"/>
        <v>FFDFD3C0</v>
      </c>
      <c r="D638" t="s">
        <v>125</v>
      </c>
      <c r="E638">
        <v>19</v>
      </c>
      <c r="F638">
        <v>1019</v>
      </c>
      <c r="G638" t="s">
        <v>114</v>
      </c>
      <c r="J638" t="s">
        <v>126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410"/>
        <v>19:50:50.508</v>
      </c>
      <c r="T638" t="str">
        <f t="shared" si="411"/>
        <v>19:50:50.008</v>
      </c>
      <c r="U638" t="str">
        <f t="shared" si="370"/>
        <v>A88BAF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232</v>
      </c>
      <c r="AJ638">
        <v>38.311321999999997</v>
      </c>
      <c r="AK638" t="s">
        <v>230</v>
      </c>
      <c r="AL638">
        <v>-122.049994</v>
      </c>
      <c r="AM638">
        <v>25</v>
      </c>
      <c r="AN638">
        <v>825</v>
      </c>
      <c r="AO638" t="s">
        <v>118</v>
      </c>
      <c r="AP638">
        <v>0</v>
      </c>
      <c r="AQ638">
        <v>0</v>
      </c>
      <c r="AR638">
        <v>0</v>
      </c>
      <c r="AZ638">
        <v>1200</v>
      </c>
      <c r="BA638">
        <v>1</v>
      </c>
      <c r="BB638" t="str">
        <f t="shared" si="372"/>
        <v xml:space="preserve">N65PJ   </v>
      </c>
      <c r="BC638">
        <v>7</v>
      </c>
      <c r="BE638">
        <v>0</v>
      </c>
      <c r="BF638">
        <v>0</v>
      </c>
      <c r="BG638">
        <v>0</v>
      </c>
      <c r="BH638">
        <v>800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 t="shared" si="412"/>
        <v>19:50:50.510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4</v>
      </c>
      <c r="CP638" t="s">
        <v>119</v>
      </c>
      <c r="CQ638">
        <v>276</v>
      </c>
      <c r="CR638">
        <v>2</v>
      </c>
      <c r="CW638">
        <v>9870478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409"/>
        <v>06/02/2020 19:50:45.870</v>
      </c>
      <c r="C639" t="str">
        <f t="shared" si="371"/>
        <v>FFDFD3C0</v>
      </c>
      <c r="D639" t="s">
        <v>122</v>
      </c>
      <c r="E639">
        <v>6</v>
      </c>
      <c r="F639">
        <v>2006</v>
      </c>
      <c r="G639" t="s">
        <v>123</v>
      </c>
      <c r="J639" t="s">
        <v>124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410"/>
        <v>19:50:50.508</v>
      </c>
      <c r="T639" t="str">
        <f t="shared" si="411"/>
        <v>19:50:50.008</v>
      </c>
      <c r="U639" t="str">
        <f t="shared" si="370"/>
        <v>A88BAF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232</v>
      </c>
      <c r="AJ639">
        <v>38.311321999999997</v>
      </c>
      <c r="AK639" t="s">
        <v>230</v>
      </c>
      <c r="AL639">
        <v>-122.049994</v>
      </c>
      <c r="AM639">
        <v>25</v>
      </c>
      <c r="AN639">
        <v>825</v>
      </c>
      <c r="AO639" t="s">
        <v>118</v>
      </c>
      <c r="AP639">
        <v>0</v>
      </c>
      <c r="AQ639">
        <v>0</v>
      </c>
      <c r="AR639">
        <v>0</v>
      </c>
      <c r="AZ639">
        <v>1200</v>
      </c>
      <c r="BA639">
        <v>1</v>
      </c>
      <c r="BB639" t="str">
        <f t="shared" si="372"/>
        <v xml:space="preserve">N65PJ   </v>
      </c>
      <c r="BC639">
        <v>7</v>
      </c>
      <c r="BE639">
        <v>0</v>
      </c>
      <c r="BF639">
        <v>0</v>
      </c>
      <c r="BG639">
        <v>0</v>
      </c>
      <c r="BH639">
        <v>800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 t="shared" si="412"/>
        <v>19:50:50.510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4</v>
      </c>
      <c r="CP639" t="s">
        <v>119</v>
      </c>
      <c r="CQ639">
        <v>276</v>
      </c>
      <c r="CR639">
        <v>2</v>
      </c>
      <c r="CW639">
        <v>9870478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409"/>
        <v>06/02/2020 19:50:45.870</v>
      </c>
      <c r="C640" t="str">
        <f t="shared" si="371"/>
        <v>FFDFD3C0</v>
      </c>
      <c r="D640" t="s">
        <v>131</v>
      </c>
      <c r="E640">
        <v>11</v>
      </c>
      <c r="H640">
        <v>228</v>
      </c>
      <c r="I640" t="s">
        <v>132</v>
      </c>
      <c r="J640" t="s">
        <v>129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410"/>
        <v>19:50:50.508</v>
      </c>
      <c r="T640" t="str">
        <f t="shared" si="411"/>
        <v>19:50:50.008</v>
      </c>
      <c r="U640" t="str">
        <f t="shared" si="370"/>
        <v>A88BAF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232</v>
      </c>
      <c r="AJ640">
        <v>38.311321999999997</v>
      </c>
      <c r="AK640" t="s">
        <v>230</v>
      </c>
      <c r="AL640">
        <v>-122.049994</v>
      </c>
      <c r="AM640">
        <v>25</v>
      </c>
      <c r="AN640">
        <v>825</v>
      </c>
      <c r="AO640" t="s">
        <v>118</v>
      </c>
      <c r="AP640">
        <v>0</v>
      </c>
      <c r="AQ640">
        <v>0</v>
      </c>
      <c r="AR640">
        <v>0</v>
      </c>
      <c r="AZ640">
        <v>1200</v>
      </c>
      <c r="BA640">
        <v>1</v>
      </c>
      <c r="BB640" t="str">
        <f t="shared" si="372"/>
        <v xml:space="preserve">N65PJ   </v>
      </c>
      <c r="BC640">
        <v>7</v>
      </c>
      <c r="BE640">
        <v>0</v>
      </c>
      <c r="BF640">
        <v>0</v>
      </c>
      <c r="BG640">
        <v>0</v>
      </c>
      <c r="BH640">
        <v>800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 t="shared" si="412"/>
        <v>19:50:50.510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4</v>
      </c>
      <c r="CP640" t="s">
        <v>119</v>
      </c>
      <c r="CQ640">
        <v>276</v>
      </c>
      <c r="CR640">
        <v>2</v>
      </c>
      <c r="CW640">
        <v>9870478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409"/>
        <v>06/02/2020 19:50:45.870</v>
      </c>
      <c r="C641" t="str">
        <f t="shared" si="371"/>
        <v>FFDFD3C0</v>
      </c>
      <c r="D641" t="s">
        <v>113</v>
      </c>
      <c r="E641">
        <v>5</v>
      </c>
      <c r="H641">
        <v>172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410"/>
        <v>19:50:50.508</v>
      </c>
      <c r="T641" t="str">
        <f t="shared" si="411"/>
        <v>19:50:50.008</v>
      </c>
      <c r="U641" t="str">
        <f t="shared" si="370"/>
        <v>A88BAF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232</v>
      </c>
      <c r="AJ641">
        <v>38.311321999999997</v>
      </c>
      <c r="AK641" t="s">
        <v>230</v>
      </c>
      <c r="AL641">
        <v>-122.049994</v>
      </c>
      <c r="AM641">
        <v>25</v>
      </c>
      <c r="AN641">
        <v>825</v>
      </c>
      <c r="AO641" t="s">
        <v>118</v>
      </c>
      <c r="AP641">
        <v>0</v>
      </c>
      <c r="AQ641">
        <v>0</v>
      </c>
      <c r="AR641">
        <v>0</v>
      </c>
      <c r="AZ641">
        <v>1200</v>
      </c>
      <c r="BA641">
        <v>1</v>
      </c>
      <c r="BB641" t="str">
        <f t="shared" si="372"/>
        <v xml:space="preserve">N65PJ   </v>
      </c>
      <c r="BC641">
        <v>7</v>
      </c>
      <c r="BE641">
        <v>0</v>
      </c>
      <c r="BF641">
        <v>0</v>
      </c>
      <c r="BG641">
        <v>0</v>
      </c>
      <c r="BH641">
        <v>800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 t="shared" si="412"/>
        <v>19:50:50.510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4</v>
      </c>
      <c r="CP641" t="s">
        <v>119</v>
      </c>
      <c r="CQ641">
        <v>276</v>
      </c>
      <c r="CR641">
        <v>2</v>
      </c>
      <c r="CW641">
        <v>9870478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409"/>
        <v>06/02/2020 19:50:45.870</v>
      </c>
      <c r="C642" t="str">
        <f t="shared" si="371"/>
        <v>FFDFD3C0</v>
      </c>
      <c r="D642" t="s">
        <v>127</v>
      </c>
      <c r="E642">
        <v>5</v>
      </c>
      <c r="H642">
        <v>47</v>
      </c>
      <c r="I642" t="s">
        <v>128</v>
      </c>
      <c r="J642" t="s">
        <v>129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410"/>
        <v>19:50:50.508</v>
      </c>
      <c r="T642" t="str">
        <f t="shared" si="411"/>
        <v>19:50:50.008</v>
      </c>
      <c r="U642" t="str">
        <f t="shared" ref="U642:U705" si="413">"A88BAF"</f>
        <v>A88BAF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232</v>
      </c>
      <c r="AJ642">
        <v>38.311321999999997</v>
      </c>
      <c r="AK642" t="s">
        <v>230</v>
      </c>
      <c r="AL642">
        <v>-122.049994</v>
      </c>
      <c r="AM642">
        <v>25</v>
      </c>
      <c r="AN642">
        <v>825</v>
      </c>
      <c r="AO642" t="s">
        <v>118</v>
      </c>
      <c r="AP642">
        <v>0</v>
      </c>
      <c r="AQ642">
        <v>0</v>
      </c>
      <c r="AR642">
        <v>0</v>
      </c>
      <c r="AZ642">
        <v>1200</v>
      </c>
      <c r="BA642">
        <v>1</v>
      </c>
      <c r="BB642" t="str">
        <f t="shared" si="372"/>
        <v xml:space="preserve">N65PJ   </v>
      </c>
      <c r="BC642">
        <v>7</v>
      </c>
      <c r="BE642">
        <v>0</v>
      </c>
      <c r="BF642">
        <v>0</v>
      </c>
      <c r="BG642">
        <v>0</v>
      </c>
      <c r="BH642">
        <v>800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 t="shared" si="412"/>
        <v>19:50:50.510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4</v>
      </c>
      <c r="CP642" t="s">
        <v>119</v>
      </c>
      <c r="CQ642">
        <v>276</v>
      </c>
      <c r="CR642">
        <v>2</v>
      </c>
      <c r="CW642">
        <v>9870478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ref="A643:A648" si="414">"06/02/2020 19:50:46.867"</f>
        <v>06/02/2020 19:50:46.867</v>
      </c>
      <c r="C643" t="str">
        <f t="shared" si="371"/>
        <v>FFDFD3C0</v>
      </c>
      <c r="D643" t="s">
        <v>131</v>
      </c>
      <c r="E643">
        <v>11</v>
      </c>
      <c r="H643">
        <v>228</v>
      </c>
      <c r="I643" t="s">
        <v>132</v>
      </c>
      <c r="J643" t="s">
        <v>129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ref="S643:S648" si="415">"19:50:51.547"</f>
        <v>19:50:51.547</v>
      </c>
      <c r="T643" t="str">
        <f t="shared" ref="T643:T648" si="416">"19:50:51.147"</f>
        <v>19:50:51.147</v>
      </c>
      <c r="U643" t="str">
        <f t="shared" si="413"/>
        <v>A88BAF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232</v>
      </c>
      <c r="AJ643">
        <v>38.311321999999997</v>
      </c>
      <c r="AK643" t="s">
        <v>230</v>
      </c>
      <c r="AL643">
        <v>-122.049994</v>
      </c>
      <c r="AM643">
        <v>25</v>
      </c>
      <c r="AN643">
        <v>825</v>
      </c>
      <c r="AO643" t="s">
        <v>118</v>
      </c>
      <c r="AP643">
        <v>0</v>
      </c>
      <c r="AQ643">
        <v>0</v>
      </c>
      <c r="AR643">
        <v>0</v>
      </c>
      <c r="AZ643">
        <v>1200</v>
      </c>
      <c r="BA643">
        <v>1</v>
      </c>
      <c r="BB643" t="str">
        <f t="shared" si="372"/>
        <v xml:space="preserve">N65PJ   </v>
      </c>
      <c r="BC643">
        <v>7</v>
      </c>
      <c r="BE643">
        <v>0</v>
      </c>
      <c r="BF643">
        <v>0</v>
      </c>
      <c r="BG643">
        <v>0</v>
      </c>
      <c r="BH643">
        <v>800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 t="shared" ref="BW643:BW648" si="417">"19:50:51.554"</f>
        <v>19:50:51.554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4</v>
      </c>
      <c r="CP643" t="s">
        <v>119</v>
      </c>
      <c r="CQ643">
        <v>276</v>
      </c>
      <c r="CR643">
        <v>2</v>
      </c>
      <c r="CW643">
        <v>9871287</v>
      </c>
      <c r="CY643">
        <v>1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 t="shared" si="414"/>
        <v>06/02/2020 19:50:46.867</v>
      </c>
      <c r="C644" t="str">
        <f t="shared" ref="C644:C707" si="418">"FFDFD3C0"</f>
        <v>FFDFD3C0</v>
      </c>
      <c r="D644" t="s">
        <v>113</v>
      </c>
      <c r="E644">
        <v>5</v>
      </c>
      <c r="H644">
        <v>172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415"/>
        <v>19:50:51.547</v>
      </c>
      <c r="T644" t="str">
        <f t="shared" si="416"/>
        <v>19:50:51.147</v>
      </c>
      <c r="U644" t="str">
        <f t="shared" si="413"/>
        <v>A88BAF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232</v>
      </c>
      <c r="AJ644">
        <v>38.311321999999997</v>
      </c>
      <c r="AK644" t="s">
        <v>230</v>
      </c>
      <c r="AL644">
        <v>-122.049994</v>
      </c>
      <c r="AM644">
        <v>25</v>
      </c>
      <c r="AN644">
        <v>825</v>
      </c>
      <c r="AO644" t="s">
        <v>118</v>
      </c>
      <c r="AP644">
        <v>0</v>
      </c>
      <c r="AQ644">
        <v>0</v>
      </c>
      <c r="AR644">
        <v>0</v>
      </c>
      <c r="AZ644">
        <v>1200</v>
      </c>
      <c r="BA644">
        <v>1</v>
      </c>
      <c r="BB644" t="str">
        <f t="shared" ref="BB644:BB707" si="419">"N65PJ   "</f>
        <v xml:space="preserve">N65PJ   </v>
      </c>
      <c r="BC644">
        <v>7</v>
      </c>
      <c r="BE644">
        <v>0</v>
      </c>
      <c r="BF644">
        <v>0</v>
      </c>
      <c r="BG644">
        <v>0</v>
      </c>
      <c r="BH644">
        <v>800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 t="shared" si="417"/>
        <v>19:50:51.554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4</v>
      </c>
      <c r="CP644" t="s">
        <v>119</v>
      </c>
      <c r="CQ644">
        <v>276</v>
      </c>
      <c r="CR644">
        <v>2</v>
      </c>
      <c r="CW644">
        <v>9871287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 t="shared" si="414"/>
        <v>06/02/2020 19:50:46.867</v>
      </c>
      <c r="C645" t="str">
        <f t="shared" si="418"/>
        <v>FFDFD3C0</v>
      </c>
      <c r="D645" t="s">
        <v>127</v>
      </c>
      <c r="E645">
        <v>5</v>
      </c>
      <c r="H645">
        <v>47</v>
      </c>
      <c r="I645" t="s">
        <v>128</v>
      </c>
      <c r="J645" t="s">
        <v>129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415"/>
        <v>19:50:51.547</v>
      </c>
      <c r="T645" t="str">
        <f t="shared" si="416"/>
        <v>19:50:51.147</v>
      </c>
      <c r="U645" t="str">
        <f t="shared" si="413"/>
        <v>A88BAF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232</v>
      </c>
      <c r="AJ645">
        <v>38.311321999999997</v>
      </c>
      <c r="AK645" t="s">
        <v>230</v>
      </c>
      <c r="AL645">
        <v>-122.049994</v>
      </c>
      <c r="AM645">
        <v>25</v>
      </c>
      <c r="AN645">
        <v>825</v>
      </c>
      <c r="AO645" t="s">
        <v>118</v>
      </c>
      <c r="AP645">
        <v>0</v>
      </c>
      <c r="AQ645">
        <v>0</v>
      </c>
      <c r="AR645">
        <v>0</v>
      </c>
      <c r="AZ645">
        <v>1200</v>
      </c>
      <c r="BA645">
        <v>1</v>
      </c>
      <c r="BB645" t="str">
        <f t="shared" si="419"/>
        <v xml:space="preserve">N65PJ   </v>
      </c>
      <c r="BC645">
        <v>7</v>
      </c>
      <c r="BE645">
        <v>0</v>
      </c>
      <c r="BF645">
        <v>0</v>
      </c>
      <c r="BG645">
        <v>0</v>
      </c>
      <c r="BH645">
        <v>800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 t="shared" si="417"/>
        <v>19:50:51.554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4</v>
      </c>
      <c r="CP645" t="s">
        <v>119</v>
      </c>
      <c r="CQ645">
        <v>276</v>
      </c>
      <c r="CR645">
        <v>2</v>
      </c>
      <c r="CW645">
        <v>9871287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 t="shared" si="414"/>
        <v>06/02/2020 19:50:46.867</v>
      </c>
      <c r="C646" t="str">
        <f t="shared" si="418"/>
        <v>FFDFD3C0</v>
      </c>
      <c r="D646" t="s">
        <v>127</v>
      </c>
      <c r="E646">
        <v>9</v>
      </c>
      <c r="H646">
        <v>51</v>
      </c>
      <c r="I646" t="s">
        <v>133</v>
      </c>
      <c r="J646" t="s">
        <v>129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415"/>
        <v>19:50:51.547</v>
      </c>
      <c r="T646" t="str">
        <f t="shared" si="416"/>
        <v>19:50:51.147</v>
      </c>
      <c r="U646" t="str">
        <f t="shared" si="413"/>
        <v>A88BAF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232</v>
      </c>
      <c r="AJ646">
        <v>38.311321999999997</v>
      </c>
      <c r="AK646" t="s">
        <v>230</v>
      </c>
      <c r="AL646">
        <v>-122.049994</v>
      </c>
      <c r="AM646">
        <v>25</v>
      </c>
      <c r="AN646">
        <v>825</v>
      </c>
      <c r="AO646" t="s">
        <v>118</v>
      </c>
      <c r="AP646">
        <v>0</v>
      </c>
      <c r="AQ646">
        <v>0</v>
      </c>
      <c r="AR646">
        <v>0</v>
      </c>
      <c r="AZ646">
        <v>1200</v>
      </c>
      <c r="BA646">
        <v>1</v>
      </c>
      <c r="BB646" t="str">
        <f t="shared" si="419"/>
        <v xml:space="preserve">N65PJ   </v>
      </c>
      <c r="BC646">
        <v>7</v>
      </c>
      <c r="BE646">
        <v>0</v>
      </c>
      <c r="BF646">
        <v>0</v>
      </c>
      <c r="BG646">
        <v>0</v>
      </c>
      <c r="BH646">
        <v>800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 t="shared" si="417"/>
        <v>19:50:51.554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4</v>
      </c>
      <c r="CP646" t="s">
        <v>119</v>
      </c>
      <c r="CQ646">
        <v>276</v>
      </c>
      <c r="CR646">
        <v>2</v>
      </c>
      <c r="CW646">
        <v>9871287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 t="shared" si="414"/>
        <v>06/02/2020 19:50:46.867</v>
      </c>
      <c r="C647" t="str">
        <f t="shared" si="418"/>
        <v>FFDFD3C0</v>
      </c>
      <c r="D647" t="s">
        <v>125</v>
      </c>
      <c r="E647">
        <v>19</v>
      </c>
      <c r="F647">
        <v>1019</v>
      </c>
      <c r="G647" t="s">
        <v>114</v>
      </c>
      <c r="J647" t="s">
        <v>126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415"/>
        <v>19:50:51.547</v>
      </c>
      <c r="T647" t="str">
        <f t="shared" si="416"/>
        <v>19:50:51.147</v>
      </c>
      <c r="U647" t="str">
        <f t="shared" si="413"/>
        <v>A88BAF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232</v>
      </c>
      <c r="AJ647">
        <v>38.311321999999997</v>
      </c>
      <c r="AK647" t="s">
        <v>230</v>
      </c>
      <c r="AL647">
        <v>-122.049994</v>
      </c>
      <c r="AM647">
        <v>25</v>
      </c>
      <c r="AN647">
        <v>825</v>
      </c>
      <c r="AO647" t="s">
        <v>118</v>
      </c>
      <c r="AP647">
        <v>0</v>
      </c>
      <c r="AQ647">
        <v>0</v>
      </c>
      <c r="AR647">
        <v>0</v>
      </c>
      <c r="AZ647">
        <v>1200</v>
      </c>
      <c r="BA647">
        <v>1</v>
      </c>
      <c r="BB647" t="str">
        <f t="shared" si="419"/>
        <v xml:space="preserve">N65PJ   </v>
      </c>
      <c r="BC647">
        <v>7</v>
      </c>
      <c r="BE647">
        <v>0</v>
      </c>
      <c r="BF647">
        <v>0</v>
      </c>
      <c r="BG647">
        <v>0</v>
      </c>
      <c r="BH647">
        <v>800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 t="shared" si="417"/>
        <v>19:50:51.554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4</v>
      </c>
      <c r="CP647" t="s">
        <v>119</v>
      </c>
      <c r="CQ647">
        <v>276</v>
      </c>
      <c r="CR647">
        <v>2</v>
      </c>
      <c r="CW647">
        <v>9871287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 t="shared" si="414"/>
        <v>06/02/2020 19:50:46.867</v>
      </c>
      <c r="C648" t="str">
        <f t="shared" si="418"/>
        <v>FFDFD3C0</v>
      </c>
      <c r="D648" t="s">
        <v>122</v>
      </c>
      <c r="E648">
        <v>6</v>
      </c>
      <c r="F648">
        <v>2006</v>
      </c>
      <c r="G648" t="s">
        <v>123</v>
      </c>
      <c r="J648" t="s">
        <v>124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415"/>
        <v>19:50:51.547</v>
      </c>
      <c r="T648" t="str">
        <f t="shared" si="416"/>
        <v>19:50:51.147</v>
      </c>
      <c r="U648" t="str">
        <f t="shared" si="413"/>
        <v>A88BAF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232</v>
      </c>
      <c r="AJ648">
        <v>38.311321999999997</v>
      </c>
      <c r="AK648" t="s">
        <v>230</v>
      </c>
      <c r="AL648">
        <v>-122.049994</v>
      </c>
      <c r="AM648">
        <v>25</v>
      </c>
      <c r="AN648">
        <v>825</v>
      </c>
      <c r="AO648" t="s">
        <v>118</v>
      </c>
      <c r="AP648">
        <v>0</v>
      </c>
      <c r="AQ648">
        <v>0</v>
      </c>
      <c r="AR648">
        <v>0</v>
      </c>
      <c r="AZ648">
        <v>1200</v>
      </c>
      <c r="BA648">
        <v>1</v>
      </c>
      <c r="BB648" t="str">
        <f t="shared" si="419"/>
        <v xml:space="preserve">N65PJ   </v>
      </c>
      <c r="BC648">
        <v>7</v>
      </c>
      <c r="BE648">
        <v>0</v>
      </c>
      <c r="BF648">
        <v>0</v>
      </c>
      <c r="BG648">
        <v>0</v>
      </c>
      <c r="BH648">
        <v>800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 t="shared" si="417"/>
        <v>19:50:51.554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4</v>
      </c>
      <c r="CP648" t="s">
        <v>119</v>
      </c>
      <c r="CQ648">
        <v>276</v>
      </c>
      <c r="CR648">
        <v>2</v>
      </c>
      <c r="CW648">
        <v>9871287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 t="shared" ref="A649:A654" si="420">"06/02/2020 19:50:48.003"</f>
        <v>06/02/2020 19:50:48.003</v>
      </c>
      <c r="C649" t="str">
        <f t="shared" si="418"/>
        <v>FFDFD3C0</v>
      </c>
      <c r="D649" t="s">
        <v>122</v>
      </c>
      <c r="E649">
        <v>6</v>
      </c>
      <c r="F649">
        <v>2006</v>
      </c>
      <c r="G649" t="s">
        <v>123</v>
      </c>
      <c r="J649" t="s">
        <v>124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ref="S649:S654" si="421">"19:50:52.641"</f>
        <v>19:50:52.641</v>
      </c>
      <c r="T649" t="str">
        <f t="shared" ref="T649:T654" si="422">"19:50:51.141"</f>
        <v>19:50:51.141</v>
      </c>
      <c r="U649" t="str">
        <f t="shared" si="413"/>
        <v>A88BAF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233</v>
      </c>
      <c r="AJ649">
        <v>38.311343000000001</v>
      </c>
      <c r="AK649" t="s">
        <v>227</v>
      </c>
      <c r="AL649">
        <v>-122.04997299999999</v>
      </c>
      <c r="AM649">
        <v>25</v>
      </c>
      <c r="AN649">
        <v>825</v>
      </c>
      <c r="AO649" t="s">
        <v>118</v>
      </c>
      <c r="AP649">
        <v>0</v>
      </c>
      <c r="AQ649">
        <v>0</v>
      </c>
      <c r="AR649">
        <v>0</v>
      </c>
      <c r="AZ649">
        <v>1200</v>
      </c>
      <c r="BA649">
        <v>1</v>
      </c>
      <c r="BB649" t="str">
        <f t="shared" si="419"/>
        <v xml:space="preserve">N65PJ   </v>
      </c>
      <c r="BC649">
        <v>7</v>
      </c>
      <c r="BE649">
        <v>0</v>
      </c>
      <c r="BF649">
        <v>0</v>
      </c>
      <c r="BG649">
        <v>0</v>
      </c>
      <c r="BH649">
        <v>800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 t="shared" ref="BW649:BW654" si="423">"19:50:52.647"</f>
        <v>19:50:52.647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4</v>
      </c>
      <c r="CP649" t="s">
        <v>119</v>
      </c>
      <c r="CQ649">
        <v>276</v>
      </c>
      <c r="CR649">
        <v>2</v>
      </c>
      <c r="CW649">
        <v>9872159</v>
      </c>
      <c r="CY649">
        <v>1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 t="shared" si="420"/>
        <v>06/02/2020 19:50:48.003</v>
      </c>
      <c r="C650" t="str">
        <f t="shared" si="418"/>
        <v>FFDFD3C0</v>
      </c>
      <c r="D650" t="s">
        <v>131</v>
      </c>
      <c r="E650">
        <v>11</v>
      </c>
      <c r="H650">
        <v>228</v>
      </c>
      <c r="I650" t="s">
        <v>132</v>
      </c>
      <c r="J650" t="s">
        <v>129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421"/>
        <v>19:50:52.641</v>
      </c>
      <c r="T650" t="str">
        <f t="shared" si="422"/>
        <v>19:50:51.141</v>
      </c>
      <c r="U650" t="str">
        <f t="shared" si="413"/>
        <v>A88BAF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233</v>
      </c>
      <c r="AJ650">
        <v>38.311343000000001</v>
      </c>
      <c r="AK650" t="s">
        <v>227</v>
      </c>
      <c r="AL650">
        <v>-122.04997299999999</v>
      </c>
      <c r="AM650">
        <v>25</v>
      </c>
      <c r="AN650">
        <v>825</v>
      </c>
      <c r="AO650" t="s">
        <v>118</v>
      </c>
      <c r="AP650">
        <v>0</v>
      </c>
      <c r="AQ650">
        <v>0</v>
      </c>
      <c r="AR650">
        <v>0</v>
      </c>
      <c r="AZ650">
        <v>1200</v>
      </c>
      <c r="BA650">
        <v>1</v>
      </c>
      <c r="BB650" t="str">
        <f t="shared" si="419"/>
        <v xml:space="preserve">N65PJ   </v>
      </c>
      <c r="BC650">
        <v>7</v>
      </c>
      <c r="BE650">
        <v>0</v>
      </c>
      <c r="BF650">
        <v>0</v>
      </c>
      <c r="BG650">
        <v>0</v>
      </c>
      <c r="BH650">
        <v>800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 t="shared" si="423"/>
        <v>19:50:52.647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4</v>
      </c>
      <c r="CP650" t="s">
        <v>119</v>
      </c>
      <c r="CQ650">
        <v>276</v>
      </c>
      <c r="CR650">
        <v>2</v>
      </c>
      <c r="CW650">
        <v>9872159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 t="shared" si="420"/>
        <v>06/02/2020 19:50:48.003</v>
      </c>
      <c r="C651" t="str">
        <f t="shared" si="418"/>
        <v>FFDFD3C0</v>
      </c>
      <c r="D651" t="s">
        <v>113</v>
      </c>
      <c r="E651">
        <v>5</v>
      </c>
      <c r="H651">
        <v>172</v>
      </c>
      <c r="I651" t="s">
        <v>114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421"/>
        <v>19:50:52.641</v>
      </c>
      <c r="T651" t="str">
        <f t="shared" si="422"/>
        <v>19:50:51.141</v>
      </c>
      <c r="U651" t="str">
        <f t="shared" si="413"/>
        <v>A88BAF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233</v>
      </c>
      <c r="AJ651">
        <v>38.311343000000001</v>
      </c>
      <c r="AK651" t="s">
        <v>227</v>
      </c>
      <c r="AL651">
        <v>-122.04997299999999</v>
      </c>
      <c r="AM651">
        <v>25</v>
      </c>
      <c r="AN651">
        <v>825</v>
      </c>
      <c r="AO651" t="s">
        <v>118</v>
      </c>
      <c r="AP651">
        <v>0</v>
      </c>
      <c r="AQ651">
        <v>0</v>
      </c>
      <c r="AR651">
        <v>0</v>
      </c>
      <c r="AZ651">
        <v>1200</v>
      </c>
      <c r="BA651">
        <v>1</v>
      </c>
      <c r="BB651" t="str">
        <f t="shared" si="419"/>
        <v xml:space="preserve">N65PJ   </v>
      </c>
      <c r="BC651">
        <v>7</v>
      </c>
      <c r="BE651">
        <v>0</v>
      </c>
      <c r="BF651">
        <v>0</v>
      </c>
      <c r="BG651">
        <v>0</v>
      </c>
      <c r="BH651">
        <v>800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 t="shared" si="423"/>
        <v>19:50:52.647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4</v>
      </c>
      <c r="CP651" t="s">
        <v>119</v>
      </c>
      <c r="CQ651">
        <v>276</v>
      </c>
      <c r="CR651">
        <v>2</v>
      </c>
      <c r="CW651">
        <v>9872159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 t="shared" si="420"/>
        <v>06/02/2020 19:50:48.003</v>
      </c>
      <c r="C652" t="str">
        <f t="shared" si="418"/>
        <v>FFDFD3C0</v>
      </c>
      <c r="D652" t="s">
        <v>127</v>
      </c>
      <c r="E652">
        <v>5</v>
      </c>
      <c r="H652">
        <v>47</v>
      </c>
      <c r="I652" t="s">
        <v>128</v>
      </c>
      <c r="J652" t="s">
        <v>129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421"/>
        <v>19:50:52.641</v>
      </c>
      <c r="T652" t="str">
        <f t="shared" si="422"/>
        <v>19:50:51.141</v>
      </c>
      <c r="U652" t="str">
        <f t="shared" si="413"/>
        <v>A88BAF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233</v>
      </c>
      <c r="AJ652">
        <v>38.311343000000001</v>
      </c>
      <c r="AK652" t="s">
        <v>227</v>
      </c>
      <c r="AL652">
        <v>-122.04997299999999</v>
      </c>
      <c r="AM652">
        <v>25</v>
      </c>
      <c r="AN652">
        <v>825</v>
      </c>
      <c r="AO652" t="s">
        <v>118</v>
      </c>
      <c r="AP652">
        <v>0</v>
      </c>
      <c r="AQ652">
        <v>0</v>
      </c>
      <c r="AR652">
        <v>0</v>
      </c>
      <c r="AZ652">
        <v>1200</v>
      </c>
      <c r="BA652">
        <v>1</v>
      </c>
      <c r="BB652" t="str">
        <f t="shared" si="419"/>
        <v xml:space="preserve">N65PJ   </v>
      </c>
      <c r="BC652">
        <v>7</v>
      </c>
      <c r="BE652">
        <v>0</v>
      </c>
      <c r="BF652">
        <v>0</v>
      </c>
      <c r="BG652">
        <v>0</v>
      </c>
      <c r="BH652">
        <v>800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 t="shared" si="423"/>
        <v>19:50:52.647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4</v>
      </c>
      <c r="CP652" t="s">
        <v>119</v>
      </c>
      <c r="CQ652">
        <v>276</v>
      </c>
      <c r="CR652">
        <v>2</v>
      </c>
      <c r="CW652">
        <v>9872159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 t="shared" si="420"/>
        <v>06/02/2020 19:50:48.003</v>
      </c>
      <c r="C653" t="str">
        <f t="shared" si="418"/>
        <v>FFDFD3C0</v>
      </c>
      <c r="D653" t="s">
        <v>127</v>
      </c>
      <c r="E653">
        <v>9</v>
      </c>
      <c r="H653">
        <v>51</v>
      </c>
      <c r="I653" t="s">
        <v>133</v>
      </c>
      <c r="J653" t="s">
        <v>129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421"/>
        <v>19:50:52.641</v>
      </c>
      <c r="T653" t="str">
        <f t="shared" si="422"/>
        <v>19:50:51.141</v>
      </c>
      <c r="U653" t="str">
        <f t="shared" si="413"/>
        <v>A88BAF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233</v>
      </c>
      <c r="AJ653">
        <v>38.311343000000001</v>
      </c>
      <c r="AK653" t="s">
        <v>227</v>
      </c>
      <c r="AL653">
        <v>-122.04997299999999</v>
      </c>
      <c r="AM653">
        <v>25</v>
      </c>
      <c r="AN653">
        <v>825</v>
      </c>
      <c r="AO653" t="s">
        <v>118</v>
      </c>
      <c r="AP653">
        <v>0</v>
      </c>
      <c r="AQ653">
        <v>0</v>
      </c>
      <c r="AR653">
        <v>0</v>
      </c>
      <c r="AZ653">
        <v>1200</v>
      </c>
      <c r="BA653">
        <v>1</v>
      </c>
      <c r="BB653" t="str">
        <f t="shared" si="419"/>
        <v xml:space="preserve">N65PJ   </v>
      </c>
      <c r="BC653">
        <v>7</v>
      </c>
      <c r="BE653">
        <v>0</v>
      </c>
      <c r="BF653">
        <v>0</v>
      </c>
      <c r="BG653">
        <v>0</v>
      </c>
      <c r="BH653">
        <v>800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 t="shared" si="423"/>
        <v>19:50:52.647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4</v>
      </c>
      <c r="CP653" t="s">
        <v>119</v>
      </c>
      <c r="CQ653">
        <v>276</v>
      </c>
      <c r="CR653">
        <v>2</v>
      </c>
      <c r="CW653">
        <v>9872159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 t="shared" si="420"/>
        <v>06/02/2020 19:50:48.003</v>
      </c>
      <c r="C654" t="str">
        <f t="shared" si="418"/>
        <v>FFDFD3C0</v>
      </c>
      <c r="D654" t="s">
        <v>125</v>
      </c>
      <c r="E654">
        <v>19</v>
      </c>
      <c r="F654">
        <v>1019</v>
      </c>
      <c r="G654" t="s">
        <v>114</v>
      </c>
      <c r="J654" t="s">
        <v>126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421"/>
        <v>19:50:52.641</v>
      </c>
      <c r="T654" t="str">
        <f t="shared" si="422"/>
        <v>19:50:51.141</v>
      </c>
      <c r="U654" t="str">
        <f t="shared" si="413"/>
        <v>A88BAF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233</v>
      </c>
      <c r="AJ654">
        <v>38.311343000000001</v>
      </c>
      <c r="AK654" t="s">
        <v>227</v>
      </c>
      <c r="AL654">
        <v>-122.04997299999999</v>
      </c>
      <c r="AM654">
        <v>25</v>
      </c>
      <c r="AN654">
        <v>825</v>
      </c>
      <c r="AO654" t="s">
        <v>118</v>
      </c>
      <c r="AP654">
        <v>0</v>
      </c>
      <c r="AQ654">
        <v>0</v>
      </c>
      <c r="AR654">
        <v>0</v>
      </c>
      <c r="AZ654">
        <v>1200</v>
      </c>
      <c r="BA654">
        <v>1</v>
      </c>
      <c r="BB654" t="str">
        <f t="shared" si="419"/>
        <v xml:space="preserve">N65PJ   </v>
      </c>
      <c r="BC654">
        <v>7</v>
      </c>
      <c r="BE654">
        <v>0</v>
      </c>
      <c r="BF654">
        <v>0</v>
      </c>
      <c r="BG654">
        <v>0</v>
      </c>
      <c r="BH654">
        <v>800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 t="shared" si="423"/>
        <v>19:50:52.647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4</v>
      </c>
      <c r="CP654" t="s">
        <v>119</v>
      </c>
      <c r="CQ654">
        <v>276</v>
      </c>
      <c r="CR654">
        <v>2</v>
      </c>
      <c r="CW654">
        <v>9872159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 t="shared" ref="A655:A660" si="424">"06/02/2020 19:50:49.004"</f>
        <v>06/02/2020 19:50:49.004</v>
      </c>
      <c r="C655" t="str">
        <f t="shared" si="418"/>
        <v>FFDFD3C0</v>
      </c>
      <c r="D655" t="s">
        <v>125</v>
      </c>
      <c r="E655">
        <v>19</v>
      </c>
      <c r="F655">
        <v>1019</v>
      </c>
      <c r="G655" t="s">
        <v>114</v>
      </c>
      <c r="J655" t="s">
        <v>126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ref="S655:S660" si="425">"19:50:53.680"</f>
        <v>19:50:53.680</v>
      </c>
      <c r="T655" t="str">
        <f t="shared" ref="T655:T660" si="426">"19:50:53.280"</f>
        <v>19:50:53.280</v>
      </c>
      <c r="U655" t="str">
        <f t="shared" si="413"/>
        <v>A88BAF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233</v>
      </c>
      <c r="AJ655">
        <v>38.311343000000001</v>
      </c>
      <c r="AK655" t="s">
        <v>227</v>
      </c>
      <c r="AL655">
        <v>-122.04997299999999</v>
      </c>
      <c r="AM655">
        <v>25</v>
      </c>
      <c r="AN655">
        <v>825</v>
      </c>
      <c r="AO655" t="s">
        <v>118</v>
      </c>
      <c r="AP655">
        <v>0</v>
      </c>
      <c r="AQ655">
        <v>0</v>
      </c>
      <c r="AR655">
        <v>0</v>
      </c>
      <c r="AZ655">
        <v>1200</v>
      </c>
      <c r="BA655">
        <v>1</v>
      </c>
      <c r="BB655" t="str">
        <f t="shared" si="419"/>
        <v xml:space="preserve">N65PJ   </v>
      </c>
      <c r="BC655">
        <v>7</v>
      </c>
      <c r="BE655">
        <v>0</v>
      </c>
      <c r="BF655">
        <v>0</v>
      </c>
      <c r="BG655">
        <v>0</v>
      </c>
      <c r="BH655">
        <v>800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 t="shared" ref="BW655:BW660" si="427">"19:50:53.680"</f>
        <v>19:50:53.680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3</v>
      </c>
      <c r="CP655" t="s">
        <v>119</v>
      </c>
      <c r="CQ655">
        <v>276</v>
      </c>
      <c r="CR655">
        <v>2</v>
      </c>
      <c r="CW655">
        <v>9872924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si="424"/>
        <v>06/02/2020 19:50:49.004</v>
      </c>
      <c r="C656" t="str">
        <f t="shared" si="418"/>
        <v>FFDFD3C0</v>
      </c>
      <c r="D656" t="s">
        <v>122</v>
      </c>
      <c r="E656">
        <v>6</v>
      </c>
      <c r="F656">
        <v>2006</v>
      </c>
      <c r="G656" t="s">
        <v>123</v>
      </c>
      <c r="J656" t="s">
        <v>124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425"/>
        <v>19:50:53.680</v>
      </c>
      <c r="T656" t="str">
        <f t="shared" si="426"/>
        <v>19:50:53.280</v>
      </c>
      <c r="U656" t="str">
        <f t="shared" si="413"/>
        <v>A88BAF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233</v>
      </c>
      <c r="AJ656">
        <v>38.311343000000001</v>
      </c>
      <c r="AK656" t="s">
        <v>227</v>
      </c>
      <c r="AL656">
        <v>-122.04997299999999</v>
      </c>
      <c r="AM656">
        <v>25</v>
      </c>
      <c r="AN656">
        <v>825</v>
      </c>
      <c r="AO656" t="s">
        <v>118</v>
      </c>
      <c r="AP656">
        <v>0</v>
      </c>
      <c r="AQ656">
        <v>0</v>
      </c>
      <c r="AR656">
        <v>0</v>
      </c>
      <c r="AZ656">
        <v>1200</v>
      </c>
      <c r="BA656">
        <v>1</v>
      </c>
      <c r="BB656" t="str">
        <f t="shared" si="419"/>
        <v xml:space="preserve">N65PJ   </v>
      </c>
      <c r="BC656">
        <v>7</v>
      </c>
      <c r="BE656">
        <v>0</v>
      </c>
      <c r="BF656">
        <v>0</v>
      </c>
      <c r="BG656">
        <v>0</v>
      </c>
      <c r="BH656">
        <v>800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 t="shared" si="427"/>
        <v>19:50:53.680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3</v>
      </c>
      <c r="CP656" t="s">
        <v>119</v>
      </c>
      <c r="CQ656">
        <v>276</v>
      </c>
      <c r="CR656">
        <v>2</v>
      </c>
      <c r="CW656">
        <v>9872924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424"/>
        <v>06/02/2020 19:50:49.004</v>
      </c>
      <c r="C657" t="str">
        <f t="shared" si="418"/>
        <v>FFDFD3C0</v>
      </c>
      <c r="D657" t="s">
        <v>127</v>
      </c>
      <c r="E657">
        <v>5</v>
      </c>
      <c r="H657">
        <v>47</v>
      </c>
      <c r="I657" t="s">
        <v>128</v>
      </c>
      <c r="J657" t="s">
        <v>129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425"/>
        <v>19:50:53.680</v>
      </c>
      <c r="T657" t="str">
        <f t="shared" si="426"/>
        <v>19:50:53.280</v>
      </c>
      <c r="U657" t="str">
        <f t="shared" si="413"/>
        <v>A88BAF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233</v>
      </c>
      <c r="AJ657">
        <v>38.311343000000001</v>
      </c>
      <c r="AK657" t="s">
        <v>227</v>
      </c>
      <c r="AL657">
        <v>-122.04997299999999</v>
      </c>
      <c r="AM657">
        <v>25</v>
      </c>
      <c r="AN657">
        <v>825</v>
      </c>
      <c r="AO657" t="s">
        <v>118</v>
      </c>
      <c r="AP657">
        <v>0</v>
      </c>
      <c r="AQ657">
        <v>0</v>
      </c>
      <c r="AR657">
        <v>0</v>
      </c>
      <c r="AZ657">
        <v>1200</v>
      </c>
      <c r="BA657">
        <v>1</v>
      </c>
      <c r="BB657" t="str">
        <f t="shared" si="419"/>
        <v xml:space="preserve">N65PJ   </v>
      </c>
      <c r="BC657">
        <v>7</v>
      </c>
      <c r="BE657">
        <v>0</v>
      </c>
      <c r="BF657">
        <v>0</v>
      </c>
      <c r="BG657">
        <v>0</v>
      </c>
      <c r="BH657">
        <v>800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 t="shared" si="427"/>
        <v>19:50:53.680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3</v>
      </c>
      <c r="CP657" t="s">
        <v>119</v>
      </c>
      <c r="CQ657">
        <v>276</v>
      </c>
      <c r="CR657">
        <v>2</v>
      </c>
      <c r="CW657">
        <v>9872924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424"/>
        <v>06/02/2020 19:50:49.004</v>
      </c>
      <c r="C658" t="str">
        <f t="shared" si="418"/>
        <v>FFDFD3C0</v>
      </c>
      <c r="D658" t="s">
        <v>127</v>
      </c>
      <c r="E658">
        <v>9</v>
      </c>
      <c r="H658">
        <v>51</v>
      </c>
      <c r="I658" t="s">
        <v>133</v>
      </c>
      <c r="J658" t="s">
        <v>129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425"/>
        <v>19:50:53.680</v>
      </c>
      <c r="T658" t="str">
        <f t="shared" si="426"/>
        <v>19:50:53.280</v>
      </c>
      <c r="U658" t="str">
        <f t="shared" si="413"/>
        <v>A88BAF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233</v>
      </c>
      <c r="AJ658">
        <v>38.311343000000001</v>
      </c>
      <c r="AK658" t="s">
        <v>227</v>
      </c>
      <c r="AL658">
        <v>-122.04997299999999</v>
      </c>
      <c r="AM658">
        <v>25</v>
      </c>
      <c r="AN658">
        <v>825</v>
      </c>
      <c r="AO658" t="s">
        <v>118</v>
      </c>
      <c r="AP658">
        <v>0</v>
      </c>
      <c r="AQ658">
        <v>0</v>
      </c>
      <c r="AR658">
        <v>0</v>
      </c>
      <c r="AZ658">
        <v>1200</v>
      </c>
      <c r="BA658">
        <v>1</v>
      </c>
      <c r="BB658" t="str">
        <f t="shared" si="419"/>
        <v xml:space="preserve">N65PJ   </v>
      </c>
      <c r="BC658">
        <v>7</v>
      </c>
      <c r="BE658">
        <v>0</v>
      </c>
      <c r="BF658">
        <v>0</v>
      </c>
      <c r="BG658">
        <v>0</v>
      </c>
      <c r="BH658">
        <v>800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 t="shared" si="427"/>
        <v>19:50:53.680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3</v>
      </c>
      <c r="CP658" t="s">
        <v>119</v>
      </c>
      <c r="CQ658">
        <v>276</v>
      </c>
      <c r="CR658">
        <v>2</v>
      </c>
      <c r="CW658">
        <v>9872924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 t="shared" si="424"/>
        <v>06/02/2020 19:50:49.004</v>
      </c>
      <c r="C659" t="str">
        <f t="shared" si="418"/>
        <v>FFDFD3C0</v>
      </c>
      <c r="D659" t="s">
        <v>131</v>
      </c>
      <c r="E659">
        <v>11</v>
      </c>
      <c r="H659">
        <v>228</v>
      </c>
      <c r="I659" t="s">
        <v>132</v>
      </c>
      <c r="J659" t="s">
        <v>129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425"/>
        <v>19:50:53.680</v>
      </c>
      <c r="T659" t="str">
        <f t="shared" si="426"/>
        <v>19:50:53.280</v>
      </c>
      <c r="U659" t="str">
        <f t="shared" si="413"/>
        <v>A88BAF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233</v>
      </c>
      <c r="AJ659">
        <v>38.311343000000001</v>
      </c>
      <c r="AK659" t="s">
        <v>227</v>
      </c>
      <c r="AL659">
        <v>-122.04997299999999</v>
      </c>
      <c r="AM659">
        <v>25</v>
      </c>
      <c r="AN659">
        <v>825</v>
      </c>
      <c r="AO659" t="s">
        <v>118</v>
      </c>
      <c r="AP659">
        <v>0</v>
      </c>
      <c r="AQ659">
        <v>0</v>
      </c>
      <c r="AR659">
        <v>0</v>
      </c>
      <c r="AZ659">
        <v>1200</v>
      </c>
      <c r="BA659">
        <v>1</v>
      </c>
      <c r="BB659" t="str">
        <f t="shared" si="419"/>
        <v xml:space="preserve">N65PJ   </v>
      </c>
      <c r="BC659">
        <v>7</v>
      </c>
      <c r="BE659">
        <v>0</v>
      </c>
      <c r="BF659">
        <v>0</v>
      </c>
      <c r="BG659">
        <v>0</v>
      </c>
      <c r="BH659">
        <v>800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 t="shared" si="427"/>
        <v>19:50:53.680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3</v>
      </c>
      <c r="CP659" t="s">
        <v>119</v>
      </c>
      <c r="CQ659">
        <v>276</v>
      </c>
      <c r="CR659">
        <v>2</v>
      </c>
      <c r="CW659">
        <v>9872924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 t="shared" si="424"/>
        <v>06/02/2020 19:50:49.004</v>
      </c>
      <c r="C660" t="str">
        <f t="shared" si="418"/>
        <v>FFDFD3C0</v>
      </c>
      <c r="D660" t="s">
        <v>113</v>
      </c>
      <c r="E660">
        <v>5</v>
      </c>
      <c r="H660">
        <v>172</v>
      </c>
      <c r="I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425"/>
        <v>19:50:53.680</v>
      </c>
      <c r="T660" t="str">
        <f t="shared" si="426"/>
        <v>19:50:53.280</v>
      </c>
      <c r="U660" t="str">
        <f t="shared" si="413"/>
        <v>A88BAF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233</v>
      </c>
      <c r="AJ660">
        <v>38.311343000000001</v>
      </c>
      <c r="AK660" t="s">
        <v>227</v>
      </c>
      <c r="AL660">
        <v>-122.04997299999999</v>
      </c>
      <c r="AM660">
        <v>25</v>
      </c>
      <c r="AN660">
        <v>825</v>
      </c>
      <c r="AO660" t="s">
        <v>118</v>
      </c>
      <c r="AP660">
        <v>0</v>
      </c>
      <c r="AQ660">
        <v>0</v>
      </c>
      <c r="AR660">
        <v>0</v>
      </c>
      <c r="AZ660">
        <v>1200</v>
      </c>
      <c r="BA660">
        <v>1</v>
      </c>
      <c r="BB660" t="str">
        <f t="shared" si="419"/>
        <v xml:space="preserve">N65PJ   </v>
      </c>
      <c r="BC660">
        <v>7</v>
      </c>
      <c r="BE660">
        <v>0</v>
      </c>
      <c r="BF660">
        <v>0</v>
      </c>
      <c r="BG660">
        <v>0</v>
      </c>
      <c r="BH660">
        <v>800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 t="shared" si="427"/>
        <v>19:50:53.680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3</v>
      </c>
      <c r="CP660" t="s">
        <v>119</v>
      </c>
      <c r="CQ660">
        <v>276</v>
      </c>
      <c r="CR660">
        <v>2</v>
      </c>
      <c r="CW660">
        <v>9872924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 t="shared" ref="A661:A666" si="428">"06/02/2020 19:50:49.952"</f>
        <v>06/02/2020 19:50:49.952</v>
      </c>
      <c r="C661" t="str">
        <f t="shared" si="418"/>
        <v>FFDFD3C0</v>
      </c>
      <c r="D661" t="s">
        <v>131</v>
      </c>
      <c r="E661">
        <v>11</v>
      </c>
      <c r="H661">
        <v>228</v>
      </c>
      <c r="I661" t="s">
        <v>132</v>
      </c>
      <c r="J661" t="s">
        <v>129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ref="S661:S666" si="429">"19:50:54.570"</f>
        <v>19:50:54.570</v>
      </c>
      <c r="T661" t="str">
        <f t="shared" ref="T661:T666" si="430">"19:50:54.170"</f>
        <v>19:50:54.170</v>
      </c>
      <c r="U661" t="str">
        <f t="shared" si="413"/>
        <v>A88BAF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232</v>
      </c>
      <c r="AJ661">
        <v>38.311321999999997</v>
      </c>
      <c r="AK661" t="s">
        <v>230</v>
      </c>
      <c r="AL661">
        <v>-122.049994</v>
      </c>
      <c r="AM661">
        <v>25</v>
      </c>
      <c r="AN661">
        <v>825</v>
      </c>
      <c r="AO661" t="s">
        <v>118</v>
      </c>
      <c r="AP661">
        <v>0</v>
      </c>
      <c r="AQ661">
        <v>0</v>
      </c>
      <c r="AR661">
        <v>0</v>
      </c>
      <c r="AZ661">
        <v>1200</v>
      </c>
      <c r="BA661">
        <v>1</v>
      </c>
      <c r="BB661" t="str">
        <f t="shared" si="419"/>
        <v xml:space="preserve">N65PJ   </v>
      </c>
      <c r="BC661">
        <v>7</v>
      </c>
      <c r="BE661">
        <v>0</v>
      </c>
      <c r="BF661">
        <v>0</v>
      </c>
      <c r="BG661">
        <v>0</v>
      </c>
      <c r="BH661">
        <v>800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 t="shared" ref="BW661:BW666" si="431">"19:50:54.573"</f>
        <v>19:50:54.573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4</v>
      </c>
      <c r="CP661" t="s">
        <v>119</v>
      </c>
      <c r="CQ661">
        <v>276</v>
      </c>
      <c r="CR661">
        <v>2</v>
      </c>
      <c r="CW661">
        <v>9873602</v>
      </c>
      <c r="CY661">
        <v>1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 t="shared" si="428"/>
        <v>06/02/2020 19:50:49.952</v>
      </c>
      <c r="C662" t="str">
        <f t="shared" si="418"/>
        <v>FFDFD3C0</v>
      </c>
      <c r="D662" t="s">
        <v>125</v>
      </c>
      <c r="E662">
        <v>19</v>
      </c>
      <c r="F662">
        <v>1019</v>
      </c>
      <c r="G662" t="s">
        <v>114</v>
      </c>
      <c r="J662" t="s">
        <v>126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429"/>
        <v>19:50:54.570</v>
      </c>
      <c r="T662" t="str">
        <f t="shared" si="430"/>
        <v>19:50:54.170</v>
      </c>
      <c r="U662" t="str">
        <f t="shared" si="413"/>
        <v>A88BAF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232</v>
      </c>
      <c r="AJ662">
        <v>38.311321999999997</v>
      </c>
      <c r="AK662" t="s">
        <v>230</v>
      </c>
      <c r="AL662">
        <v>-122.049994</v>
      </c>
      <c r="AM662">
        <v>25</v>
      </c>
      <c r="AN662">
        <v>825</v>
      </c>
      <c r="AO662" t="s">
        <v>118</v>
      </c>
      <c r="AP662">
        <v>0</v>
      </c>
      <c r="AQ662">
        <v>0</v>
      </c>
      <c r="AR662">
        <v>0</v>
      </c>
      <c r="AZ662">
        <v>1200</v>
      </c>
      <c r="BA662">
        <v>1</v>
      </c>
      <c r="BB662" t="str">
        <f t="shared" si="419"/>
        <v xml:space="preserve">N65PJ   </v>
      </c>
      <c r="BC662">
        <v>7</v>
      </c>
      <c r="BE662">
        <v>0</v>
      </c>
      <c r="BF662">
        <v>0</v>
      </c>
      <c r="BG662">
        <v>0</v>
      </c>
      <c r="BH662">
        <v>800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 t="shared" si="431"/>
        <v>19:50:54.573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4</v>
      </c>
      <c r="CP662" t="s">
        <v>119</v>
      </c>
      <c r="CQ662">
        <v>276</v>
      </c>
      <c r="CR662">
        <v>2</v>
      </c>
      <c r="CW662">
        <v>9873602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 t="shared" si="428"/>
        <v>06/02/2020 19:50:49.952</v>
      </c>
      <c r="C663" t="str">
        <f t="shared" si="418"/>
        <v>FFDFD3C0</v>
      </c>
      <c r="D663" t="s">
        <v>113</v>
      </c>
      <c r="E663">
        <v>5</v>
      </c>
      <c r="H663">
        <v>172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429"/>
        <v>19:50:54.570</v>
      </c>
      <c r="T663" t="str">
        <f t="shared" si="430"/>
        <v>19:50:54.170</v>
      </c>
      <c r="U663" t="str">
        <f t="shared" si="413"/>
        <v>A88BAF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232</v>
      </c>
      <c r="AJ663">
        <v>38.311321999999997</v>
      </c>
      <c r="AK663" t="s">
        <v>230</v>
      </c>
      <c r="AL663">
        <v>-122.049994</v>
      </c>
      <c r="AM663">
        <v>25</v>
      </c>
      <c r="AN663">
        <v>825</v>
      </c>
      <c r="AO663" t="s">
        <v>118</v>
      </c>
      <c r="AP663">
        <v>0</v>
      </c>
      <c r="AQ663">
        <v>0</v>
      </c>
      <c r="AR663">
        <v>0</v>
      </c>
      <c r="AZ663">
        <v>1200</v>
      </c>
      <c r="BA663">
        <v>1</v>
      </c>
      <c r="BB663" t="str">
        <f t="shared" si="419"/>
        <v xml:space="preserve">N65PJ   </v>
      </c>
      <c r="BC663">
        <v>7</v>
      </c>
      <c r="BE663">
        <v>0</v>
      </c>
      <c r="BF663">
        <v>0</v>
      </c>
      <c r="BG663">
        <v>0</v>
      </c>
      <c r="BH663">
        <v>800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 t="shared" si="431"/>
        <v>19:50:54.573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4</v>
      </c>
      <c r="CP663" t="s">
        <v>119</v>
      </c>
      <c r="CQ663">
        <v>276</v>
      </c>
      <c r="CR663">
        <v>2</v>
      </c>
      <c r="CW663">
        <v>9873602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 t="shared" si="428"/>
        <v>06/02/2020 19:50:49.952</v>
      </c>
      <c r="C664" t="str">
        <f t="shared" si="418"/>
        <v>FFDFD3C0</v>
      </c>
      <c r="D664" t="s">
        <v>122</v>
      </c>
      <c r="E664">
        <v>6</v>
      </c>
      <c r="F664">
        <v>2006</v>
      </c>
      <c r="G664" t="s">
        <v>123</v>
      </c>
      <c r="J664" t="s">
        <v>124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429"/>
        <v>19:50:54.570</v>
      </c>
      <c r="T664" t="str">
        <f t="shared" si="430"/>
        <v>19:50:54.170</v>
      </c>
      <c r="U664" t="str">
        <f t="shared" si="413"/>
        <v>A88BAF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232</v>
      </c>
      <c r="AJ664">
        <v>38.311321999999997</v>
      </c>
      <c r="AK664" t="s">
        <v>230</v>
      </c>
      <c r="AL664">
        <v>-122.049994</v>
      </c>
      <c r="AM664">
        <v>25</v>
      </c>
      <c r="AN664">
        <v>825</v>
      </c>
      <c r="AO664" t="s">
        <v>118</v>
      </c>
      <c r="AP664">
        <v>0</v>
      </c>
      <c r="AQ664">
        <v>0</v>
      </c>
      <c r="AR664">
        <v>0</v>
      </c>
      <c r="AZ664">
        <v>1200</v>
      </c>
      <c r="BA664">
        <v>1</v>
      </c>
      <c r="BB664" t="str">
        <f t="shared" si="419"/>
        <v xml:space="preserve">N65PJ   </v>
      </c>
      <c r="BC664">
        <v>7</v>
      </c>
      <c r="BE664">
        <v>0</v>
      </c>
      <c r="BF664">
        <v>0</v>
      </c>
      <c r="BG664">
        <v>0</v>
      </c>
      <c r="BH664">
        <v>800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 t="shared" si="431"/>
        <v>19:50:54.573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4</v>
      </c>
      <c r="CP664" t="s">
        <v>119</v>
      </c>
      <c r="CQ664">
        <v>276</v>
      </c>
      <c r="CR664">
        <v>2</v>
      </c>
      <c r="CW664">
        <v>9873602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 t="shared" si="428"/>
        <v>06/02/2020 19:50:49.952</v>
      </c>
      <c r="C665" t="str">
        <f t="shared" si="418"/>
        <v>FFDFD3C0</v>
      </c>
      <c r="D665" t="s">
        <v>127</v>
      </c>
      <c r="E665">
        <v>5</v>
      </c>
      <c r="H665">
        <v>47</v>
      </c>
      <c r="I665" t="s">
        <v>128</v>
      </c>
      <c r="J665" t="s">
        <v>129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429"/>
        <v>19:50:54.570</v>
      </c>
      <c r="T665" t="str">
        <f t="shared" si="430"/>
        <v>19:50:54.170</v>
      </c>
      <c r="U665" t="str">
        <f t="shared" si="413"/>
        <v>A88BAF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232</v>
      </c>
      <c r="AJ665">
        <v>38.311321999999997</v>
      </c>
      <c r="AK665" t="s">
        <v>230</v>
      </c>
      <c r="AL665">
        <v>-122.049994</v>
      </c>
      <c r="AM665">
        <v>25</v>
      </c>
      <c r="AN665">
        <v>825</v>
      </c>
      <c r="AO665" t="s">
        <v>118</v>
      </c>
      <c r="AP665">
        <v>0</v>
      </c>
      <c r="AQ665">
        <v>0</v>
      </c>
      <c r="AR665">
        <v>0</v>
      </c>
      <c r="AZ665">
        <v>1200</v>
      </c>
      <c r="BA665">
        <v>1</v>
      </c>
      <c r="BB665" t="str">
        <f t="shared" si="419"/>
        <v xml:space="preserve">N65PJ   </v>
      </c>
      <c r="BC665">
        <v>7</v>
      </c>
      <c r="BE665">
        <v>0</v>
      </c>
      <c r="BF665">
        <v>0</v>
      </c>
      <c r="BG665">
        <v>0</v>
      </c>
      <c r="BH665">
        <v>800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 t="shared" si="431"/>
        <v>19:50:54.573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4</v>
      </c>
      <c r="CP665" t="s">
        <v>119</v>
      </c>
      <c r="CQ665">
        <v>276</v>
      </c>
      <c r="CR665">
        <v>2</v>
      </c>
      <c r="CW665">
        <v>9873602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 t="shared" si="428"/>
        <v>06/02/2020 19:50:49.952</v>
      </c>
      <c r="C666" t="str">
        <f t="shared" si="418"/>
        <v>FFDFD3C0</v>
      </c>
      <c r="D666" t="s">
        <v>127</v>
      </c>
      <c r="E666">
        <v>9</v>
      </c>
      <c r="H666">
        <v>51</v>
      </c>
      <c r="I666" t="s">
        <v>133</v>
      </c>
      <c r="J666" t="s">
        <v>129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429"/>
        <v>19:50:54.570</v>
      </c>
      <c r="T666" t="str">
        <f t="shared" si="430"/>
        <v>19:50:54.170</v>
      </c>
      <c r="U666" t="str">
        <f t="shared" si="413"/>
        <v>A88BAF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232</v>
      </c>
      <c r="AJ666">
        <v>38.311321999999997</v>
      </c>
      <c r="AK666" t="s">
        <v>230</v>
      </c>
      <c r="AL666">
        <v>-122.049994</v>
      </c>
      <c r="AM666">
        <v>25</v>
      </c>
      <c r="AN666">
        <v>825</v>
      </c>
      <c r="AO666" t="s">
        <v>118</v>
      </c>
      <c r="AP666">
        <v>0</v>
      </c>
      <c r="AQ666">
        <v>0</v>
      </c>
      <c r="AR666">
        <v>0</v>
      </c>
      <c r="AZ666">
        <v>1200</v>
      </c>
      <c r="BA666">
        <v>1</v>
      </c>
      <c r="BB666" t="str">
        <f t="shared" si="419"/>
        <v xml:space="preserve">N65PJ   </v>
      </c>
      <c r="BC666">
        <v>7</v>
      </c>
      <c r="BE666">
        <v>0</v>
      </c>
      <c r="BF666">
        <v>0</v>
      </c>
      <c r="BG666">
        <v>0</v>
      </c>
      <c r="BH666">
        <v>800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 t="shared" si="431"/>
        <v>19:50:54.573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4</v>
      </c>
      <c r="CP666" t="s">
        <v>119</v>
      </c>
      <c r="CQ666">
        <v>276</v>
      </c>
      <c r="CR666">
        <v>2</v>
      </c>
      <c r="CW666">
        <v>9873602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 t="shared" ref="A667:A672" si="432">"06/02/2020 19:50:50.912"</f>
        <v>06/02/2020 19:50:50.912</v>
      </c>
      <c r="C667" t="str">
        <f t="shared" si="418"/>
        <v>FFDFD3C0</v>
      </c>
      <c r="D667" t="s">
        <v>131</v>
      </c>
      <c r="E667">
        <v>11</v>
      </c>
      <c r="H667">
        <v>228</v>
      </c>
      <c r="I667" t="s">
        <v>132</v>
      </c>
      <c r="J667" t="s">
        <v>129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ref="S667:S672" si="433">"19:50:55.578"</f>
        <v>19:50:55.578</v>
      </c>
      <c r="T667" t="str">
        <f t="shared" ref="T667:T672" si="434">"19:50:55.078"</f>
        <v>19:50:55.078</v>
      </c>
      <c r="U667" t="str">
        <f t="shared" si="413"/>
        <v>A88BAF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232</v>
      </c>
      <c r="AJ667">
        <v>38.311321999999997</v>
      </c>
      <c r="AK667" t="s">
        <v>230</v>
      </c>
      <c r="AL667">
        <v>-122.049994</v>
      </c>
      <c r="AM667">
        <v>25</v>
      </c>
      <c r="AN667">
        <v>825</v>
      </c>
      <c r="AO667" t="s">
        <v>118</v>
      </c>
      <c r="AP667">
        <v>0</v>
      </c>
      <c r="AQ667">
        <v>0</v>
      </c>
      <c r="AR667">
        <v>0</v>
      </c>
      <c r="AZ667">
        <v>1200</v>
      </c>
      <c r="BA667">
        <v>1</v>
      </c>
      <c r="BB667" t="str">
        <f t="shared" si="419"/>
        <v xml:space="preserve">N65PJ   </v>
      </c>
      <c r="BC667">
        <v>7</v>
      </c>
      <c r="BE667">
        <v>0</v>
      </c>
      <c r="BF667">
        <v>0</v>
      </c>
      <c r="BG667">
        <v>0</v>
      </c>
      <c r="BH667">
        <v>800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 t="shared" ref="BW667:BW672" si="435">"19:50:55.579"</f>
        <v>19:50:55.579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4</v>
      </c>
      <c r="CP667" t="s">
        <v>119</v>
      </c>
      <c r="CQ667">
        <v>276</v>
      </c>
      <c r="CR667">
        <v>2</v>
      </c>
      <c r="CW667">
        <v>9874363</v>
      </c>
      <c r="CY667">
        <v>1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 t="shared" si="432"/>
        <v>06/02/2020 19:50:50.912</v>
      </c>
      <c r="C668" t="str">
        <f t="shared" si="418"/>
        <v>FFDFD3C0</v>
      </c>
      <c r="D668" t="s">
        <v>125</v>
      </c>
      <c r="E668">
        <v>19</v>
      </c>
      <c r="F668">
        <v>1019</v>
      </c>
      <c r="G668" t="s">
        <v>114</v>
      </c>
      <c r="J668" t="s">
        <v>126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433"/>
        <v>19:50:55.578</v>
      </c>
      <c r="T668" t="str">
        <f t="shared" si="434"/>
        <v>19:50:55.078</v>
      </c>
      <c r="U668" t="str">
        <f t="shared" si="413"/>
        <v>A88BAF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232</v>
      </c>
      <c r="AJ668">
        <v>38.311321999999997</v>
      </c>
      <c r="AK668" t="s">
        <v>230</v>
      </c>
      <c r="AL668">
        <v>-122.049994</v>
      </c>
      <c r="AM668">
        <v>25</v>
      </c>
      <c r="AN668">
        <v>825</v>
      </c>
      <c r="AO668" t="s">
        <v>118</v>
      </c>
      <c r="AP668">
        <v>0</v>
      </c>
      <c r="AQ668">
        <v>0</v>
      </c>
      <c r="AR668">
        <v>0</v>
      </c>
      <c r="AZ668">
        <v>1200</v>
      </c>
      <c r="BA668">
        <v>1</v>
      </c>
      <c r="BB668" t="str">
        <f t="shared" si="419"/>
        <v xml:space="preserve">N65PJ   </v>
      </c>
      <c r="BC668">
        <v>7</v>
      </c>
      <c r="BE668">
        <v>0</v>
      </c>
      <c r="BF668">
        <v>0</v>
      </c>
      <c r="BG668">
        <v>0</v>
      </c>
      <c r="BH668">
        <v>800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 t="shared" si="435"/>
        <v>19:50:55.579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4</v>
      </c>
      <c r="CP668" t="s">
        <v>119</v>
      </c>
      <c r="CQ668">
        <v>276</v>
      </c>
      <c r="CR668">
        <v>2</v>
      </c>
      <c r="CW668">
        <v>9874363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 t="shared" si="432"/>
        <v>06/02/2020 19:50:50.912</v>
      </c>
      <c r="C669" t="str">
        <f t="shared" si="418"/>
        <v>FFDFD3C0</v>
      </c>
      <c r="D669" t="s">
        <v>122</v>
      </c>
      <c r="E669">
        <v>6</v>
      </c>
      <c r="F669">
        <v>2006</v>
      </c>
      <c r="G669" t="s">
        <v>123</v>
      </c>
      <c r="J669" t="s">
        <v>124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433"/>
        <v>19:50:55.578</v>
      </c>
      <c r="T669" t="str">
        <f t="shared" si="434"/>
        <v>19:50:55.078</v>
      </c>
      <c r="U669" t="str">
        <f t="shared" si="413"/>
        <v>A88BAF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232</v>
      </c>
      <c r="AJ669">
        <v>38.311321999999997</v>
      </c>
      <c r="AK669" t="s">
        <v>230</v>
      </c>
      <c r="AL669">
        <v>-122.049994</v>
      </c>
      <c r="AM669">
        <v>25</v>
      </c>
      <c r="AN669">
        <v>825</v>
      </c>
      <c r="AO669" t="s">
        <v>118</v>
      </c>
      <c r="AP669">
        <v>0</v>
      </c>
      <c r="AQ669">
        <v>0</v>
      </c>
      <c r="AR669">
        <v>0</v>
      </c>
      <c r="AZ669">
        <v>1200</v>
      </c>
      <c r="BA669">
        <v>1</v>
      </c>
      <c r="BB669" t="str">
        <f t="shared" si="419"/>
        <v xml:space="preserve">N65PJ   </v>
      </c>
      <c r="BC669">
        <v>7</v>
      </c>
      <c r="BE669">
        <v>0</v>
      </c>
      <c r="BF669">
        <v>0</v>
      </c>
      <c r="BG669">
        <v>0</v>
      </c>
      <c r="BH669">
        <v>800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 t="shared" si="435"/>
        <v>19:50:55.579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4</v>
      </c>
      <c r="CP669" t="s">
        <v>119</v>
      </c>
      <c r="CQ669">
        <v>276</v>
      </c>
      <c r="CR669">
        <v>2</v>
      </c>
      <c r="CW669">
        <v>9874363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 t="shared" si="432"/>
        <v>06/02/2020 19:50:50.912</v>
      </c>
      <c r="C670" t="str">
        <f t="shared" si="418"/>
        <v>FFDFD3C0</v>
      </c>
      <c r="D670" t="s">
        <v>113</v>
      </c>
      <c r="E670">
        <v>5</v>
      </c>
      <c r="H670">
        <v>172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433"/>
        <v>19:50:55.578</v>
      </c>
      <c r="T670" t="str">
        <f t="shared" si="434"/>
        <v>19:50:55.078</v>
      </c>
      <c r="U670" t="str">
        <f t="shared" si="413"/>
        <v>A88BAF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232</v>
      </c>
      <c r="AJ670">
        <v>38.311321999999997</v>
      </c>
      <c r="AK670" t="s">
        <v>230</v>
      </c>
      <c r="AL670">
        <v>-122.049994</v>
      </c>
      <c r="AM670">
        <v>25</v>
      </c>
      <c r="AN670">
        <v>825</v>
      </c>
      <c r="AO670" t="s">
        <v>118</v>
      </c>
      <c r="AP670">
        <v>0</v>
      </c>
      <c r="AQ670">
        <v>0</v>
      </c>
      <c r="AR670">
        <v>0</v>
      </c>
      <c r="AZ670">
        <v>1200</v>
      </c>
      <c r="BA670">
        <v>1</v>
      </c>
      <c r="BB670" t="str">
        <f t="shared" si="419"/>
        <v xml:space="preserve">N65PJ   </v>
      </c>
      <c r="BC670">
        <v>7</v>
      </c>
      <c r="BE670">
        <v>0</v>
      </c>
      <c r="BF670">
        <v>0</v>
      </c>
      <c r="BG670">
        <v>0</v>
      </c>
      <c r="BH670">
        <v>800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 t="shared" si="435"/>
        <v>19:50:55.579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4</v>
      </c>
      <c r="CP670" t="s">
        <v>119</v>
      </c>
      <c r="CQ670">
        <v>276</v>
      </c>
      <c r="CR670">
        <v>2</v>
      </c>
      <c r="CW670">
        <v>9874363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 t="shared" si="432"/>
        <v>06/02/2020 19:50:50.912</v>
      </c>
      <c r="C671" t="str">
        <f t="shared" si="418"/>
        <v>FFDFD3C0</v>
      </c>
      <c r="D671" t="s">
        <v>127</v>
      </c>
      <c r="E671">
        <v>5</v>
      </c>
      <c r="H671">
        <v>47</v>
      </c>
      <c r="I671" t="s">
        <v>128</v>
      </c>
      <c r="J671" t="s">
        <v>129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433"/>
        <v>19:50:55.578</v>
      </c>
      <c r="T671" t="str">
        <f t="shared" si="434"/>
        <v>19:50:55.078</v>
      </c>
      <c r="U671" t="str">
        <f t="shared" si="413"/>
        <v>A88BAF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232</v>
      </c>
      <c r="AJ671">
        <v>38.311321999999997</v>
      </c>
      <c r="AK671" t="s">
        <v>230</v>
      </c>
      <c r="AL671">
        <v>-122.049994</v>
      </c>
      <c r="AM671">
        <v>25</v>
      </c>
      <c r="AN671">
        <v>825</v>
      </c>
      <c r="AO671" t="s">
        <v>118</v>
      </c>
      <c r="AP671">
        <v>0</v>
      </c>
      <c r="AQ671">
        <v>0</v>
      </c>
      <c r="AR671">
        <v>0</v>
      </c>
      <c r="AZ671">
        <v>1200</v>
      </c>
      <c r="BA671">
        <v>1</v>
      </c>
      <c r="BB671" t="str">
        <f t="shared" si="419"/>
        <v xml:space="preserve">N65PJ   </v>
      </c>
      <c r="BC671">
        <v>7</v>
      </c>
      <c r="BE671">
        <v>0</v>
      </c>
      <c r="BF671">
        <v>0</v>
      </c>
      <c r="BG671">
        <v>0</v>
      </c>
      <c r="BH671">
        <v>800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 t="shared" si="435"/>
        <v>19:50:55.579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4</v>
      </c>
      <c r="CP671" t="s">
        <v>119</v>
      </c>
      <c r="CQ671">
        <v>276</v>
      </c>
      <c r="CR671">
        <v>2</v>
      </c>
      <c r="CW671">
        <v>9874363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 t="shared" si="432"/>
        <v>06/02/2020 19:50:50.912</v>
      </c>
      <c r="C672" t="str">
        <f t="shared" si="418"/>
        <v>FFDFD3C0</v>
      </c>
      <c r="D672" t="s">
        <v>127</v>
      </c>
      <c r="E672">
        <v>9</v>
      </c>
      <c r="H672">
        <v>51</v>
      </c>
      <c r="I672" t="s">
        <v>133</v>
      </c>
      <c r="J672" t="s">
        <v>129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433"/>
        <v>19:50:55.578</v>
      </c>
      <c r="T672" t="str">
        <f t="shared" si="434"/>
        <v>19:50:55.078</v>
      </c>
      <c r="U672" t="str">
        <f t="shared" si="413"/>
        <v>A88BAF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232</v>
      </c>
      <c r="AJ672">
        <v>38.311321999999997</v>
      </c>
      <c r="AK672" t="s">
        <v>230</v>
      </c>
      <c r="AL672">
        <v>-122.049994</v>
      </c>
      <c r="AM672">
        <v>25</v>
      </c>
      <c r="AN672">
        <v>825</v>
      </c>
      <c r="AO672" t="s">
        <v>118</v>
      </c>
      <c r="AP672">
        <v>0</v>
      </c>
      <c r="AQ672">
        <v>0</v>
      </c>
      <c r="AR672">
        <v>0</v>
      </c>
      <c r="AZ672">
        <v>1200</v>
      </c>
      <c r="BA672">
        <v>1</v>
      </c>
      <c r="BB672" t="str">
        <f t="shared" si="419"/>
        <v xml:space="preserve">N65PJ   </v>
      </c>
      <c r="BC672">
        <v>7</v>
      </c>
      <c r="BE672">
        <v>0</v>
      </c>
      <c r="BF672">
        <v>0</v>
      </c>
      <c r="BG672">
        <v>0</v>
      </c>
      <c r="BH672">
        <v>800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 t="shared" si="435"/>
        <v>19:50:55.579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4</v>
      </c>
      <c r="CP672" t="s">
        <v>119</v>
      </c>
      <c r="CQ672">
        <v>276</v>
      </c>
      <c r="CR672">
        <v>2</v>
      </c>
      <c r="CW672">
        <v>9874363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 t="shared" ref="A673:A678" si="436">"06/02/2020 19:50:51.833"</f>
        <v>06/02/2020 19:50:51.833</v>
      </c>
      <c r="C673" t="str">
        <f t="shared" si="418"/>
        <v>FFDFD3C0</v>
      </c>
      <c r="D673" t="s">
        <v>113</v>
      </c>
      <c r="E673">
        <v>5</v>
      </c>
      <c r="H673">
        <v>172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ref="S673:S678" si="437">"19:50:56.508"</f>
        <v>19:50:56.508</v>
      </c>
      <c r="T673" t="str">
        <f t="shared" ref="T673:T678" si="438">"19:50:56.108"</f>
        <v>19:50:56.108</v>
      </c>
      <c r="U673" t="str">
        <f t="shared" si="413"/>
        <v>A88BAF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232</v>
      </c>
      <c r="AJ673">
        <v>38.311321999999997</v>
      </c>
      <c r="AK673" t="s">
        <v>230</v>
      </c>
      <c r="AL673">
        <v>-122.049994</v>
      </c>
      <c r="AM673">
        <v>25</v>
      </c>
      <c r="AN673">
        <v>825</v>
      </c>
      <c r="AO673" t="s">
        <v>118</v>
      </c>
      <c r="AP673">
        <v>0</v>
      </c>
      <c r="AQ673">
        <v>0</v>
      </c>
      <c r="AR673">
        <v>0</v>
      </c>
      <c r="AZ673">
        <v>1200</v>
      </c>
      <c r="BA673">
        <v>1</v>
      </c>
      <c r="BB673" t="str">
        <f t="shared" si="419"/>
        <v xml:space="preserve">N65PJ   </v>
      </c>
      <c r="BC673">
        <v>7</v>
      </c>
      <c r="BE673">
        <v>0</v>
      </c>
      <c r="BF673">
        <v>0</v>
      </c>
      <c r="BG673">
        <v>0</v>
      </c>
      <c r="BH673">
        <v>800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 t="shared" ref="BW673:BW678" si="439">"19:50:56.508"</f>
        <v>19:50:56.508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5</v>
      </c>
      <c r="CP673" t="s">
        <v>119</v>
      </c>
      <c r="CQ673">
        <v>276</v>
      </c>
      <c r="CR673">
        <v>2</v>
      </c>
      <c r="CW673">
        <v>9875089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 t="shared" si="436"/>
        <v>06/02/2020 19:50:51.833</v>
      </c>
      <c r="C674" t="str">
        <f t="shared" si="418"/>
        <v>FFDFD3C0</v>
      </c>
      <c r="D674" t="s">
        <v>127</v>
      </c>
      <c r="E674">
        <v>5</v>
      </c>
      <c r="H674">
        <v>47</v>
      </c>
      <c r="I674" t="s">
        <v>128</v>
      </c>
      <c r="J674" t="s">
        <v>129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437"/>
        <v>19:50:56.508</v>
      </c>
      <c r="T674" t="str">
        <f t="shared" si="438"/>
        <v>19:50:56.108</v>
      </c>
      <c r="U674" t="str">
        <f t="shared" si="413"/>
        <v>A88BAF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232</v>
      </c>
      <c r="AJ674">
        <v>38.311321999999997</v>
      </c>
      <c r="AK674" t="s">
        <v>230</v>
      </c>
      <c r="AL674">
        <v>-122.049994</v>
      </c>
      <c r="AM674">
        <v>25</v>
      </c>
      <c r="AN674">
        <v>825</v>
      </c>
      <c r="AO674" t="s">
        <v>118</v>
      </c>
      <c r="AP674">
        <v>0</v>
      </c>
      <c r="AQ674">
        <v>0</v>
      </c>
      <c r="AR674">
        <v>0</v>
      </c>
      <c r="AZ674">
        <v>1200</v>
      </c>
      <c r="BA674">
        <v>1</v>
      </c>
      <c r="BB674" t="str">
        <f t="shared" si="419"/>
        <v xml:space="preserve">N65PJ   </v>
      </c>
      <c r="BC674">
        <v>7</v>
      </c>
      <c r="BE674">
        <v>0</v>
      </c>
      <c r="BF674">
        <v>0</v>
      </c>
      <c r="BG674">
        <v>0</v>
      </c>
      <c r="BH674">
        <v>800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 t="shared" si="439"/>
        <v>19:50:56.508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5</v>
      </c>
      <c r="CP674" t="s">
        <v>119</v>
      </c>
      <c r="CQ674">
        <v>276</v>
      </c>
      <c r="CR674">
        <v>2</v>
      </c>
      <c r="CW674">
        <v>9875089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 t="shared" si="436"/>
        <v>06/02/2020 19:50:51.833</v>
      </c>
      <c r="C675" t="str">
        <f t="shared" si="418"/>
        <v>FFDFD3C0</v>
      </c>
      <c r="D675" t="s">
        <v>127</v>
      </c>
      <c r="E675">
        <v>9</v>
      </c>
      <c r="H675">
        <v>51</v>
      </c>
      <c r="I675" t="s">
        <v>133</v>
      </c>
      <c r="J675" t="s">
        <v>129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437"/>
        <v>19:50:56.508</v>
      </c>
      <c r="T675" t="str">
        <f t="shared" si="438"/>
        <v>19:50:56.108</v>
      </c>
      <c r="U675" t="str">
        <f t="shared" si="413"/>
        <v>A88BAF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232</v>
      </c>
      <c r="AJ675">
        <v>38.311321999999997</v>
      </c>
      <c r="AK675" t="s">
        <v>230</v>
      </c>
      <c r="AL675">
        <v>-122.049994</v>
      </c>
      <c r="AM675">
        <v>25</v>
      </c>
      <c r="AN675">
        <v>825</v>
      </c>
      <c r="AO675" t="s">
        <v>118</v>
      </c>
      <c r="AP675">
        <v>0</v>
      </c>
      <c r="AQ675">
        <v>0</v>
      </c>
      <c r="AR675">
        <v>0</v>
      </c>
      <c r="AZ675">
        <v>1200</v>
      </c>
      <c r="BA675">
        <v>1</v>
      </c>
      <c r="BB675" t="str">
        <f t="shared" si="419"/>
        <v xml:space="preserve">N65PJ   </v>
      </c>
      <c r="BC675">
        <v>7</v>
      </c>
      <c r="BE675">
        <v>0</v>
      </c>
      <c r="BF675">
        <v>0</v>
      </c>
      <c r="BG675">
        <v>0</v>
      </c>
      <c r="BH675">
        <v>800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 t="shared" si="439"/>
        <v>19:50:56.508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5</v>
      </c>
      <c r="CP675" t="s">
        <v>119</v>
      </c>
      <c r="CQ675">
        <v>276</v>
      </c>
      <c r="CR675">
        <v>2</v>
      </c>
      <c r="CW675">
        <v>9875089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 t="shared" si="436"/>
        <v>06/02/2020 19:50:51.833</v>
      </c>
      <c r="C676" t="str">
        <f t="shared" si="418"/>
        <v>FFDFD3C0</v>
      </c>
      <c r="D676" t="s">
        <v>125</v>
      </c>
      <c r="E676">
        <v>19</v>
      </c>
      <c r="F676">
        <v>1019</v>
      </c>
      <c r="G676" t="s">
        <v>114</v>
      </c>
      <c r="J676" t="s">
        <v>126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437"/>
        <v>19:50:56.508</v>
      </c>
      <c r="T676" t="str">
        <f t="shared" si="438"/>
        <v>19:50:56.108</v>
      </c>
      <c r="U676" t="str">
        <f t="shared" si="413"/>
        <v>A88BAF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232</v>
      </c>
      <c r="AJ676">
        <v>38.311321999999997</v>
      </c>
      <c r="AK676" t="s">
        <v>230</v>
      </c>
      <c r="AL676">
        <v>-122.049994</v>
      </c>
      <c r="AM676">
        <v>25</v>
      </c>
      <c r="AN676">
        <v>825</v>
      </c>
      <c r="AO676" t="s">
        <v>118</v>
      </c>
      <c r="AP676">
        <v>0</v>
      </c>
      <c r="AQ676">
        <v>0</v>
      </c>
      <c r="AR676">
        <v>0</v>
      </c>
      <c r="AZ676">
        <v>1200</v>
      </c>
      <c r="BA676">
        <v>1</v>
      </c>
      <c r="BB676" t="str">
        <f t="shared" si="419"/>
        <v xml:space="preserve">N65PJ   </v>
      </c>
      <c r="BC676">
        <v>7</v>
      </c>
      <c r="BE676">
        <v>0</v>
      </c>
      <c r="BF676">
        <v>0</v>
      </c>
      <c r="BG676">
        <v>0</v>
      </c>
      <c r="BH676">
        <v>800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 t="shared" si="439"/>
        <v>19:50:56.508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5</v>
      </c>
      <c r="CP676" t="s">
        <v>119</v>
      </c>
      <c r="CQ676">
        <v>276</v>
      </c>
      <c r="CR676">
        <v>2</v>
      </c>
      <c r="CW676">
        <v>9875089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 t="shared" si="436"/>
        <v>06/02/2020 19:50:51.833</v>
      </c>
      <c r="C677" t="str">
        <f t="shared" si="418"/>
        <v>FFDFD3C0</v>
      </c>
      <c r="D677" t="s">
        <v>122</v>
      </c>
      <c r="E677">
        <v>6</v>
      </c>
      <c r="F677">
        <v>2006</v>
      </c>
      <c r="G677" t="s">
        <v>123</v>
      </c>
      <c r="J677" t="s">
        <v>124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437"/>
        <v>19:50:56.508</v>
      </c>
      <c r="T677" t="str">
        <f t="shared" si="438"/>
        <v>19:50:56.108</v>
      </c>
      <c r="U677" t="str">
        <f t="shared" si="413"/>
        <v>A88BAF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232</v>
      </c>
      <c r="AJ677">
        <v>38.311321999999997</v>
      </c>
      <c r="AK677" t="s">
        <v>230</v>
      </c>
      <c r="AL677">
        <v>-122.049994</v>
      </c>
      <c r="AM677">
        <v>25</v>
      </c>
      <c r="AN677">
        <v>825</v>
      </c>
      <c r="AO677" t="s">
        <v>118</v>
      </c>
      <c r="AP677">
        <v>0</v>
      </c>
      <c r="AQ677">
        <v>0</v>
      </c>
      <c r="AR677">
        <v>0</v>
      </c>
      <c r="AZ677">
        <v>1200</v>
      </c>
      <c r="BA677">
        <v>1</v>
      </c>
      <c r="BB677" t="str">
        <f t="shared" si="419"/>
        <v xml:space="preserve">N65PJ   </v>
      </c>
      <c r="BC677">
        <v>7</v>
      </c>
      <c r="BE677">
        <v>0</v>
      </c>
      <c r="BF677">
        <v>0</v>
      </c>
      <c r="BG677">
        <v>0</v>
      </c>
      <c r="BH677">
        <v>800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 t="shared" si="439"/>
        <v>19:50:56.508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5</v>
      </c>
      <c r="CP677" t="s">
        <v>119</v>
      </c>
      <c r="CQ677">
        <v>276</v>
      </c>
      <c r="CR677">
        <v>2</v>
      </c>
      <c r="CW677">
        <v>9875089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 t="shared" si="436"/>
        <v>06/02/2020 19:50:51.833</v>
      </c>
      <c r="C678" t="str">
        <f t="shared" si="418"/>
        <v>FFDFD3C0</v>
      </c>
      <c r="D678" t="s">
        <v>131</v>
      </c>
      <c r="E678">
        <v>11</v>
      </c>
      <c r="H678">
        <v>228</v>
      </c>
      <c r="I678" t="s">
        <v>132</v>
      </c>
      <c r="J678" t="s">
        <v>129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437"/>
        <v>19:50:56.508</v>
      </c>
      <c r="T678" t="str">
        <f t="shared" si="438"/>
        <v>19:50:56.108</v>
      </c>
      <c r="U678" t="str">
        <f t="shared" si="413"/>
        <v>A88BAF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232</v>
      </c>
      <c r="AJ678">
        <v>38.311321999999997</v>
      </c>
      <c r="AK678" t="s">
        <v>230</v>
      </c>
      <c r="AL678">
        <v>-122.049994</v>
      </c>
      <c r="AM678">
        <v>25</v>
      </c>
      <c r="AN678">
        <v>825</v>
      </c>
      <c r="AO678" t="s">
        <v>118</v>
      </c>
      <c r="AP678">
        <v>0</v>
      </c>
      <c r="AQ678">
        <v>0</v>
      </c>
      <c r="AR678">
        <v>0</v>
      </c>
      <c r="AZ678">
        <v>1200</v>
      </c>
      <c r="BA678">
        <v>1</v>
      </c>
      <c r="BB678" t="str">
        <f t="shared" si="419"/>
        <v xml:space="preserve">N65PJ   </v>
      </c>
      <c r="BC678">
        <v>7</v>
      </c>
      <c r="BE678">
        <v>0</v>
      </c>
      <c r="BF678">
        <v>0</v>
      </c>
      <c r="BG678">
        <v>0</v>
      </c>
      <c r="BH678">
        <v>800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 t="shared" si="439"/>
        <v>19:50:56.508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5</v>
      </c>
      <c r="CP678" t="s">
        <v>119</v>
      </c>
      <c r="CQ678">
        <v>276</v>
      </c>
      <c r="CR678">
        <v>2</v>
      </c>
      <c r="CW678">
        <v>9875089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 t="shared" ref="A679:A685" si="440">"06/02/2020 19:50:52.924"</f>
        <v>06/02/2020 19:50:52.924</v>
      </c>
      <c r="C679" t="str">
        <f t="shared" si="418"/>
        <v>FFDFD3C0</v>
      </c>
      <c r="D679" t="s">
        <v>125</v>
      </c>
      <c r="E679">
        <v>19</v>
      </c>
      <c r="F679">
        <v>1019</v>
      </c>
      <c r="G679" t="s">
        <v>114</v>
      </c>
      <c r="J679" t="s">
        <v>126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ref="S679:S685" si="441">"19:50:57.555"</f>
        <v>19:50:57.555</v>
      </c>
      <c r="T679" t="str">
        <f>"19:50:57.055"</f>
        <v>19:50:57.055</v>
      </c>
      <c r="U679" t="str">
        <f t="shared" si="413"/>
        <v>A88BAF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232</v>
      </c>
      <c r="AJ679">
        <v>38.311321999999997</v>
      </c>
      <c r="AK679" t="s">
        <v>230</v>
      </c>
      <c r="AL679">
        <v>-122.049994</v>
      </c>
      <c r="AM679">
        <v>25</v>
      </c>
      <c r="AN679">
        <v>825</v>
      </c>
      <c r="AO679" t="s">
        <v>118</v>
      </c>
      <c r="AP679">
        <v>0</v>
      </c>
      <c r="AQ679">
        <v>0</v>
      </c>
      <c r="AR679">
        <v>0</v>
      </c>
      <c r="AZ679">
        <v>1200</v>
      </c>
      <c r="BA679">
        <v>1</v>
      </c>
      <c r="BB679" t="str">
        <f t="shared" si="419"/>
        <v xml:space="preserve">N65PJ   </v>
      </c>
      <c r="BC679">
        <v>7</v>
      </c>
      <c r="BE679">
        <v>0</v>
      </c>
      <c r="BF679">
        <v>0</v>
      </c>
      <c r="BG679">
        <v>0</v>
      </c>
      <c r="BH679">
        <v>800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 t="shared" ref="BW679:BW685" si="442">"19:50:57.560"</f>
        <v>19:50:57.560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3</v>
      </c>
      <c r="CP679" t="s">
        <v>119</v>
      </c>
      <c r="CQ679">
        <v>276</v>
      </c>
      <c r="CR679">
        <v>2</v>
      </c>
      <c r="CW679">
        <v>9875901</v>
      </c>
      <c r="CY679">
        <v>1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 t="shared" si="440"/>
        <v>06/02/2020 19:50:52.924</v>
      </c>
      <c r="C680" t="str">
        <f t="shared" si="418"/>
        <v>FFDFD3C0</v>
      </c>
      <c r="D680" t="s">
        <v>122</v>
      </c>
      <c r="E680">
        <v>6</v>
      </c>
      <c r="F680">
        <v>2006</v>
      </c>
      <c r="G680" t="s">
        <v>123</v>
      </c>
      <c r="J680" t="s">
        <v>124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441"/>
        <v>19:50:57.555</v>
      </c>
      <c r="T680" t="str">
        <f>"19:50:57.055"</f>
        <v>19:50:57.055</v>
      </c>
      <c r="U680" t="str">
        <f t="shared" si="413"/>
        <v>A88BAF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232</v>
      </c>
      <c r="AJ680">
        <v>38.311321999999997</v>
      </c>
      <c r="AK680" t="s">
        <v>230</v>
      </c>
      <c r="AL680">
        <v>-122.049994</v>
      </c>
      <c r="AM680">
        <v>25</v>
      </c>
      <c r="AN680">
        <v>825</v>
      </c>
      <c r="AO680" t="s">
        <v>118</v>
      </c>
      <c r="AP680">
        <v>0</v>
      </c>
      <c r="AQ680">
        <v>0</v>
      </c>
      <c r="AR680">
        <v>0</v>
      </c>
      <c r="AZ680">
        <v>1200</v>
      </c>
      <c r="BA680">
        <v>1</v>
      </c>
      <c r="BB680" t="str">
        <f t="shared" si="419"/>
        <v xml:space="preserve">N65PJ   </v>
      </c>
      <c r="BC680">
        <v>7</v>
      </c>
      <c r="BE680">
        <v>0</v>
      </c>
      <c r="BF680">
        <v>0</v>
      </c>
      <c r="BG680">
        <v>0</v>
      </c>
      <c r="BH680">
        <v>800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 t="shared" si="442"/>
        <v>19:50:57.560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3</v>
      </c>
      <c r="CP680" t="s">
        <v>119</v>
      </c>
      <c r="CQ680">
        <v>276</v>
      </c>
      <c r="CR680">
        <v>2</v>
      </c>
      <c r="CW680">
        <v>9875901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 t="shared" si="440"/>
        <v>06/02/2020 19:50:52.924</v>
      </c>
      <c r="C681" t="str">
        <f t="shared" si="418"/>
        <v>FFDFD3C0</v>
      </c>
      <c r="D681" t="s">
        <v>131</v>
      </c>
      <c r="E681">
        <v>11</v>
      </c>
      <c r="H681">
        <v>228</v>
      </c>
      <c r="I681" t="s">
        <v>132</v>
      </c>
      <c r="J681" t="s">
        <v>129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441"/>
        <v>19:50:57.555</v>
      </c>
      <c r="T681" t="str">
        <f>"19:50:57.055"</f>
        <v>19:50:57.055</v>
      </c>
      <c r="U681" t="str">
        <f t="shared" si="413"/>
        <v>A88BAF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232</v>
      </c>
      <c r="AJ681">
        <v>38.311321999999997</v>
      </c>
      <c r="AK681" t="s">
        <v>230</v>
      </c>
      <c r="AL681">
        <v>-122.049994</v>
      </c>
      <c r="AM681">
        <v>25</v>
      </c>
      <c r="AN681">
        <v>825</v>
      </c>
      <c r="AO681" t="s">
        <v>118</v>
      </c>
      <c r="AP681">
        <v>0</v>
      </c>
      <c r="AQ681">
        <v>0</v>
      </c>
      <c r="AR681">
        <v>0</v>
      </c>
      <c r="AZ681">
        <v>1200</v>
      </c>
      <c r="BA681">
        <v>1</v>
      </c>
      <c r="BB681" t="str">
        <f t="shared" si="419"/>
        <v xml:space="preserve">N65PJ   </v>
      </c>
      <c r="BC681">
        <v>7</v>
      </c>
      <c r="BE681">
        <v>0</v>
      </c>
      <c r="BF681">
        <v>0</v>
      </c>
      <c r="BG681">
        <v>0</v>
      </c>
      <c r="BH681">
        <v>800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 t="shared" si="442"/>
        <v>19:50:57.560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3</v>
      </c>
      <c r="CP681" t="s">
        <v>119</v>
      </c>
      <c r="CQ681">
        <v>276</v>
      </c>
      <c r="CR681">
        <v>2</v>
      </c>
      <c r="CW681">
        <v>9875901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 t="shared" si="440"/>
        <v>06/02/2020 19:50:52.924</v>
      </c>
      <c r="C682" t="str">
        <f t="shared" si="418"/>
        <v>FFDFD3C0</v>
      </c>
      <c r="D682" t="s">
        <v>127</v>
      </c>
      <c r="E682">
        <v>7</v>
      </c>
      <c r="H682">
        <v>49</v>
      </c>
      <c r="I682" t="s">
        <v>114</v>
      </c>
      <c r="J682" t="s">
        <v>129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441"/>
        <v>19:50:57.555</v>
      </c>
      <c r="T682" t="str">
        <f>"19:50:55.055"</f>
        <v>19:50:55.055</v>
      </c>
      <c r="U682" t="str">
        <f t="shared" si="413"/>
        <v>A88BAF</v>
      </c>
      <c r="V682">
        <v>0</v>
      </c>
      <c r="W682">
        <v>0</v>
      </c>
      <c r="X682">
        <v>1</v>
      </c>
      <c r="Z682">
        <v>0</v>
      </c>
      <c r="AA682">
        <v>0</v>
      </c>
      <c r="AB682">
        <v>0</v>
      </c>
      <c r="AC682">
        <v>0</v>
      </c>
      <c r="AE682">
        <v>0</v>
      </c>
      <c r="AF682">
        <v>3</v>
      </c>
      <c r="AG682">
        <v>2</v>
      </c>
      <c r="AH682">
        <v>1</v>
      </c>
      <c r="AI682" t="s">
        <v>232</v>
      </c>
      <c r="AJ682">
        <v>38.311321999999997</v>
      </c>
      <c r="AK682" t="s">
        <v>230</v>
      </c>
      <c r="AL682">
        <v>-122.049994</v>
      </c>
      <c r="AM682">
        <v>25</v>
      </c>
      <c r="AN682">
        <v>825</v>
      </c>
      <c r="AO682" t="s">
        <v>118</v>
      </c>
      <c r="AP682">
        <v>0</v>
      </c>
      <c r="AQ682">
        <v>0</v>
      </c>
      <c r="AR682">
        <v>0</v>
      </c>
      <c r="AZ682">
        <v>1200</v>
      </c>
      <c r="BA682">
        <v>1</v>
      </c>
      <c r="BB682" t="str">
        <f t="shared" si="419"/>
        <v xml:space="preserve">N65PJ   </v>
      </c>
      <c r="BC682">
        <v>7</v>
      </c>
      <c r="BE682">
        <v>0</v>
      </c>
      <c r="BF682">
        <v>0</v>
      </c>
      <c r="BG682">
        <v>0</v>
      </c>
      <c r="BH682">
        <v>800</v>
      </c>
      <c r="BI682">
        <v>0</v>
      </c>
      <c r="BJ682">
        <v>0</v>
      </c>
      <c r="BK682">
        <v>0</v>
      </c>
      <c r="BL682">
        <v>0</v>
      </c>
      <c r="BO682">
        <v>0</v>
      </c>
      <c r="BP682">
        <v>0</v>
      </c>
      <c r="BW682" t="str">
        <f t="shared" si="442"/>
        <v>19:50:57.560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</v>
      </c>
      <c r="CP682" t="s">
        <v>119</v>
      </c>
      <c r="CQ682">
        <v>275</v>
      </c>
      <c r="CR682">
        <v>2</v>
      </c>
      <c r="CW682">
        <v>7391041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 t="shared" si="440"/>
        <v>06/02/2020 19:50:52.924</v>
      </c>
      <c r="C683" t="str">
        <f t="shared" si="418"/>
        <v>FFDFD3C0</v>
      </c>
      <c r="D683" t="s">
        <v>113</v>
      </c>
      <c r="E683">
        <v>5</v>
      </c>
      <c r="H683">
        <v>172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441"/>
        <v>19:50:57.555</v>
      </c>
      <c r="T683" t="str">
        <f>"19:50:57.055"</f>
        <v>19:50:57.055</v>
      </c>
      <c r="U683" t="str">
        <f t="shared" si="413"/>
        <v>A88BAF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232</v>
      </c>
      <c r="AJ683">
        <v>38.311321999999997</v>
      </c>
      <c r="AK683" t="s">
        <v>230</v>
      </c>
      <c r="AL683">
        <v>-122.049994</v>
      </c>
      <c r="AM683">
        <v>25</v>
      </c>
      <c r="AN683">
        <v>825</v>
      </c>
      <c r="AO683" t="s">
        <v>118</v>
      </c>
      <c r="AP683">
        <v>0</v>
      </c>
      <c r="AQ683">
        <v>0</v>
      </c>
      <c r="AR683">
        <v>0</v>
      </c>
      <c r="AZ683">
        <v>1200</v>
      </c>
      <c r="BA683">
        <v>1</v>
      </c>
      <c r="BB683" t="str">
        <f t="shared" si="419"/>
        <v xml:space="preserve">N65PJ   </v>
      </c>
      <c r="BC683">
        <v>7</v>
      </c>
      <c r="BE683">
        <v>0</v>
      </c>
      <c r="BF683">
        <v>0</v>
      </c>
      <c r="BG683">
        <v>0</v>
      </c>
      <c r="BH683">
        <v>800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 t="shared" si="442"/>
        <v>19:50:57.560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3</v>
      </c>
      <c r="CP683" t="s">
        <v>119</v>
      </c>
      <c r="CQ683">
        <v>276</v>
      </c>
      <c r="CR683">
        <v>2</v>
      </c>
      <c r="CW683">
        <v>9875901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 t="shared" si="440"/>
        <v>06/02/2020 19:50:52.924</v>
      </c>
      <c r="C684" t="str">
        <f t="shared" si="418"/>
        <v>FFDFD3C0</v>
      </c>
      <c r="D684" t="s">
        <v>127</v>
      </c>
      <c r="E684">
        <v>5</v>
      </c>
      <c r="H684">
        <v>47</v>
      </c>
      <c r="I684" t="s">
        <v>128</v>
      </c>
      <c r="J684" t="s">
        <v>129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441"/>
        <v>19:50:57.555</v>
      </c>
      <c r="T684" t="str">
        <f>"19:50:57.055"</f>
        <v>19:50:57.055</v>
      </c>
      <c r="U684" t="str">
        <f t="shared" si="413"/>
        <v>A88BAF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232</v>
      </c>
      <c r="AJ684">
        <v>38.311321999999997</v>
      </c>
      <c r="AK684" t="s">
        <v>230</v>
      </c>
      <c r="AL684">
        <v>-122.049994</v>
      </c>
      <c r="AM684">
        <v>25</v>
      </c>
      <c r="AN684">
        <v>825</v>
      </c>
      <c r="AO684" t="s">
        <v>118</v>
      </c>
      <c r="AP684">
        <v>0</v>
      </c>
      <c r="AQ684">
        <v>0</v>
      </c>
      <c r="AR684">
        <v>0</v>
      </c>
      <c r="AZ684">
        <v>1200</v>
      </c>
      <c r="BA684">
        <v>1</v>
      </c>
      <c r="BB684" t="str">
        <f t="shared" si="419"/>
        <v xml:space="preserve">N65PJ   </v>
      </c>
      <c r="BC684">
        <v>7</v>
      </c>
      <c r="BE684">
        <v>0</v>
      </c>
      <c r="BF684">
        <v>0</v>
      </c>
      <c r="BG684">
        <v>0</v>
      </c>
      <c r="BH684">
        <v>800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 t="shared" si="442"/>
        <v>19:50:57.560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3</v>
      </c>
      <c r="CP684" t="s">
        <v>119</v>
      </c>
      <c r="CQ684">
        <v>276</v>
      </c>
      <c r="CR684">
        <v>2</v>
      </c>
      <c r="CW684">
        <v>9875901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 t="shared" si="440"/>
        <v>06/02/2020 19:50:52.924</v>
      </c>
      <c r="C685" t="str">
        <f t="shared" si="418"/>
        <v>FFDFD3C0</v>
      </c>
      <c r="D685" t="s">
        <v>127</v>
      </c>
      <c r="E685">
        <v>9</v>
      </c>
      <c r="H685">
        <v>51</v>
      </c>
      <c r="I685" t="s">
        <v>133</v>
      </c>
      <c r="J685" t="s">
        <v>129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441"/>
        <v>19:50:57.555</v>
      </c>
      <c r="T685" t="str">
        <f>"19:50:57.055"</f>
        <v>19:50:57.055</v>
      </c>
      <c r="U685" t="str">
        <f t="shared" si="413"/>
        <v>A88BAF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232</v>
      </c>
      <c r="AJ685">
        <v>38.311321999999997</v>
      </c>
      <c r="AK685" t="s">
        <v>230</v>
      </c>
      <c r="AL685">
        <v>-122.049994</v>
      </c>
      <c r="AM685">
        <v>25</v>
      </c>
      <c r="AN685">
        <v>825</v>
      </c>
      <c r="AO685" t="s">
        <v>118</v>
      </c>
      <c r="AP685">
        <v>0</v>
      </c>
      <c r="AQ685">
        <v>0</v>
      </c>
      <c r="AR685">
        <v>0</v>
      </c>
      <c r="AZ685">
        <v>1200</v>
      </c>
      <c r="BA685">
        <v>1</v>
      </c>
      <c r="BB685" t="str">
        <f t="shared" si="419"/>
        <v xml:space="preserve">N65PJ   </v>
      </c>
      <c r="BC685">
        <v>7</v>
      </c>
      <c r="BE685">
        <v>0</v>
      </c>
      <c r="BF685">
        <v>0</v>
      </c>
      <c r="BG685">
        <v>0</v>
      </c>
      <c r="BH685">
        <v>800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 t="shared" si="442"/>
        <v>19:50:57.560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3</v>
      </c>
      <c r="CP685" t="s">
        <v>119</v>
      </c>
      <c r="CQ685">
        <v>276</v>
      </c>
      <c r="CR685">
        <v>2</v>
      </c>
      <c r="CW685">
        <v>9875901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 t="shared" ref="A686:A691" si="443">"06/02/2020 19:50:53.900"</f>
        <v>06/02/2020 19:50:53.900</v>
      </c>
      <c r="C686" t="str">
        <f t="shared" si="418"/>
        <v>FFDFD3C0</v>
      </c>
      <c r="D686" t="s">
        <v>131</v>
      </c>
      <c r="E686">
        <v>11</v>
      </c>
      <c r="H686">
        <v>228</v>
      </c>
      <c r="I686" t="s">
        <v>132</v>
      </c>
      <c r="J686" t="s">
        <v>129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ref="S686:S691" si="444">"19:50:58.555"</f>
        <v>19:50:58.555</v>
      </c>
      <c r="T686" t="str">
        <f t="shared" ref="T686:T691" si="445">"19:50:58.055"</f>
        <v>19:50:58.055</v>
      </c>
      <c r="U686" t="str">
        <f t="shared" si="413"/>
        <v>A88BAF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232</v>
      </c>
      <c r="AJ686">
        <v>38.311321999999997</v>
      </c>
      <c r="AK686" t="s">
        <v>230</v>
      </c>
      <c r="AL686">
        <v>-122.049994</v>
      </c>
      <c r="AM686">
        <v>25</v>
      </c>
      <c r="AN686">
        <v>825</v>
      </c>
      <c r="AO686" t="s">
        <v>118</v>
      </c>
      <c r="AP686">
        <v>0</v>
      </c>
      <c r="AQ686">
        <v>0</v>
      </c>
      <c r="AR686">
        <v>0</v>
      </c>
      <c r="AZ686">
        <v>1200</v>
      </c>
      <c r="BA686">
        <v>1</v>
      </c>
      <c r="BB686" t="str">
        <f t="shared" si="419"/>
        <v xml:space="preserve">N65PJ   </v>
      </c>
      <c r="BC686">
        <v>7</v>
      </c>
      <c r="BE686">
        <v>0</v>
      </c>
      <c r="BF686">
        <v>0</v>
      </c>
      <c r="BG686">
        <v>0</v>
      </c>
      <c r="BH686">
        <v>800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 t="shared" ref="BW686:BW691" si="446">"19:50:58.558"</f>
        <v>19:50:58.558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4</v>
      </c>
      <c r="CP686" t="s">
        <v>119</v>
      </c>
      <c r="CQ686">
        <v>276</v>
      </c>
      <c r="CR686">
        <v>2</v>
      </c>
      <c r="CW686">
        <v>9876679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 t="shared" si="443"/>
        <v>06/02/2020 19:50:53.900</v>
      </c>
      <c r="C687" t="str">
        <f t="shared" si="418"/>
        <v>FFDFD3C0</v>
      </c>
      <c r="D687" t="s">
        <v>113</v>
      </c>
      <c r="E687">
        <v>5</v>
      </c>
      <c r="H687">
        <v>172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444"/>
        <v>19:50:58.555</v>
      </c>
      <c r="T687" t="str">
        <f t="shared" si="445"/>
        <v>19:50:58.055</v>
      </c>
      <c r="U687" t="str">
        <f t="shared" si="413"/>
        <v>A88BAF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232</v>
      </c>
      <c r="AJ687">
        <v>38.311321999999997</v>
      </c>
      <c r="AK687" t="s">
        <v>230</v>
      </c>
      <c r="AL687">
        <v>-122.049994</v>
      </c>
      <c r="AM687">
        <v>25</v>
      </c>
      <c r="AN687">
        <v>825</v>
      </c>
      <c r="AO687" t="s">
        <v>118</v>
      </c>
      <c r="AP687">
        <v>0</v>
      </c>
      <c r="AQ687">
        <v>0</v>
      </c>
      <c r="AR687">
        <v>0</v>
      </c>
      <c r="AZ687">
        <v>1200</v>
      </c>
      <c r="BA687">
        <v>1</v>
      </c>
      <c r="BB687" t="str">
        <f t="shared" si="419"/>
        <v xml:space="preserve">N65PJ   </v>
      </c>
      <c r="BC687">
        <v>7</v>
      </c>
      <c r="BE687">
        <v>0</v>
      </c>
      <c r="BF687">
        <v>0</v>
      </c>
      <c r="BG687">
        <v>0</v>
      </c>
      <c r="BH687">
        <v>800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 t="shared" si="446"/>
        <v>19:50:58.558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4</v>
      </c>
      <c r="CP687" t="s">
        <v>119</v>
      </c>
      <c r="CQ687">
        <v>276</v>
      </c>
      <c r="CR687">
        <v>2</v>
      </c>
      <c r="CW687">
        <v>9876679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 t="shared" si="443"/>
        <v>06/02/2020 19:50:53.900</v>
      </c>
      <c r="C688" t="str">
        <f t="shared" si="418"/>
        <v>FFDFD3C0</v>
      </c>
      <c r="D688" t="s">
        <v>127</v>
      </c>
      <c r="E688">
        <v>5</v>
      </c>
      <c r="H688">
        <v>47</v>
      </c>
      <c r="I688" t="s">
        <v>128</v>
      </c>
      <c r="J688" t="s">
        <v>129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444"/>
        <v>19:50:58.555</v>
      </c>
      <c r="T688" t="str">
        <f t="shared" si="445"/>
        <v>19:50:58.055</v>
      </c>
      <c r="U688" t="str">
        <f t="shared" si="413"/>
        <v>A88BAF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232</v>
      </c>
      <c r="AJ688">
        <v>38.311321999999997</v>
      </c>
      <c r="AK688" t="s">
        <v>230</v>
      </c>
      <c r="AL688">
        <v>-122.049994</v>
      </c>
      <c r="AM688">
        <v>25</v>
      </c>
      <c r="AN688">
        <v>825</v>
      </c>
      <c r="AO688" t="s">
        <v>118</v>
      </c>
      <c r="AP688">
        <v>0</v>
      </c>
      <c r="AQ688">
        <v>0</v>
      </c>
      <c r="AR688">
        <v>0</v>
      </c>
      <c r="AZ688">
        <v>1200</v>
      </c>
      <c r="BA688">
        <v>1</v>
      </c>
      <c r="BB688" t="str">
        <f t="shared" si="419"/>
        <v xml:space="preserve">N65PJ   </v>
      </c>
      <c r="BC688">
        <v>7</v>
      </c>
      <c r="BE688">
        <v>0</v>
      </c>
      <c r="BF688">
        <v>0</v>
      </c>
      <c r="BG688">
        <v>0</v>
      </c>
      <c r="BH688">
        <v>800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 t="shared" si="446"/>
        <v>19:50:58.558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4</v>
      </c>
      <c r="CP688" t="s">
        <v>119</v>
      </c>
      <c r="CQ688">
        <v>276</v>
      </c>
      <c r="CR688">
        <v>2</v>
      </c>
      <c r="CW688">
        <v>9876679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 t="shared" si="443"/>
        <v>06/02/2020 19:50:53.900</v>
      </c>
      <c r="C689" t="str">
        <f t="shared" si="418"/>
        <v>FFDFD3C0</v>
      </c>
      <c r="D689" t="s">
        <v>127</v>
      </c>
      <c r="E689">
        <v>9</v>
      </c>
      <c r="H689">
        <v>51</v>
      </c>
      <c r="I689" t="s">
        <v>133</v>
      </c>
      <c r="J689" t="s">
        <v>129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444"/>
        <v>19:50:58.555</v>
      </c>
      <c r="T689" t="str">
        <f t="shared" si="445"/>
        <v>19:50:58.055</v>
      </c>
      <c r="U689" t="str">
        <f t="shared" si="413"/>
        <v>A88BAF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232</v>
      </c>
      <c r="AJ689">
        <v>38.311321999999997</v>
      </c>
      <c r="AK689" t="s">
        <v>230</v>
      </c>
      <c r="AL689">
        <v>-122.049994</v>
      </c>
      <c r="AM689">
        <v>25</v>
      </c>
      <c r="AN689">
        <v>825</v>
      </c>
      <c r="AO689" t="s">
        <v>118</v>
      </c>
      <c r="AP689">
        <v>0</v>
      </c>
      <c r="AQ689">
        <v>0</v>
      </c>
      <c r="AR689">
        <v>0</v>
      </c>
      <c r="AZ689">
        <v>1200</v>
      </c>
      <c r="BA689">
        <v>1</v>
      </c>
      <c r="BB689" t="str">
        <f t="shared" si="419"/>
        <v xml:space="preserve">N65PJ   </v>
      </c>
      <c r="BC689">
        <v>7</v>
      </c>
      <c r="BE689">
        <v>0</v>
      </c>
      <c r="BF689">
        <v>0</v>
      </c>
      <c r="BG689">
        <v>0</v>
      </c>
      <c r="BH689">
        <v>800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 t="shared" si="446"/>
        <v>19:50:58.558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4</v>
      </c>
      <c r="CP689" t="s">
        <v>119</v>
      </c>
      <c r="CQ689">
        <v>276</v>
      </c>
      <c r="CR689">
        <v>2</v>
      </c>
      <c r="CW689">
        <v>9876679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 t="shared" si="443"/>
        <v>06/02/2020 19:50:53.900</v>
      </c>
      <c r="C690" t="str">
        <f t="shared" si="418"/>
        <v>FFDFD3C0</v>
      </c>
      <c r="D690" t="s">
        <v>125</v>
      </c>
      <c r="E690">
        <v>19</v>
      </c>
      <c r="F690">
        <v>1019</v>
      </c>
      <c r="G690" t="s">
        <v>114</v>
      </c>
      <c r="J690" t="s">
        <v>126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444"/>
        <v>19:50:58.555</v>
      </c>
      <c r="T690" t="str">
        <f t="shared" si="445"/>
        <v>19:50:58.055</v>
      </c>
      <c r="U690" t="str">
        <f t="shared" si="413"/>
        <v>A88BAF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232</v>
      </c>
      <c r="AJ690">
        <v>38.311321999999997</v>
      </c>
      <c r="AK690" t="s">
        <v>230</v>
      </c>
      <c r="AL690">
        <v>-122.049994</v>
      </c>
      <c r="AM690">
        <v>25</v>
      </c>
      <c r="AN690">
        <v>825</v>
      </c>
      <c r="AO690" t="s">
        <v>118</v>
      </c>
      <c r="AP690">
        <v>0</v>
      </c>
      <c r="AQ690">
        <v>0</v>
      </c>
      <c r="AR690">
        <v>0</v>
      </c>
      <c r="AZ690">
        <v>1200</v>
      </c>
      <c r="BA690">
        <v>1</v>
      </c>
      <c r="BB690" t="str">
        <f t="shared" si="419"/>
        <v xml:space="preserve">N65PJ   </v>
      </c>
      <c r="BC690">
        <v>7</v>
      </c>
      <c r="BE690">
        <v>0</v>
      </c>
      <c r="BF690">
        <v>0</v>
      </c>
      <c r="BG690">
        <v>0</v>
      </c>
      <c r="BH690">
        <v>800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 t="shared" si="446"/>
        <v>19:50:58.558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4</v>
      </c>
      <c r="CP690" t="s">
        <v>119</v>
      </c>
      <c r="CQ690">
        <v>276</v>
      </c>
      <c r="CR690">
        <v>2</v>
      </c>
      <c r="CW690">
        <v>9876679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 t="shared" si="443"/>
        <v>06/02/2020 19:50:53.900</v>
      </c>
      <c r="C691" t="str">
        <f t="shared" si="418"/>
        <v>FFDFD3C0</v>
      </c>
      <c r="D691" t="s">
        <v>122</v>
      </c>
      <c r="E691">
        <v>6</v>
      </c>
      <c r="F691">
        <v>2006</v>
      </c>
      <c r="G691" t="s">
        <v>123</v>
      </c>
      <c r="J691" t="s">
        <v>124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444"/>
        <v>19:50:58.555</v>
      </c>
      <c r="T691" t="str">
        <f t="shared" si="445"/>
        <v>19:50:58.055</v>
      </c>
      <c r="U691" t="str">
        <f t="shared" si="413"/>
        <v>A88BAF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232</v>
      </c>
      <c r="AJ691">
        <v>38.311321999999997</v>
      </c>
      <c r="AK691" t="s">
        <v>230</v>
      </c>
      <c r="AL691">
        <v>-122.049994</v>
      </c>
      <c r="AM691">
        <v>25</v>
      </c>
      <c r="AN691">
        <v>825</v>
      </c>
      <c r="AO691" t="s">
        <v>118</v>
      </c>
      <c r="AP691">
        <v>0</v>
      </c>
      <c r="AQ691">
        <v>0</v>
      </c>
      <c r="AR691">
        <v>0</v>
      </c>
      <c r="AZ691">
        <v>1200</v>
      </c>
      <c r="BA691">
        <v>1</v>
      </c>
      <c r="BB691" t="str">
        <f t="shared" si="419"/>
        <v xml:space="preserve">N65PJ   </v>
      </c>
      <c r="BC691">
        <v>7</v>
      </c>
      <c r="BE691">
        <v>0</v>
      </c>
      <c r="BF691">
        <v>0</v>
      </c>
      <c r="BG691">
        <v>0</v>
      </c>
      <c r="BH691">
        <v>800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 t="shared" si="446"/>
        <v>19:50:58.558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4</v>
      </c>
      <c r="CP691" t="s">
        <v>119</v>
      </c>
      <c r="CQ691">
        <v>276</v>
      </c>
      <c r="CR691">
        <v>2</v>
      </c>
      <c r="CW691">
        <v>9876679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 t="shared" ref="A692:A698" si="447">"06/02/2020 19:50:54.809"</f>
        <v>06/02/2020 19:50:54.809</v>
      </c>
      <c r="C692" t="str">
        <f t="shared" si="418"/>
        <v>FFDFD3C0</v>
      </c>
      <c r="D692" t="s">
        <v>131</v>
      </c>
      <c r="E692">
        <v>11</v>
      </c>
      <c r="H692">
        <v>228</v>
      </c>
      <c r="I692" t="s">
        <v>132</v>
      </c>
      <c r="J692" t="s">
        <v>129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ref="S692:S698" si="448">"19:50:59.445"</f>
        <v>19:50:59.445</v>
      </c>
      <c r="T692" t="str">
        <f>"19:50:59.045"</f>
        <v>19:50:59.045</v>
      </c>
      <c r="U692" t="str">
        <f t="shared" si="413"/>
        <v>A88BAF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233</v>
      </c>
      <c r="AJ692">
        <v>38.311343000000001</v>
      </c>
      <c r="AK692" t="s">
        <v>227</v>
      </c>
      <c r="AL692">
        <v>-122.04997299999999</v>
      </c>
      <c r="AM692">
        <v>25</v>
      </c>
      <c r="AN692">
        <v>825</v>
      </c>
      <c r="AO692" t="s">
        <v>118</v>
      </c>
      <c r="AP692">
        <v>0</v>
      </c>
      <c r="AQ692">
        <v>0</v>
      </c>
      <c r="AR692">
        <v>64</v>
      </c>
      <c r="AZ692">
        <v>1200</v>
      </c>
      <c r="BA692">
        <v>1</v>
      </c>
      <c r="BB692" t="str">
        <f t="shared" si="419"/>
        <v xml:space="preserve">N65PJ   </v>
      </c>
      <c r="BC692">
        <v>7</v>
      </c>
      <c r="BE692">
        <v>0</v>
      </c>
      <c r="BF692">
        <v>0</v>
      </c>
      <c r="BG692">
        <v>0</v>
      </c>
      <c r="BH692">
        <v>775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 t="shared" ref="BW692:BW698" si="449">"19:50:59.446"</f>
        <v>19:50:59.446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5</v>
      </c>
      <c r="CP692" t="s">
        <v>119</v>
      </c>
      <c r="CQ692">
        <v>276</v>
      </c>
      <c r="CR692">
        <v>2</v>
      </c>
      <c r="CW692">
        <v>9877360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 t="shared" si="447"/>
        <v>06/02/2020 19:50:54.809</v>
      </c>
      <c r="C693" t="str">
        <f t="shared" si="418"/>
        <v>FFDFD3C0</v>
      </c>
      <c r="D693" t="s">
        <v>127</v>
      </c>
      <c r="E693">
        <v>7</v>
      </c>
      <c r="H693">
        <v>49</v>
      </c>
      <c r="I693" t="s">
        <v>114</v>
      </c>
      <c r="J693" t="s">
        <v>129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448"/>
        <v>19:50:59.445</v>
      </c>
      <c r="T693" t="str">
        <f>"19:50:58.645"</f>
        <v>19:50:58.645</v>
      </c>
      <c r="U693" t="str">
        <f t="shared" si="413"/>
        <v>A88BAF</v>
      </c>
      <c r="V693">
        <v>0</v>
      </c>
      <c r="W693">
        <v>0</v>
      </c>
      <c r="X693">
        <v>1</v>
      </c>
      <c r="Z693">
        <v>0</v>
      </c>
      <c r="AA693">
        <v>0</v>
      </c>
      <c r="AB693">
        <v>0</v>
      </c>
      <c r="AC693">
        <v>0</v>
      </c>
      <c r="AE693">
        <v>0</v>
      </c>
      <c r="AF693">
        <v>3</v>
      </c>
      <c r="AG693">
        <v>2</v>
      </c>
      <c r="AH693">
        <v>1</v>
      </c>
      <c r="AI693" t="s">
        <v>233</v>
      </c>
      <c r="AJ693">
        <v>38.311343000000001</v>
      </c>
      <c r="AK693" t="s">
        <v>227</v>
      </c>
      <c r="AL693">
        <v>-122.04997299999999</v>
      </c>
      <c r="AM693">
        <v>25</v>
      </c>
      <c r="AN693">
        <v>825</v>
      </c>
      <c r="AO693" t="s">
        <v>118</v>
      </c>
      <c r="AP693">
        <v>0</v>
      </c>
      <c r="AQ693">
        <v>0</v>
      </c>
      <c r="AR693">
        <v>0</v>
      </c>
      <c r="AZ693">
        <v>1200</v>
      </c>
      <c r="BA693">
        <v>1</v>
      </c>
      <c r="BB693" t="str">
        <f t="shared" si="419"/>
        <v xml:space="preserve">N65PJ   </v>
      </c>
      <c r="BC693">
        <v>7</v>
      </c>
      <c r="BE693">
        <v>0</v>
      </c>
      <c r="BF693">
        <v>0</v>
      </c>
      <c r="BG693">
        <v>0</v>
      </c>
      <c r="BH693">
        <v>775</v>
      </c>
      <c r="BI693">
        <v>0</v>
      </c>
      <c r="BJ693">
        <v>0</v>
      </c>
      <c r="BK693">
        <v>0</v>
      </c>
      <c r="BL693">
        <v>0</v>
      </c>
      <c r="BO693">
        <v>0</v>
      </c>
      <c r="BP693">
        <v>0</v>
      </c>
      <c r="BW693" t="str">
        <f t="shared" si="449"/>
        <v>19:50:59.446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</v>
      </c>
      <c r="CP693" t="s">
        <v>119</v>
      </c>
      <c r="CQ693">
        <v>275</v>
      </c>
      <c r="CR693">
        <v>2</v>
      </c>
      <c r="CW693">
        <v>7392130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 t="shared" si="447"/>
        <v>06/02/2020 19:50:54.809</v>
      </c>
      <c r="C694" t="str">
        <f t="shared" si="418"/>
        <v>FFDFD3C0</v>
      </c>
      <c r="D694" t="s">
        <v>113</v>
      </c>
      <c r="E694">
        <v>5</v>
      </c>
      <c r="H694">
        <v>172</v>
      </c>
      <c r="I694" t="s">
        <v>114</v>
      </c>
      <c r="J694" t="s">
        <v>115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448"/>
        <v>19:50:59.445</v>
      </c>
      <c r="T694" t="str">
        <f>"19:50:59.045"</f>
        <v>19:50:59.045</v>
      </c>
      <c r="U694" t="str">
        <f t="shared" si="413"/>
        <v>A88BAF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233</v>
      </c>
      <c r="AJ694">
        <v>38.311343000000001</v>
      </c>
      <c r="AK694" t="s">
        <v>227</v>
      </c>
      <c r="AL694">
        <v>-122.04997299999999</v>
      </c>
      <c r="AM694">
        <v>25</v>
      </c>
      <c r="AN694">
        <v>825</v>
      </c>
      <c r="AO694" t="s">
        <v>118</v>
      </c>
      <c r="AP694">
        <v>0</v>
      </c>
      <c r="AQ694">
        <v>0</v>
      </c>
      <c r="AR694">
        <v>64</v>
      </c>
      <c r="AZ694">
        <v>1200</v>
      </c>
      <c r="BA694">
        <v>1</v>
      </c>
      <c r="BB694" t="str">
        <f t="shared" si="419"/>
        <v xml:space="preserve">N65PJ   </v>
      </c>
      <c r="BC694">
        <v>7</v>
      </c>
      <c r="BE694">
        <v>0</v>
      </c>
      <c r="BF694">
        <v>0</v>
      </c>
      <c r="BG694">
        <v>0</v>
      </c>
      <c r="BH694">
        <v>775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 t="shared" si="449"/>
        <v>19:50:59.446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5</v>
      </c>
      <c r="CP694" t="s">
        <v>119</v>
      </c>
      <c r="CQ694">
        <v>276</v>
      </c>
      <c r="CR694">
        <v>2</v>
      </c>
      <c r="CW694">
        <v>9877360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 t="shared" si="447"/>
        <v>06/02/2020 19:50:54.809</v>
      </c>
      <c r="C695" t="str">
        <f t="shared" si="418"/>
        <v>FFDFD3C0</v>
      </c>
      <c r="D695" t="s">
        <v>127</v>
      </c>
      <c r="E695">
        <v>5</v>
      </c>
      <c r="H695">
        <v>47</v>
      </c>
      <c r="I695" t="s">
        <v>128</v>
      </c>
      <c r="J695" t="s">
        <v>129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448"/>
        <v>19:50:59.445</v>
      </c>
      <c r="T695" t="str">
        <f>"19:50:59.045"</f>
        <v>19:50:59.045</v>
      </c>
      <c r="U695" t="str">
        <f t="shared" si="413"/>
        <v>A88BAF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233</v>
      </c>
      <c r="AJ695">
        <v>38.311343000000001</v>
      </c>
      <c r="AK695" t="s">
        <v>227</v>
      </c>
      <c r="AL695">
        <v>-122.04997299999999</v>
      </c>
      <c r="AM695">
        <v>25</v>
      </c>
      <c r="AN695">
        <v>825</v>
      </c>
      <c r="AO695" t="s">
        <v>118</v>
      </c>
      <c r="AP695">
        <v>0</v>
      </c>
      <c r="AQ695">
        <v>0</v>
      </c>
      <c r="AR695">
        <v>64</v>
      </c>
      <c r="AZ695">
        <v>1200</v>
      </c>
      <c r="BA695">
        <v>1</v>
      </c>
      <c r="BB695" t="str">
        <f t="shared" si="419"/>
        <v xml:space="preserve">N65PJ   </v>
      </c>
      <c r="BC695">
        <v>7</v>
      </c>
      <c r="BE695">
        <v>0</v>
      </c>
      <c r="BF695">
        <v>0</v>
      </c>
      <c r="BG695">
        <v>0</v>
      </c>
      <c r="BH695">
        <v>775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 t="shared" si="449"/>
        <v>19:50:59.446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5</v>
      </c>
      <c r="CP695" t="s">
        <v>119</v>
      </c>
      <c r="CQ695">
        <v>276</v>
      </c>
      <c r="CR695">
        <v>2</v>
      </c>
      <c r="CW695">
        <v>9877360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 t="shared" si="447"/>
        <v>06/02/2020 19:50:54.809</v>
      </c>
      <c r="C696" t="str">
        <f t="shared" si="418"/>
        <v>FFDFD3C0</v>
      </c>
      <c r="D696" t="s">
        <v>127</v>
      </c>
      <c r="E696">
        <v>9</v>
      </c>
      <c r="H696">
        <v>51</v>
      </c>
      <c r="I696" t="s">
        <v>133</v>
      </c>
      <c r="J696" t="s">
        <v>129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448"/>
        <v>19:50:59.445</v>
      </c>
      <c r="T696" t="str">
        <f>"19:50:59.045"</f>
        <v>19:50:59.045</v>
      </c>
      <c r="U696" t="str">
        <f t="shared" si="413"/>
        <v>A88BAF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233</v>
      </c>
      <c r="AJ696">
        <v>38.311343000000001</v>
      </c>
      <c r="AK696" t="s">
        <v>227</v>
      </c>
      <c r="AL696">
        <v>-122.04997299999999</v>
      </c>
      <c r="AM696">
        <v>25</v>
      </c>
      <c r="AN696">
        <v>825</v>
      </c>
      <c r="AO696" t="s">
        <v>118</v>
      </c>
      <c r="AP696">
        <v>0</v>
      </c>
      <c r="AQ696">
        <v>0</v>
      </c>
      <c r="AR696">
        <v>64</v>
      </c>
      <c r="AZ696">
        <v>1200</v>
      </c>
      <c r="BA696">
        <v>1</v>
      </c>
      <c r="BB696" t="str">
        <f t="shared" si="419"/>
        <v xml:space="preserve">N65PJ   </v>
      </c>
      <c r="BC696">
        <v>7</v>
      </c>
      <c r="BE696">
        <v>0</v>
      </c>
      <c r="BF696">
        <v>0</v>
      </c>
      <c r="BG696">
        <v>0</v>
      </c>
      <c r="BH696">
        <v>775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 t="shared" si="449"/>
        <v>19:50:59.446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5</v>
      </c>
      <c r="CP696" t="s">
        <v>119</v>
      </c>
      <c r="CQ696">
        <v>276</v>
      </c>
      <c r="CR696">
        <v>2</v>
      </c>
      <c r="CW696">
        <v>9877360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 t="shared" si="447"/>
        <v>06/02/2020 19:50:54.809</v>
      </c>
      <c r="C697" t="str">
        <f t="shared" si="418"/>
        <v>FFDFD3C0</v>
      </c>
      <c r="D697" t="s">
        <v>125</v>
      </c>
      <c r="E697">
        <v>19</v>
      </c>
      <c r="F697">
        <v>1019</v>
      </c>
      <c r="G697" t="s">
        <v>114</v>
      </c>
      <c r="J697" t="s">
        <v>126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448"/>
        <v>19:50:59.445</v>
      </c>
      <c r="T697" t="str">
        <f>"19:50:59.045"</f>
        <v>19:50:59.045</v>
      </c>
      <c r="U697" t="str">
        <f t="shared" si="413"/>
        <v>A88BAF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233</v>
      </c>
      <c r="AJ697">
        <v>38.311343000000001</v>
      </c>
      <c r="AK697" t="s">
        <v>227</v>
      </c>
      <c r="AL697">
        <v>-122.04997299999999</v>
      </c>
      <c r="AM697">
        <v>25</v>
      </c>
      <c r="AN697">
        <v>825</v>
      </c>
      <c r="AO697" t="s">
        <v>118</v>
      </c>
      <c r="AP697">
        <v>0</v>
      </c>
      <c r="AQ697">
        <v>0</v>
      </c>
      <c r="AR697">
        <v>64</v>
      </c>
      <c r="AZ697">
        <v>1200</v>
      </c>
      <c r="BA697">
        <v>1</v>
      </c>
      <c r="BB697" t="str">
        <f t="shared" si="419"/>
        <v xml:space="preserve">N65PJ   </v>
      </c>
      <c r="BC697">
        <v>7</v>
      </c>
      <c r="BE697">
        <v>0</v>
      </c>
      <c r="BF697">
        <v>0</v>
      </c>
      <c r="BG697">
        <v>0</v>
      </c>
      <c r="BH697">
        <v>775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 t="shared" si="449"/>
        <v>19:50:59.446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5</v>
      </c>
      <c r="CP697" t="s">
        <v>119</v>
      </c>
      <c r="CQ697">
        <v>276</v>
      </c>
      <c r="CR697">
        <v>2</v>
      </c>
      <c r="CW697">
        <v>9877360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 t="shared" si="447"/>
        <v>06/02/2020 19:50:54.809</v>
      </c>
      <c r="C698" t="str">
        <f t="shared" si="418"/>
        <v>FFDFD3C0</v>
      </c>
      <c r="D698" t="s">
        <v>122</v>
      </c>
      <c r="E698">
        <v>6</v>
      </c>
      <c r="F698">
        <v>2006</v>
      </c>
      <c r="G698" t="s">
        <v>123</v>
      </c>
      <c r="J698" t="s">
        <v>124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448"/>
        <v>19:50:59.445</v>
      </c>
      <c r="T698" t="str">
        <f>"19:50:59.045"</f>
        <v>19:50:59.045</v>
      </c>
      <c r="U698" t="str">
        <f t="shared" si="413"/>
        <v>A88BAF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233</v>
      </c>
      <c r="AJ698">
        <v>38.311343000000001</v>
      </c>
      <c r="AK698" t="s">
        <v>227</v>
      </c>
      <c r="AL698">
        <v>-122.04997299999999</v>
      </c>
      <c r="AM698">
        <v>25</v>
      </c>
      <c r="AN698">
        <v>825</v>
      </c>
      <c r="AO698" t="s">
        <v>118</v>
      </c>
      <c r="AP698">
        <v>0</v>
      </c>
      <c r="AQ698">
        <v>0</v>
      </c>
      <c r="AR698">
        <v>64</v>
      </c>
      <c r="AZ698">
        <v>1200</v>
      </c>
      <c r="BA698">
        <v>1</v>
      </c>
      <c r="BB698" t="str">
        <f t="shared" si="419"/>
        <v xml:space="preserve">N65PJ   </v>
      </c>
      <c r="BC698">
        <v>7</v>
      </c>
      <c r="BE698">
        <v>0</v>
      </c>
      <c r="BF698">
        <v>0</v>
      </c>
      <c r="BG698">
        <v>0</v>
      </c>
      <c r="BH698">
        <v>775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 t="shared" si="449"/>
        <v>19:50:59.446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5</v>
      </c>
      <c r="CP698" t="s">
        <v>119</v>
      </c>
      <c r="CQ698">
        <v>276</v>
      </c>
      <c r="CR698">
        <v>2</v>
      </c>
      <c r="CW698">
        <v>9877360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 t="shared" ref="A699:A705" si="450">"06/02/2020 19:50:55.873"</f>
        <v>06/02/2020 19:50:55.873</v>
      </c>
      <c r="C699" t="str">
        <f t="shared" si="418"/>
        <v>FFDFD3C0</v>
      </c>
      <c r="D699" t="s">
        <v>131</v>
      </c>
      <c r="E699">
        <v>11</v>
      </c>
      <c r="H699">
        <v>228</v>
      </c>
      <c r="I699" t="s">
        <v>132</v>
      </c>
      <c r="J699" t="s">
        <v>129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ref="S699:S705" si="451">"19:51:00.523"</f>
        <v>19:51:00.523</v>
      </c>
      <c r="T699" t="str">
        <f t="shared" ref="T699:T705" si="452">"19:51:00.023"</f>
        <v>19:51:00.023</v>
      </c>
      <c r="U699" t="str">
        <f t="shared" si="413"/>
        <v>A88BAF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232</v>
      </c>
      <c r="AJ699">
        <v>38.311321999999997</v>
      </c>
      <c r="AK699" t="s">
        <v>230</v>
      </c>
      <c r="AL699">
        <v>-122.049994</v>
      </c>
      <c r="AM699">
        <v>25</v>
      </c>
      <c r="AN699">
        <v>850</v>
      </c>
      <c r="AO699" t="s">
        <v>118</v>
      </c>
      <c r="AP699">
        <v>0</v>
      </c>
      <c r="AQ699">
        <v>0</v>
      </c>
      <c r="AR699">
        <v>128</v>
      </c>
      <c r="AZ699">
        <v>1200</v>
      </c>
      <c r="BA699">
        <v>1</v>
      </c>
      <c r="BB699" t="str">
        <f t="shared" si="419"/>
        <v xml:space="preserve">N65PJ   </v>
      </c>
      <c r="BC699">
        <v>7</v>
      </c>
      <c r="BE699">
        <v>0</v>
      </c>
      <c r="BF699">
        <v>0</v>
      </c>
      <c r="BG699">
        <v>0</v>
      </c>
      <c r="BH699">
        <v>775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 t="shared" ref="BW699:BW705" si="453">"19:51:00.531"</f>
        <v>19:51:00.531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3</v>
      </c>
      <c r="CP699" t="s">
        <v>119</v>
      </c>
      <c r="CQ699">
        <v>276</v>
      </c>
      <c r="CR699">
        <v>2</v>
      </c>
      <c r="CW699">
        <v>9878169</v>
      </c>
      <c r="CY699">
        <v>1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 t="shared" si="450"/>
        <v>06/02/2020 19:50:55.873</v>
      </c>
      <c r="C700" t="str">
        <f t="shared" si="418"/>
        <v>FFDFD3C0</v>
      </c>
      <c r="D700" t="s">
        <v>127</v>
      </c>
      <c r="E700">
        <v>7</v>
      </c>
      <c r="H700">
        <v>49</v>
      </c>
      <c r="I700" t="s">
        <v>114</v>
      </c>
      <c r="J700" t="s">
        <v>129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451"/>
        <v>19:51:00.523</v>
      </c>
      <c r="T700" t="str">
        <f t="shared" si="452"/>
        <v>19:51:00.023</v>
      </c>
      <c r="U700" t="str">
        <f t="shared" si="413"/>
        <v>A88BAF</v>
      </c>
      <c r="V700">
        <v>0</v>
      </c>
      <c r="W700">
        <v>0</v>
      </c>
      <c r="X700">
        <v>1</v>
      </c>
      <c r="Z700">
        <v>0</v>
      </c>
      <c r="AA700">
        <v>0</v>
      </c>
      <c r="AB700">
        <v>0</v>
      </c>
      <c r="AC700">
        <v>0</v>
      </c>
      <c r="AE700">
        <v>0</v>
      </c>
      <c r="AF700">
        <v>3</v>
      </c>
      <c r="AG700">
        <v>2</v>
      </c>
      <c r="AH700">
        <v>1</v>
      </c>
      <c r="AI700" t="s">
        <v>232</v>
      </c>
      <c r="AJ700">
        <v>38.311321999999997</v>
      </c>
      <c r="AK700" t="s">
        <v>230</v>
      </c>
      <c r="AL700">
        <v>-122.049994</v>
      </c>
      <c r="AM700">
        <v>25</v>
      </c>
      <c r="AN700">
        <v>850</v>
      </c>
      <c r="AO700" t="s">
        <v>118</v>
      </c>
      <c r="AP700">
        <v>0</v>
      </c>
      <c r="AQ700">
        <v>0</v>
      </c>
      <c r="AR700">
        <v>128</v>
      </c>
      <c r="AZ700">
        <v>1200</v>
      </c>
      <c r="BA700">
        <v>1</v>
      </c>
      <c r="BB700" t="str">
        <f t="shared" si="419"/>
        <v xml:space="preserve">N65PJ   </v>
      </c>
      <c r="BC700">
        <v>7</v>
      </c>
      <c r="BE700">
        <v>0</v>
      </c>
      <c r="BF700">
        <v>0</v>
      </c>
      <c r="BG700">
        <v>0</v>
      </c>
      <c r="BH700">
        <v>775</v>
      </c>
      <c r="BI700">
        <v>0</v>
      </c>
      <c r="BJ700">
        <v>0</v>
      </c>
      <c r="BK700">
        <v>0</v>
      </c>
      <c r="BL700">
        <v>0</v>
      </c>
      <c r="BO700">
        <v>0</v>
      </c>
      <c r="BP700">
        <v>0</v>
      </c>
      <c r="BW700" t="str">
        <f t="shared" si="453"/>
        <v>19:51:00.531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</v>
      </c>
      <c r="CP700" t="s">
        <v>119</v>
      </c>
      <c r="CQ700">
        <v>275</v>
      </c>
      <c r="CR700">
        <v>2</v>
      </c>
      <c r="CW700">
        <v>7392756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 t="shared" si="450"/>
        <v>06/02/2020 19:50:55.873</v>
      </c>
      <c r="C701" t="str">
        <f t="shared" si="418"/>
        <v>FFDFD3C0</v>
      </c>
      <c r="D701" t="s">
        <v>113</v>
      </c>
      <c r="E701">
        <v>5</v>
      </c>
      <c r="H701">
        <v>172</v>
      </c>
      <c r="I701" t="s">
        <v>114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451"/>
        <v>19:51:00.523</v>
      </c>
      <c r="T701" t="str">
        <f t="shared" si="452"/>
        <v>19:51:00.023</v>
      </c>
      <c r="U701" t="str">
        <f t="shared" si="413"/>
        <v>A88BAF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232</v>
      </c>
      <c r="AJ701">
        <v>38.311321999999997</v>
      </c>
      <c r="AK701" t="s">
        <v>230</v>
      </c>
      <c r="AL701">
        <v>-122.049994</v>
      </c>
      <c r="AM701">
        <v>25</v>
      </c>
      <c r="AN701">
        <v>850</v>
      </c>
      <c r="AO701" t="s">
        <v>118</v>
      </c>
      <c r="AP701">
        <v>0</v>
      </c>
      <c r="AQ701">
        <v>0</v>
      </c>
      <c r="AR701">
        <v>128</v>
      </c>
      <c r="AZ701">
        <v>1200</v>
      </c>
      <c r="BA701">
        <v>1</v>
      </c>
      <c r="BB701" t="str">
        <f t="shared" si="419"/>
        <v xml:space="preserve">N65PJ   </v>
      </c>
      <c r="BC701">
        <v>7</v>
      </c>
      <c r="BE701">
        <v>0</v>
      </c>
      <c r="BF701">
        <v>0</v>
      </c>
      <c r="BG701">
        <v>0</v>
      </c>
      <c r="BH701">
        <v>775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 t="shared" si="453"/>
        <v>19:51:00.531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3</v>
      </c>
      <c r="CP701" t="s">
        <v>119</v>
      </c>
      <c r="CQ701">
        <v>276</v>
      </c>
      <c r="CR701">
        <v>2</v>
      </c>
      <c r="CW701">
        <v>9878169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 t="shared" si="450"/>
        <v>06/02/2020 19:50:55.873</v>
      </c>
      <c r="C702" t="str">
        <f t="shared" si="418"/>
        <v>FFDFD3C0</v>
      </c>
      <c r="D702" t="s">
        <v>125</v>
      </c>
      <c r="E702">
        <v>19</v>
      </c>
      <c r="F702">
        <v>1019</v>
      </c>
      <c r="G702" t="s">
        <v>114</v>
      </c>
      <c r="J702" t="s">
        <v>126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451"/>
        <v>19:51:00.523</v>
      </c>
      <c r="T702" t="str">
        <f t="shared" si="452"/>
        <v>19:51:00.023</v>
      </c>
      <c r="U702" t="str">
        <f t="shared" si="413"/>
        <v>A88BAF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232</v>
      </c>
      <c r="AJ702">
        <v>38.311321999999997</v>
      </c>
      <c r="AK702" t="s">
        <v>230</v>
      </c>
      <c r="AL702">
        <v>-122.049994</v>
      </c>
      <c r="AM702">
        <v>25</v>
      </c>
      <c r="AN702">
        <v>850</v>
      </c>
      <c r="AO702" t="s">
        <v>118</v>
      </c>
      <c r="AP702">
        <v>0</v>
      </c>
      <c r="AQ702">
        <v>0</v>
      </c>
      <c r="AR702">
        <v>128</v>
      </c>
      <c r="AZ702">
        <v>1200</v>
      </c>
      <c r="BA702">
        <v>1</v>
      </c>
      <c r="BB702" t="str">
        <f t="shared" si="419"/>
        <v xml:space="preserve">N65PJ   </v>
      </c>
      <c r="BC702">
        <v>7</v>
      </c>
      <c r="BE702">
        <v>0</v>
      </c>
      <c r="BF702">
        <v>0</v>
      </c>
      <c r="BG702">
        <v>0</v>
      </c>
      <c r="BH702">
        <v>775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 t="shared" si="453"/>
        <v>19:51:00.531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3</v>
      </c>
      <c r="CP702" t="s">
        <v>119</v>
      </c>
      <c r="CQ702">
        <v>276</v>
      </c>
      <c r="CR702">
        <v>2</v>
      </c>
      <c r="CW702">
        <v>9878169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 t="shared" si="450"/>
        <v>06/02/2020 19:50:55.873</v>
      </c>
      <c r="C703" t="str">
        <f t="shared" si="418"/>
        <v>FFDFD3C0</v>
      </c>
      <c r="D703" t="s">
        <v>127</v>
      </c>
      <c r="E703">
        <v>5</v>
      </c>
      <c r="H703">
        <v>47</v>
      </c>
      <c r="I703" t="s">
        <v>128</v>
      </c>
      <c r="J703" t="s">
        <v>129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451"/>
        <v>19:51:00.523</v>
      </c>
      <c r="T703" t="str">
        <f t="shared" si="452"/>
        <v>19:51:00.023</v>
      </c>
      <c r="U703" t="str">
        <f t="shared" si="413"/>
        <v>A88BAF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232</v>
      </c>
      <c r="AJ703">
        <v>38.311321999999997</v>
      </c>
      <c r="AK703" t="s">
        <v>230</v>
      </c>
      <c r="AL703">
        <v>-122.049994</v>
      </c>
      <c r="AM703">
        <v>25</v>
      </c>
      <c r="AN703">
        <v>850</v>
      </c>
      <c r="AO703" t="s">
        <v>118</v>
      </c>
      <c r="AP703">
        <v>0</v>
      </c>
      <c r="AQ703">
        <v>0</v>
      </c>
      <c r="AR703">
        <v>128</v>
      </c>
      <c r="AZ703">
        <v>1200</v>
      </c>
      <c r="BA703">
        <v>1</v>
      </c>
      <c r="BB703" t="str">
        <f t="shared" si="419"/>
        <v xml:space="preserve">N65PJ   </v>
      </c>
      <c r="BC703">
        <v>7</v>
      </c>
      <c r="BE703">
        <v>0</v>
      </c>
      <c r="BF703">
        <v>0</v>
      </c>
      <c r="BG703">
        <v>0</v>
      </c>
      <c r="BH703">
        <v>775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 t="shared" si="453"/>
        <v>19:51:00.531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3</v>
      </c>
      <c r="CP703" t="s">
        <v>119</v>
      </c>
      <c r="CQ703">
        <v>276</v>
      </c>
      <c r="CR703">
        <v>2</v>
      </c>
      <c r="CW703">
        <v>9878169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 t="shared" si="450"/>
        <v>06/02/2020 19:50:55.873</v>
      </c>
      <c r="C704" t="str">
        <f t="shared" si="418"/>
        <v>FFDFD3C0</v>
      </c>
      <c r="D704" t="s">
        <v>127</v>
      </c>
      <c r="E704">
        <v>9</v>
      </c>
      <c r="H704">
        <v>51</v>
      </c>
      <c r="I704" t="s">
        <v>133</v>
      </c>
      <c r="J704" t="s">
        <v>129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451"/>
        <v>19:51:00.523</v>
      </c>
      <c r="T704" t="str">
        <f t="shared" si="452"/>
        <v>19:51:00.023</v>
      </c>
      <c r="U704" t="str">
        <f t="shared" si="413"/>
        <v>A88BAF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232</v>
      </c>
      <c r="AJ704">
        <v>38.311321999999997</v>
      </c>
      <c r="AK704" t="s">
        <v>230</v>
      </c>
      <c r="AL704">
        <v>-122.049994</v>
      </c>
      <c r="AM704">
        <v>25</v>
      </c>
      <c r="AN704">
        <v>850</v>
      </c>
      <c r="AO704" t="s">
        <v>118</v>
      </c>
      <c r="AP704">
        <v>0</v>
      </c>
      <c r="AQ704">
        <v>0</v>
      </c>
      <c r="AR704">
        <v>128</v>
      </c>
      <c r="AZ704">
        <v>1200</v>
      </c>
      <c r="BA704">
        <v>1</v>
      </c>
      <c r="BB704" t="str">
        <f t="shared" si="419"/>
        <v xml:space="preserve">N65PJ   </v>
      </c>
      <c r="BC704">
        <v>7</v>
      </c>
      <c r="BE704">
        <v>0</v>
      </c>
      <c r="BF704">
        <v>0</v>
      </c>
      <c r="BG704">
        <v>0</v>
      </c>
      <c r="BH704">
        <v>775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 t="shared" si="453"/>
        <v>19:51:00.531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3</v>
      </c>
      <c r="CP704" t="s">
        <v>119</v>
      </c>
      <c r="CQ704">
        <v>276</v>
      </c>
      <c r="CR704">
        <v>2</v>
      </c>
      <c r="CW704">
        <v>9878169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 t="shared" si="450"/>
        <v>06/02/2020 19:50:55.873</v>
      </c>
      <c r="C705" t="str">
        <f t="shared" si="418"/>
        <v>FFDFD3C0</v>
      </c>
      <c r="D705" t="s">
        <v>122</v>
      </c>
      <c r="E705">
        <v>6</v>
      </c>
      <c r="F705">
        <v>2006</v>
      </c>
      <c r="G705" t="s">
        <v>123</v>
      </c>
      <c r="J705" t="s">
        <v>124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451"/>
        <v>19:51:00.523</v>
      </c>
      <c r="T705" t="str">
        <f t="shared" si="452"/>
        <v>19:51:00.023</v>
      </c>
      <c r="U705" t="str">
        <f t="shared" si="413"/>
        <v>A88BAF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232</v>
      </c>
      <c r="AJ705">
        <v>38.311321999999997</v>
      </c>
      <c r="AK705" t="s">
        <v>230</v>
      </c>
      <c r="AL705">
        <v>-122.049994</v>
      </c>
      <c r="AM705">
        <v>25</v>
      </c>
      <c r="AN705">
        <v>850</v>
      </c>
      <c r="AO705" t="s">
        <v>118</v>
      </c>
      <c r="AP705">
        <v>0</v>
      </c>
      <c r="AQ705">
        <v>0</v>
      </c>
      <c r="AR705">
        <v>128</v>
      </c>
      <c r="AZ705">
        <v>1200</v>
      </c>
      <c r="BA705">
        <v>1</v>
      </c>
      <c r="BB705" t="str">
        <f t="shared" si="419"/>
        <v xml:space="preserve">N65PJ   </v>
      </c>
      <c r="BC705">
        <v>7</v>
      </c>
      <c r="BE705">
        <v>0</v>
      </c>
      <c r="BF705">
        <v>0</v>
      </c>
      <c r="BG705">
        <v>0</v>
      </c>
      <c r="BH705">
        <v>775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 t="shared" si="453"/>
        <v>19:51:00.531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3</v>
      </c>
      <c r="CP705" t="s">
        <v>119</v>
      </c>
      <c r="CQ705">
        <v>276</v>
      </c>
      <c r="CR705">
        <v>2</v>
      </c>
      <c r="CW705">
        <v>9878169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 t="shared" ref="A706:A712" si="454">"06/02/2020 19:50:56.834"</f>
        <v>06/02/2020 19:50:56.834</v>
      </c>
      <c r="C706" t="str">
        <f t="shared" si="418"/>
        <v>FFDFD3C0</v>
      </c>
      <c r="D706" t="s">
        <v>131</v>
      </c>
      <c r="E706">
        <v>11</v>
      </c>
      <c r="H706">
        <v>228</v>
      </c>
      <c r="I706" t="s">
        <v>132</v>
      </c>
      <c r="J706" t="s">
        <v>129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ref="S706:S712" si="455">"19:51:01.516"</f>
        <v>19:51:01.516</v>
      </c>
      <c r="T706" t="str">
        <f t="shared" ref="T706:T712" si="456">"19:51:01.116"</f>
        <v>19:51:01.116</v>
      </c>
      <c r="U706" t="str">
        <f t="shared" ref="U706:U769" si="457">"A88BAF"</f>
        <v>A88BAF</v>
      </c>
      <c r="V706">
        <v>0</v>
      </c>
      <c r="W706">
        <v>0</v>
      </c>
      <c r="X706">
        <v>1</v>
      </c>
      <c r="Z706">
        <v>0</v>
      </c>
      <c r="AA706">
        <v>0</v>
      </c>
      <c r="AB706">
        <v>0</v>
      </c>
      <c r="AC706">
        <v>0</v>
      </c>
      <c r="AE706">
        <v>0</v>
      </c>
      <c r="AF706">
        <v>3</v>
      </c>
      <c r="AG706">
        <v>2</v>
      </c>
      <c r="AH706">
        <v>1</v>
      </c>
      <c r="AI706" t="s">
        <v>232</v>
      </c>
      <c r="AJ706">
        <v>38.311321999999997</v>
      </c>
      <c r="AK706" t="s">
        <v>230</v>
      </c>
      <c r="AL706">
        <v>-122.049994</v>
      </c>
      <c r="AM706">
        <v>25</v>
      </c>
      <c r="AN706">
        <v>850</v>
      </c>
      <c r="AO706" t="s">
        <v>118</v>
      </c>
      <c r="AP706">
        <v>0</v>
      </c>
      <c r="AQ706">
        <v>0</v>
      </c>
      <c r="AR706">
        <v>64</v>
      </c>
      <c r="AZ706">
        <v>1200</v>
      </c>
      <c r="BA706">
        <v>1</v>
      </c>
      <c r="BB706" t="str">
        <f t="shared" si="419"/>
        <v xml:space="preserve">N65PJ   </v>
      </c>
      <c r="BC706">
        <v>7</v>
      </c>
      <c r="BE706">
        <v>0</v>
      </c>
      <c r="BF706">
        <v>0</v>
      </c>
      <c r="BG706">
        <v>0</v>
      </c>
      <c r="BH706">
        <v>825</v>
      </c>
      <c r="BI706">
        <v>0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 t="shared" ref="BW706:BW712" si="458">"19:51:01.522"</f>
        <v>19:51:01.522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</v>
      </c>
      <c r="CP706" t="s">
        <v>119</v>
      </c>
      <c r="CQ706">
        <v>275</v>
      </c>
      <c r="CR706">
        <v>2</v>
      </c>
      <c r="CW706">
        <v>7393331</v>
      </c>
      <c r="CY706">
        <v>1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1</v>
      </c>
      <c r="DG706">
        <v>1</v>
      </c>
      <c r="DH706">
        <v>0</v>
      </c>
      <c r="DI706">
        <v>0</v>
      </c>
    </row>
    <row r="707" spans="1:113" x14ac:dyDescent="0.3">
      <c r="A707" t="str">
        <f t="shared" si="454"/>
        <v>06/02/2020 19:50:56.834</v>
      </c>
      <c r="C707" t="str">
        <f t="shared" si="418"/>
        <v>FFDFD3C0</v>
      </c>
      <c r="D707" t="s">
        <v>113</v>
      </c>
      <c r="E707">
        <v>5</v>
      </c>
      <c r="H707">
        <v>172</v>
      </c>
      <c r="I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455"/>
        <v>19:51:01.516</v>
      </c>
      <c r="T707" t="str">
        <f t="shared" si="456"/>
        <v>19:51:01.116</v>
      </c>
      <c r="U707" t="str">
        <f t="shared" si="457"/>
        <v>A88BAF</v>
      </c>
      <c r="V707">
        <v>0</v>
      </c>
      <c r="W707">
        <v>0</v>
      </c>
      <c r="X707">
        <v>1</v>
      </c>
      <c r="Z707">
        <v>0</v>
      </c>
      <c r="AA707">
        <v>0</v>
      </c>
      <c r="AB707">
        <v>0</v>
      </c>
      <c r="AC707">
        <v>0</v>
      </c>
      <c r="AE707">
        <v>0</v>
      </c>
      <c r="AF707">
        <v>3</v>
      </c>
      <c r="AG707">
        <v>2</v>
      </c>
      <c r="AH707">
        <v>1</v>
      </c>
      <c r="AI707" t="s">
        <v>232</v>
      </c>
      <c r="AJ707">
        <v>38.311321999999997</v>
      </c>
      <c r="AK707" t="s">
        <v>230</v>
      </c>
      <c r="AL707">
        <v>-122.049994</v>
      </c>
      <c r="AM707">
        <v>25</v>
      </c>
      <c r="AN707">
        <v>850</v>
      </c>
      <c r="AO707" t="s">
        <v>118</v>
      </c>
      <c r="AP707">
        <v>0</v>
      </c>
      <c r="AQ707">
        <v>0</v>
      </c>
      <c r="AR707">
        <v>64</v>
      </c>
      <c r="AZ707">
        <v>1200</v>
      </c>
      <c r="BA707">
        <v>1</v>
      </c>
      <c r="BB707" t="str">
        <f t="shared" si="419"/>
        <v xml:space="preserve">N65PJ   </v>
      </c>
      <c r="BC707">
        <v>7</v>
      </c>
      <c r="BE707">
        <v>0</v>
      </c>
      <c r="BF707">
        <v>0</v>
      </c>
      <c r="BG707">
        <v>0</v>
      </c>
      <c r="BH707">
        <v>825</v>
      </c>
      <c r="BI707">
        <v>0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 t="shared" si="458"/>
        <v>19:51:01.522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</v>
      </c>
      <c r="CP707" t="s">
        <v>119</v>
      </c>
      <c r="CQ707">
        <v>275</v>
      </c>
      <c r="CR707">
        <v>2</v>
      </c>
      <c r="CW707">
        <v>7393331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1</v>
      </c>
      <c r="DG707">
        <v>1</v>
      </c>
      <c r="DH707">
        <v>0</v>
      </c>
      <c r="DI707">
        <v>0</v>
      </c>
    </row>
    <row r="708" spans="1:113" x14ac:dyDescent="0.3">
      <c r="A708" t="str">
        <f t="shared" si="454"/>
        <v>06/02/2020 19:50:56.834</v>
      </c>
      <c r="C708" t="str">
        <f t="shared" ref="C708:C771" si="459">"FFDFD3C0"</f>
        <v>FFDFD3C0</v>
      </c>
      <c r="D708" t="s">
        <v>127</v>
      </c>
      <c r="E708">
        <v>7</v>
      </c>
      <c r="H708">
        <v>49</v>
      </c>
      <c r="I708" t="s">
        <v>114</v>
      </c>
      <c r="J708" t="s">
        <v>129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455"/>
        <v>19:51:01.516</v>
      </c>
      <c r="T708" t="str">
        <f t="shared" si="456"/>
        <v>19:51:01.116</v>
      </c>
      <c r="U708" t="str">
        <f t="shared" si="457"/>
        <v>A88BAF</v>
      </c>
      <c r="V708">
        <v>0</v>
      </c>
      <c r="W708">
        <v>0</v>
      </c>
      <c r="X708">
        <v>1</v>
      </c>
      <c r="Z708">
        <v>0</v>
      </c>
      <c r="AA708">
        <v>0</v>
      </c>
      <c r="AB708">
        <v>0</v>
      </c>
      <c r="AC708">
        <v>0</v>
      </c>
      <c r="AE708">
        <v>0</v>
      </c>
      <c r="AF708">
        <v>3</v>
      </c>
      <c r="AG708">
        <v>2</v>
      </c>
      <c r="AH708">
        <v>1</v>
      </c>
      <c r="AI708" t="s">
        <v>232</v>
      </c>
      <c r="AJ708">
        <v>38.311321999999997</v>
      </c>
      <c r="AK708" t="s">
        <v>230</v>
      </c>
      <c r="AL708">
        <v>-122.049994</v>
      </c>
      <c r="AM708">
        <v>25</v>
      </c>
      <c r="AN708">
        <v>850</v>
      </c>
      <c r="AO708" t="s">
        <v>118</v>
      </c>
      <c r="AP708">
        <v>0</v>
      </c>
      <c r="AQ708">
        <v>0</v>
      </c>
      <c r="AR708">
        <v>64</v>
      </c>
      <c r="AZ708">
        <v>1200</v>
      </c>
      <c r="BA708">
        <v>1</v>
      </c>
      <c r="BB708" t="str">
        <f t="shared" ref="BB708:BB771" si="460">"N65PJ   "</f>
        <v xml:space="preserve">N65PJ   </v>
      </c>
      <c r="BC708">
        <v>7</v>
      </c>
      <c r="BE708">
        <v>0</v>
      </c>
      <c r="BF708">
        <v>0</v>
      </c>
      <c r="BG708">
        <v>0</v>
      </c>
      <c r="BH708">
        <v>825</v>
      </c>
      <c r="BI708">
        <v>0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 t="shared" si="458"/>
        <v>19:51:01.522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</v>
      </c>
      <c r="CP708" t="s">
        <v>119</v>
      </c>
      <c r="CQ708">
        <v>275</v>
      </c>
      <c r="CR708">
        <v>2</v>
      </c>
      <c r="CW708">
        <v>7393331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1</v>
      </c>
      <c r="DG708">
        <v>1</v>
      </c>
      <c r="DH708">
        <v>0</v>
      </c>
      <c r="DI708">
        <v>0</v>
      </c>
    </row>
    <row r="709" spans="1:113" x14ac:dyDescent="0.3">
      <c r="A709" t="str">
        <f t="shared" si="454"/>
        <v>06/02/2020 19:50:56.834</v>
      </c>
      <c r="C709" t="str">
        <f t="shared" si="459"/>
        <v>FFDFD3C0</v>
      </c>
      <c r="D709" t="s">
        <v>125</v>
      </c>
      <c r="E709">
        <v>19</v>
      </c>
      <c r="F709">
        <v>1019</v>
      </c>
      <c r="G709" t="s">
        <v>114</v>
      </c>
      <c r="J709" t="s">
        <v>126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455"/>
        <v>19:51:01.516</v>
      </c>
      <c r="T709" t="str">
        <f t="shared" si="456"/>
        <v>19:51:01.116</v>
      </c>
      <c r="U709" t="str">
        <f t="shared" si="457"/>
        <v>A88BAF</v>
      </c>
      <c r="V709">
        <v>0</v>
      </c>
      <c r="W709">
        <v>0</v>
      </c>
      <c r="X709">
        <v>1</v>
      </c>
      <c r="Z709">
        <v>0</v>
      </c>
      <c r="AA709">
        <v>0</v>
      </c>
      <c r="AB709">
        <v>0</v>
      </c>
      <c r="AC709">
        <v>0</v>
      </c>
      <c r="AE709">
        <v>0</v>
      </c>
      <c r="AF709">
        <v>3</v>
      </c>
      <c r="AG709">
        <v>2</v>
      </c>
      <c r="AH709">
        <v>1</v>
      </c>
      <c r="AI709" t="s">
        <v>232</v>
      </c>
      <c r="AJ709">
        <v>38.311321999999997</v>
      </c>
      <c r="AK709" t="s">
        <v>230</v>
      </c>
      <c r="AL709">
        <v>-122.049994</v>
      </c>
      <c r="AM709">
        <v>25</v>
      </c>
      <c r="AN709">
        <v>850</v>
      </c>
      <c r="AO709" t="s">
        <v>118</v>
      </c>
      <c r="AP709">
        <v>0</v>
      </c>
      <c r="AQ709">
        <v>0</v>
      </c>
      <c r="AR709">
        <v>64</v>
      </c>
      <c r="AZ709">
        <v>1200</v>
      </c>
      <c r="BA709">
        <v>1</v>
      </c>
      <c r="BB709" t="str">
        <f t="shared" si="460"/>
        <v xml:space="preserve">N65PJ   </v>
      </c>
      <c r="BC709">
        <v>7</v>
      </c>
      <c r="BE709">
        <v>0</v>
      </c>
      <c r="BF709">
        <v>0</v>
      </c>
      <c r="BG709">
        <v>0</v>
      </c>
      <c r="BH709">
        <v>825</v>
      </c>
      <c r="BI709">
        <v>0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 t="shared" si="458"/>
        <v>19:51:01.522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</v>
      </c>
      <c r="CP709" t="s">
        <v>119</v>
      </c>
      <c r="CQ709">
        <v>275</v>
      </c>
      <c r="CR709">
        <v>2</v>
      </c>
      <c r="CW709">
        <v>7393331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1</v>
      </c>
      <c r="DG709">
        <v>1</v>
      </c>
      <c r="DH709">
        <v>0</v>
      </c>
      <c r="DI709">
        <v>0</v>
      </c>
    </row>
    <row r="710" spans="1:113" x14ac:dyDescent="0.3">
      <c r="A710" t="str">
        <f t="shared" si="454"/>
        <v>06/02/2020 19:50:56.834</v>
      </c>
      <c r="C710" t="str">
        <f t="shared" si="459"/>
        <v>FFDFD3C0</v>
      </c>
      <c r="D710" t="s">
        <v>122</v>
      </c>
      <c r="E710">
        <v>6</v>
      </c>
      <c r="F710">
        <v>2006</v>
      </c>
      <c r="G710" t="s">
        <v>123</v>
      </c>
      <c r="J710" t="s">
        <v>124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455"/>
        <v>19:51:01.516</v>
      </c>
      <c r="T710" t="str">
        <f t="shared" si="456"/>
        <v>19:51:01.116</v>
      </c>
      <c r="U710" t="str">
        <f t="shared" si="457"/>
        <v>A88BAF</v>
      </c>
      <c r="V710">
        <v>0</v>
      </c>
      <c r="W710">
        <v>0</v>
      </c>
      <c r="X710">
        <v>1</v>
      </c>
      <c r="Z710">
        <v>0</v>
      </c>
      <c r="AA710">
        <v>0</v>
      </c>
      <c r="AB710">
        <v>0</v>
      </c>
      <c r="AC710">
        <v>0</v>
      </c>
      <c r="AE710">
        <v>0</v>
      </c>
      <c r="AF710">
        <v>3</v>
      </c>
      <c r="AG710">
        <v>2</v>
      </c>
      <c r="AH710">
        <v>1</v>
      </c>
      <c r="AI710" t="s">
        <v>232</v>
      </c>
      <c r="AJ710">
        <v>38.311321999999997</v>
      </c>
      <c r="AK710" t="s">
        <v>230</v>
      </c>
      <c r="AL710">
        <v>-122.049994</v>
      </c>
      <c r="AM710">
        <v>25</v>
      </c>
      <c r="AN710">
        <v>850</v>
      </c>
      <c r="AO710" t="s">
        <v>118</v>
      </c>
      <c r="AP710">
        <v>0</v>
      </c>
      <c r="AQ710">
        <v>0</v>
      </c>
      <c r="AR710">
        <v>64</v>
      </c>
      <c r="AZ710">
        <v>1200</v>
      </c>
      <c r="BA710">
        <v>1</v>
      </c>
      <c r="BB710" t="str">
        <f t="shared" si="460"/>
        <v xml:space="preserve">N65PJ   </v>
      </c>
      <c r="BC710">
        <v>7</v>
      </c>
      <c r="BE710">
        <v>0</v>
      </c>
      <c r="BF710">
        <v>0</v>
      </c>
      <c r="BG710">
        <v>0</v>
      </c>
      <c r="BH710">
        <v>825</v>
      </c>
      <c r="BI710">
        <v>0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 t="shared" si="458"/>
        <v>19:51:01.522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</v>
      </c>
      <c r="CP710" t="s">
        <v>119</v>
      </c>
      <c r="CQ710">
        <v>275</v>
      </c>
      <c r="CR710">
        <v>2</v>
      </c>
      <c r="CW710">
        <v>7393331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1</v>
      </c>
      <c r="DG710">
        <v>1</v>
      </c>
      <c r="DH710">
        <v>0</v>
      </c>
      <c r="DI710">
        <v>0</v>
      </c>
    </row>
    <row r="711" spans="1:113" x14ac:dyDescent="0.3">
      <c r="A711" t="str">
        <f t="shared" si="454"/>
        <v>06/02/2020 19:50:56.834</v>
      </c>
      <c r="C711" t="str">
        <f t="shared" si="459"/>
        <v>FFDFD3C0</v>
      </c>
      <c r="D711" t="s">
        <v>127</v>
      </c>
      <c r="E711">
        <v>9</v>
      </c>
      <c r="H711">
        <v>51</v>
      </c>
      <c r="I711" t="s">
        <v>133</v>
      </c>
      <c r="J711" t="s">
        <v>129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455"/>
        <v>19:51:01.516</v>
      </c>
      <c r="T711" t="str">
        <f t="shared" si="456"/>
        <v>19:51:01.116</v>
      </c>
      <c r="U711" t="str">
        <f t="shared" si="457"/>
        <v>A88BAF</v>
      </c>
      <c r="V711">
        <v>0</v>
      </c>
      <c r="W711">
        <v>0</v>
      </c>
      <c r="X711">
        <v>1</v>
      </c>
      <c r="Z711">
        <v>0</v>
      </c>
      <c r="AA711">
        <v>0</v>
      </c>
      <c r="AB711">
        <v>0</v>
      </c>
      <c r="AC711">
        <v>0</v>
      </c>
      <c r="AE711">
        <v>0</v>
      </c>
      <c r="AF711">
        <v>3</v>
      </c>
      <c r="AG711">
        <v>2</v>
      </c>
      <c r="AH711">
        <v>1</v>
      </c>
      <c r="AI711" t="s">
        <v>232</v>
      </c>
      <c r="AJ711">
        <v>38.311321999999997</v>
      </c>
      <c r="AK711" t="s">
        <v>230</v>
      </c>
      <c r="AL711">
        <v>-122.049994</v>
      </c>
      <c r="AM711">
        <v>25</v>
      </c>
      <c r="AN711">
        <v>850</v>
      </c>
      <c r="AO711" t="s">
        <v>118</v>
      </c>
      <c r="AP711">
        <v>0</v>
      </c>
      <c r="AQ711">
        <v>0</v>
      </c>
      <c r="AR711">
        <v>64</v>
      </c>
      <c r="AZ711">
        <v>1200</v>
      </c>
      <c r="BA711">
        <v>1</v>
      </c>
      <c r="BB711" t="str">
        <f t="shared" si="460"/>
        <v xml:space="preserve">N65PJ   </v>
      </c>
      <c r="BC711">
        <v>7</v>
      </c>
      <c r="BE711">
        <v>0</v>
      </c>
      <c r="BF711">
        <v>0</v>
      </c>
      <c r="BG711">
        <v>0</v>
      </c>
      <c r="BH711">
        <v>825</v>
      </c>
      <c r="BI711">
        <v>0</v>
      </c>
      <c r="BJ711">
        <v>0</v>
      </c>
      <c r="BK711">
        <v>0</v>
      </c>
      <c r="BL711">
        <v>0</v>
      </c>
      <c r="BO711">
        <v>0</v>
      </c>
      <c r="BP711">
        <v>0</v>
      </c>
      <c r="BW711" t="str">
        <f t="shared" si="458"/>
        <v>19:51:01.522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</v>
      </c>
      <c r="CP711" t="s">
        <v>119</v>
      </c>
      <c r="CQ711">
        <v>275</v>
      </c>
      <c r="CR711">
        <v>2</v>
      </c>
      <c r="CW711">
        <v>7393331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1</v>
      </c>
      <c r="DG711">
        <v>1</v>
      </c>
      <c r="DH711">
        <v>0</v>
      </c>
      <c r="DI711">
        <v>0</v>
      </c>
    </row>
    <row r="712" spans="1:113" x14ac:dyDescent="0.3">
      <c r="A712" t="str">
        <f t="shared" si="454"/>
        <v>06/02/2020 19:50:56.834</v>
      </c>
      <c r="C712" t="str">
        <f t="shared" si="459"/>
        <v>FFDFD3C0</v>
      </c>
      <c r="D712" t="s">
        <v>127</v>
      </c>
      <c r="E712">
        <v>5</v>
      </c>
      <c r="H712">
        <v>47</v>
      </c>
      <c r="I712" t="s">
        <v>128</v>
      </c>
      <c r="J712" t="s">
        <v>129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455"/>
        <v>19:51:01.516</v>
      </c>
      <c r="T712" t="str">
        <f t="shared" si="456"/>
        <v>19:51:01.116</v>
      </c>
      <c r="U712" t="str">
        <f t="shared" si="457"/>
        <v>A88BAF</v>
      </c>
      <c r="V712">
        <v>0</v>
      </c>
      <c r="W712">
        <v>0</v>
      </c>
      <c r="X712">
        <v>1</v>
      </c>
      <c r="Z712">
        <v>0</v>
      </c>
      <c r="AA712">
        <v>0</v>
      </c>
      <c r="AB712">
        <v>0</v>
      </c>
      <c r="AC712">
        <v>0</v>
      </c>
      <c r="AE712">
        <v>0</v>
      </c>
      <c r="AF712">
        <v>3</v>
      </c>
      <c r="AG712">
        <v>2</v>
      </c>
      <c r="AH712">
        <v>1</v>
      </c>
      <c r="AI712" t="s">
        <v>232</v>
      </c>
      <c r="AJ712">
        <v>38.311321999999997</v>
      </c>
      <c r="AK712" t="s">
        <v>230</v>
      </c>
      <c r="AL712">
        <v>-122.049994</v>
      </c>
      <c r="AM712">
        <v>25</v>
      </c>
      <c r="AN712">
        <v>850</v>
      </c>
      <c r="AO712" t="s">
        <v>118</v>
      </c>
      <c r="AP712">
        <v>0</v>
      </c>
      <c r="AQ712">
        <v>0</v>
      </c>
      <c r="AR712">
        <v>64</v>
      </c>
      <c r="AZ712">
        <v>1200</v>
      </c>
      <c r="BA712">
        <v>1</v>
      </c>
      <c r="BB712" t="str">
        <f t="shared" si="460"/>
        <v xml:space="preserve">N65PJ   </v>
      </c>
      <c r="BC712">
        <v>7</v>
      </c>
      <c r="BE712">
        <v>0</v>
      </c>
      <c r="BF712">
        <v>0</v>
      </c>
      <c r="BG712">
        <v>0</v>
      </c>
      <c r="BH712">
        <v>825</v>
      </c>
      <c r="BI712">
        <v>0</v>
      </c>
      <c r="BJ712">
        <v>0</v>
      </c>
      <c r="BK712">
        <v>0</v>
      </c>
      <c r="BL712">
        <v>0</v>
      </c>
      <c r="BO712">
        <v>0</v>
      </c>
      <c r="BP712">
        <v>0</v>
      </c>
      <c r="BW712" t="str">
        <f t="shared" si="458"/>
        <v>19:51:01.522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</v>
      </c>
      <c r="CP712" t="s">
        <v>119</v>
      </c>
      <c r="CQ712">
        <v>275</v>
      </c>
      <c r="CR712">
        <v>2</v>
      </c>
      <c r="CW712">
        <v>7393331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1</v>
      </c>
      <c r="DG712">
        <v>1</v>
      </c>
      <c r="DH712">
        <v>0</v>
      </c>
      <c r="DI712">
        <v>0</v>
      </c>
    </row>
    <row r="713" spans="1:113" x14ac:dyDescent="0.3">
      <c r="A713" t="str">
        <f t="shared" ref="A713:A719" si="461">"06/02/2020 19:50:57.813"</f>
        <v>06/02/2020 19:50:57.813</v>
      </c>
      <c r="C713" t="str">
        <f t="shared" si="459"/>
        <v>FFDFD3C0</v>
      </c>
      <c r="D713" t="s">
        <v>127</v>
      </c>
      <c r="E713">
        <v>9</v>
      </c>
      <c r="H713">
        <v>51</v>
      </c>
      <c r="I713" t="s">
        <v>133</v>
      </c>
      <c r="J713" t="s">
        <v>129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ref="S713:S719" si="462">"19:51:02.477"</f>
        <v>19:51:02.477</v>
      </c>
      <c r="T713" t="str">
        <f t="shared" ref="T713:T719" si="463">"19:51:01.977"</f>
        <v>19:51:01.977</v>
      </c>
      <c r="U713" t="str">
        <f t="shared" si="457"/>
        <v>A88BAF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233</v>
      </c>
      <c r="AJ713">
        <v>38.311343000000001</v>
      </c>
      <c r="AK713" t="s">
        <v>227</v>
      </c>
      <c r="AL713">
        <v>-122.04997299999999</v>
      </c>
      <c r="AM713">
        <v>25</v>
      </c>
      <c r="AN713">
        <v>850</v>
      </c>
      <c r="AO713" t="s">
        <v>118</v>
      </c>
      <c r="AP713">
        <v>0</v>
      </c>
      <c r="AQ713">
        <v>0</v>
      </c>
      <c r="AR713">
        <v>128</v>
      </c>
      <c r="AZ713">
        <v>1200</v>
      </c>
      <c r="BA713">
        <v>1</v>
      </c>
      <c r="BB713" t="str">
        <f t="shared" si="460"/>
        <v xml:space="preserve">N65PJ   </v>
      </c>
      <c r="BC713">
        <v>7</v>
      </c>
      <c r="BE713">
        <v>0</v>
      </c>
      <c r="BF713">
        <v>0</v>
      </c>
      <c r="BG713">
        <v>0</v>
      </c>
      <c r="BH713">
        <v>800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 t="shared" ref="BW713:BW719" si="464">"19:51:02.480"</f>
        <v>19:51:02.480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3</v>
      </c>
      <c r="CP713" t="s">
        <v>119</v>
      </c>
      <c r="CQ713">
        <v>275</v>
      </c>
      <c r="CR713">
        <v>2</v>
      </c>
      <c r="CW713">
        <v>7393806</v>
      </c>
      <c r="CY713">
        <v>1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461"/>
        <v>06/02/2020 19:50:57.813</v>
      </c>
      <c r="C714" t="str">
        <f t="shared" si="459"/>
        <v>FFDFD3C0</v>
      </c>
      <c r="D714" t="s">
        <v>127</v>
      </c>
      <c r="E714">
        <v>5</v>
      </c>
      <c r="H714">
        <v>47</v>
      </c>
      <c r="I714" t="s">
        <v>128</v>
      </c>
      <c r="J714" t="s">
        <v>129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462"/>
        <v>19:51:02.477</v>
      </c>
      <c r="T714" t="str">
        <f t="shared" si="463"/>
        <v>19:51:01.977</v>
      </c>
      <c r="U714" t="str">
        <f t="shared" si="457"/>
        <v>A88BAF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233</v>
      </c>
      <c r="AJ714">
        <v>38.311343000000001</v>
      </c>
      <c r="AK714" t="s">
        <v>227</v>
      </c>
      <c r="AL714">
        <v>-122.04997299999999</v>
      </c>
      <c r="AM714">
        <v>25</v>
      </c>
      <c r="AN714">
        <v>850</v>
      </c>
      <c r="AO714" t="s">
        <v>118</v>
      </c>
      <c r="AP714">
        <v>0</v>
      </c>
      <c r="AQ714">
        <v>0</v>
      </c>
      <c r="AR714">
        <v>128</v>
      </c>
      <c r="AZ714">
        <v>1200</v>
      </c>
      <c r="BA714">
        <v>1</v>
      </c>
      <c r="BB714" t="str">
        <f t="shared" si="460"/>
        <v xml:space="preserve">N65PJ   </v>
      </c>
      <c r="BC714">
        <v>7</v>
      </c>
      <c r="BE714">
        <v>0</v>
      </c>
      <c r="BF714">
        <v>0</v>
      </c>
      <c r="BG714">
        <v>0</v>
      </c>
      <c r="BH714">
        <v>800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 t="shared" si="464"/>
        <v>19:51:02.480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3</v>
      </c>
      <c r="CP714" t="s">
        <v>119</v>
      </c>
      <c r="CQ714">
        <v>275</v>
      </c>
      <c r="CR714">
        <v>2</v>
      </c>
      <c r="CW714">
        <v>7393806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 t="shared" si="461"/>
        <v>06/02/2020 19:50:57.813</v>
      </c>
      <c r="C715" t="str">
        <f t="shared" si="459"/>
        <v>FFDFD3C0</v>
      </c>
      <c r="D715" t="s">
        <v>131</v>
      </c>
      <c r="E715">
        <v>11</v>
      </c>
      <c r="H715">
        <v>228</v>
      </c>
      <c r="I715" t="s">
        <v>132</v>
      </c>
      <c r="J715" t="s">
        <v>129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462"/>
        <v>19:51:02.477</v>
      </c>
      <c r="T715" t="str">
        <f t="shared" si="463"/>
        <v>19:51:01.977</v>
      </c>
      <c r="U715" t="str">
        <f t="shared" si="457"/>
        <v>A88BAF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233</v>
      </c>
      <c r="AJ715">
        <v>38.311343000000001</v>
      </c>
      <c r="AK715" t="s">
        <v>227</v>
      </c>
      <c r="AL715">
        <v>-122.04997299999999</v>
      </c>
      <c r="AM715">
        <v>25</v>
      </c>
      <c r="AN715">
        <v>850</v>
      </c>
      <c r="AO715" t="s">
        <v>118</v>
      </c>
      <c r="AP715">
        <v>0</v>
      </c>
      <c r="AQ715">
        <v>0</v>
      </c>
      <c r="AR715">
        <v>128</v>
      </c>
      <c r="AZ715">
        <v>1200</v>
      </c>
      <c r="BA715">
        <v>1</v>
      </c>
      <c r="BB715" t="str">
        <f t="shared" si="460"/>
        <v xml:space="preserve">N65PJ   </v>
      </c>
      <c r="BC715">
        <v>7</v>
      </c>
      <c r="BE715">
        <v>0</v>
      </c>
      <c r="BF715">
        <v>0</v>
      </c>
      <c r="BG715">
        <v>0</v>
      </c>
      <c r="BH715">
        <v>800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 t="shared" si="464"/>
        <v>19:51:02.480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3</v>
      </c>
      <c r="CP715" t="s">
        <v>119</v>
      </c>
      <c r="CQ715">
        <v>275</v>
      </c>
      <c r="CR715">
        <v>2</v>
      </c>
      <c r="CW715">
        <v>7393806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 t="shared" si="461"/>
        <v>06/02/2020 19:50:57.813</v>
      </c>
      <c r="C716" t="str">
        <f t="shared" si="459"/>
        <v>FFDFD3C0</v>
      </c>
      <c r="D716" t="s">
        <v>125</v>
      </c>
      <c r="E716">
        <v>19</v>
      </c>
      <c r="F716">
        <v>1019</v>
      </c>
      <c r="G716" t="s">
        <v>114</v>
      </c>
      <c r="J716" t="s">
        <v>126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462"/>
        <v>19:51:02.477</v>
      </c>
      <c r="T716" t="str">
        <f t="shared" si="463"/>
        <v>19:51:01.977</v>
      </c>
      <c r="U716" t="str">
        <f t="shared" si="457"/>
        <v>A88BAF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233</v>
      </c>
      <c r="AJ716">
        <v>38.311343000000001</v>
      </c>
      <c r="AK716" t="s">
        <v>227</v>
      </c>
      <c r="AL716">
        <v>-122.04997299999999</v>
      </c>
      <c r="AM716">
        <v>25</v>
      </c>
      <c r="AN716">
        <v>850</v>
      </c>
      <c r="AO716" t="s">
        <v>118</v>
      </c>
      <c r="AP716">
        <v>0</v>
      </c>
      <c r="AQ716">
        <v>0</v>
      </c>
      <c r="AR716">
        <v>128</v>
      </c>
      <c r="AZ716">
        <v>1200</v>
      </c>
      <c r="BA716">
        <v>1</v>
      </c>
      <c r="BB716" t="str">
        <f t="shared" si="460"/>
        <v xml:space="preserve">N65PJ   </v>
      </c>
      <c r="BC716">
        <v>7</v>
      </c>
      <c r="BE716">
        <v>0</v>
      </c>
      <c r="BF716">
        <v>0</v>
      </c>
      <c r="BG716">
        <v>0</v>
      </c>
      <c r="BH716">
        <v>800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 t="shared" si="464"/>
        <v>19:51:02.480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3</v>
      </c>
      <c r="CP716" t="s">
        <v>119</v>
      </c>
      <c r="CQ716">
        <v>275</v>
      </c>
      <c r="CR716">
        <v>2</v>
      </c>
      <c r="CW716">
        <v>7393806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 t="shared" si="461"/>
        <v>06/02/2020 19:50:57.813</v>
      </c>
      <c r="C717" t="str">
        <f t="shared" si="459"/>
        <v>FFDFD3C0</v>
      </c>
      <c r="D717" t="s">
        <v>127</v>
      </c>
      <c r="E717">
        <v>7</v>
      </c>
      <c r="H717">
        <v>49</v>
      </c>
      <c r="I717" t="s">
        <v>114</v>
      </c>
      <c r="J717" t="s">
        <v>129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462"/>
        <v>19:51:02.477</v>
      </c>
      <c r="T717" t="str">
        <f t="shared" si="463"/>
        <v>19:51:01.977</v>
      </c>
      <c r="U717" t="str">
        <f t="shared" si="457"/>
        <v>A88BAF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233</v>
      </c>
      <c r="AJ717">
        <v>38.311343000000001</v>
      </c>
      <c r="AK717" t="s">
        <v>227</v>
      </c>
      <c r="AL717">
        <v>-122.04997299999999</v>
      </c>
      <c r="AM717">
        <v>25</v>
      </c>
      <c r="AN717">
        <v>850</v>
      </c>
      <c r="AO717" t="s">
        <v>118</v>
      </c>
      <c r="AP717">
        <v>0</v>
      </c>
      <c r="AQ717">
        <v>0</v>
      </c>
      <c r="AR717">
        <v>128</v>
      </c>
      <c r="AZ717">
        <v>1200</v>
      </c>
      <c r="BA717">
        <v>1</v>
      </c>
      <c r="BB717" t="str">
        <f t="shared" si="460"/>
        <v xml:space="preserve">N65PJ   </v>
      </c>
      <c r="BC717">
        <v>7</v>
      </c>
      <c r="BE717">
        <v>0</v>
      </c>
      <c r="BF717">
        <v>0</v>
      </c>
      <c r="BG717">
        <v>0</v>
      </c>
      <c r="BH717">
        <v>800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 t="shared" si="464"/>
        <v>19:51:02.480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3</v>
      </c>
      <c r="CP717" t="s">
        <v>119</v>
      </c>
      <c r="CQ717">
        <v>275</v>
      </c>
      <c r="CR717">
        <v>2</v>
      </c>
      <c r="CW717">
        <v>7393806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 t="shared" si="461"/>
        <v>06/02/2020 19:50:57.813</v>
      </c>
      <c r="C718" t="str">
        <f t="shared" si="459"/>
        <v>FFDFD3C0</v>
      </c>
      <c r="D718" t="s">
        <v>113</v>
      </c>
      <c r="E718">
        <v>5</v>
      </c>
      <c r="H718">
        <v>172</v>
      </c>
      <c r="I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462"/>
        <v>19:51:02.477</v>
      </c>
      <c r="T718" t="str">
        <f t="shared" si="463"/>
        <v>19:51:01.977</v>
      </c>
      <c r="U718" t="str">
        <f t="shared" si="457"/>
        <v>A88BAF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233</v>
      </c>
      <c r="AJ718">
        <v>38.311343000000001</v>
      </c>
      <c r="AK718" t="s">
        <v>227</v>
      </c>
      <c r="AL718">
        <v>-122.04997299999999</v>
      </c>
      <c r="AM718">
        <v>25</v>
      </c>
      <c r="AN718">
        <v>850</v>
      </c>
      <c r="AO718" t="s">
        <v>118</v>
      </c>
      <c r="AP718">
        <v>0</v>
      </c>
      <c r="AQ718">
        <v>0</v>
      </c>
      <c r="AR718">
        <v>128</v>
      </c>
      <c r="AZ718">
        <v>1200</v>
      </c>
      <c r="BA718">
        <v>1</v>
      </c>
      <c r="BB718" t="str">
        <f t="shared" si="460"/>
        <v xml:space="preserve">N65PJ   </v>
      </c>
      <c r="BC718">
        <v>7</v>
      </c>
      <c r="BE718">
        <v>0</v>
      </c>
      <c r="BF718">
        <v>0</v>
      </c>
      <c r="BG718">
        <v>0</v>
      </c>
      <c r="BH718">
        <v>800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 t="shared" si="464"/>
        <v>19:51:02.480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3</v>
      </c>
      <c r="CP718" t="s">
        <v>119</v>
      </c>
      <c r="CQ718">
        <v>275</v>
      </c>
      <c r="CR718">
        <v>2</v>
      </c>
      <c r="CW718">
        <v>7393806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 t="shared" si="461"/>
        <v>06/02/2020 19:50:57.813</v>
      </c>
      <c r="C719" t="str">
        <f t="shared" si="459"/>
        <v>FFDFD3C0</v>
      </c>
      <c r="D719" t="s">
        <v>122</v>
      </c>
      <c r="E719">
        <v>6</v>
      </c>
      <c r="F719">
        <v>2006</v>
      </c>
      <c r="G719" t="s">
        <v>123</v>
      </c>
      <c r="J719" t="s">
        <v>124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462"/>
        <v>19:51:02.477</v>
      </c>
      <c r="T719" t="str">
        <f t="shared" si="463"/>
        <v>19:51:01.977</v>
      </c>
      <c r="U719" t="str">
        <f t="shared" si="457"/>
        <v>A88BAF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233</v>
      </c>
      <c r="AJ719">
        <v>38.311343000000001</v>
      </c>
      <c r="AK719" t="s">
        <v>227</v>
      </c>
      <c r="AL719">
        <v>-122.04997299999999</v>
      </c>
      <c r="AM719">
        <v>25</v>
      </c>
      <c r="AN719">
        <v>850</v>
      </c>
      <c r="AO719" t="s">
        <v>118</v>
      </c>
      <c r="AP719">
        <v>0</v>
      </c>
      <c r="AQ719">
        <v>0</v>
      </c>
      <c r="AR719">
        <v>128</v>
      </c>
      <c r="AZ719">
        <v>1200</v>
      </c>
      <c r="BA719">
        <v>1</v>
      </c>
      <c r="BB719" t="str">
        <f t="shared" si="460"/>
        <v xml:space="preserve">N65PJ   </v>
      </c>
      <c r="BC719">
        <v>7</v>
      </c>
      <c r="BE719">
        <v>0</v>
      </c>
      <c r="BF719">
        <v>0</v>
      </c>
      <c r="BG719">
        <v>0</v>
      </c>
      <c r="BH719">
        <v>800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 t="shared" si="464"/>
        <v>19:51:02.480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3</v>
      </c>
      <c r="CP719" t="s">
        <v>119</v>
      </c>
      <c r="CQ719">
        <v>275</v>
      </c>
      <c r="CR719">
        <v>2</v>
      </c>
      <c r="CW719">
        <v>7393806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 t="shared" ref="A720:A726" si="465">"06/02/2020 19:50:58.804"</f>
        <v>06/02/2020 19:50:58.804</v>
      </c>
      <c r="C720" t="str">
        <f t="shared" si="459"/>
        <v>FFDFD3C0</v>
      </c>
      <c r="D720" t="s">
        <v>125</v>
      </c>
      <c r="E720">
        <v>19</v>
      </c>
      <c r="F720">
        <v>1019</v>
      </c>
      <c r="G720" t="s">
        <v>114</v>
      </c>
      <c r="J720" t="s">
        <v>126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ref="S720:S726" si="466">"19:51:03.438"</f>
        <v>19:51:03.438</v>
      </c>
      <c r="T720" t="str">
        <f t="shared" ref="T720:T726" si="467">"19:51:02.938"</f>
        <v>19:51:02.938</v>
      </c>
      <c r="U720" t="str">
        <f t="shared" si="457"/>
        <v>A88BAF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233</v>
      </c>
      <c r="AJ720">
        <v>38.311343000000001</v>
      </c>
      <c r="AK720" t="s">
        <v>227</v>
      </c>
      <c r="AL720">
        <v>-122.04997299999999</v>
      </c>
      <c r="AM720">
        <v>25</v>
      </c>
      <c r="AN720">
        <v>850</v>
      </c>
      <c r="AO720" t="s">
        <v>118</v>
      </c>
      <c r="AP720">
        <v>0</v>
      </c>
      <c r="AQ720">
        <v>0</v>
      </c>
      <c r="AR720">
        <v>64</v>
      </c>
      <c r="AZ720">
        <v>1200</v>
      </c>
      <c r="BA720">
        <v>1</v>
      </c>
      <c r="BB720" t="str">
        <f t="shared" si="460"/>
        <v xml:space="preserve">N65PJ   </v>
      </c>
      <c r="BC720">
        <v>7</v>
      </c>
      <c r="BE720">
        <v>0</v>
      </c>
      <c r="BF720">
        <v>0</v>
      </c>
      <c r="BG720">
        <v>0</v>
      </c>
      <c r="BH720">
        <v>800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 t="shared" ref="BW720:BW726" si="468">"19:51:03.442"</f>
        <v>19:51:03.442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4</v>
      </c>
      <c r="CP720" t="s">
        <v>119</v>
      </c>
      <c r="CQ720">
        <v>276</v>
      </c>
      <c r="CR720">
        <v>2</v>
      </c>
      <c r="CW720">
        <v>9880315</v>
      </c>
      <c r="CY720">
        <v>1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 t="shared" si="465"/>
        <v>06/02/2020 19:50:58.804</v>
      </c>
      <c r="C721" t="str">
        <f t="shared" si="459"/>
        <v>FFDFD3C0</v>
      </c>
      <c r="D721" t="s">
        <v>131</v>
      </c>
      <c r="E721">
        <v>11</v>
      </c>
      <c r="H721">
        <v>228</v>
      </c>
      <c r="I721" t="s">
        <v>132</v>
      </c>
      <c r="J721" t="s">
        <v>129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466"/>
        <v>19:51:03.438</v>
      </c>
      <c r="T721" t="str">
        <f t="shared" si="467"/>
        <v>19:51:02.938</v>
      </c>
      <c r="U721" t="str">
        <f t="shared" si="457"/>
        <v>A88BAF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233</v>
      </c>
      <c r="AJ721">
        <v>38.311343000000001</v>
      </c>
      <c r="AK721" t="s">
        <v>227</v>
      </c>
      <c r="AL721">
        <v>-122.04997299999999</v>
      </c>
      <c r="AM721">
        <v>25</v>
      </c>
      <c r="AN721">
        <v>850</v>
      </c>
      <c r="AO721" t="s">
        <v>118</v>
      </c>
      <c r="AP721">
        <v>0</v>
      </c>
      <c r="AQ721">
        <v>0</v>
      </c>
      <c r="AR721">
        <v>64</v>
      </c>
      <c r="AZ721">
        <v>1200</v>
      </c>
      <c r="BA721">
        <v>1</v>
      </c>
      <c r="BB721" t="str">
        <f t="shared" si="460"/>
        <v xml:space="preserve">N65PJ   </v>
      </c>
      <c r="BC721">
        <v>7</v>
      </c>
      <c r="BE721">
        <v>0</v>
      </c>
      <c r="BF721">
        <v>0</v>
      </c>
      <c r="BG721">
        <v>0</v>
      </c>
      <c r="BH721">
        <v>800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 t="shared" si="468"/>
        <v>19:51:03.442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4</v>
      </c>
      <c r="CP721" t="s">
        <v>119</v>
      </c>
      <c r="CQ721">
        <v>276</v>
      </c>
      <c r="CR721">
        <v>2</v>
      </c>
      <c r="CW721">
        <v>9880315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 t="shared" si="465"/>
        <v>06/02/2020 19:50:58.804</v>
      </c>
      <c r="C722" t="str">
        <f t="shared" si="459"/>
        <v>FFDFD3C0</v>
      </c>
      <c r="D722" t="s">
        <v>122</v>
      </c>
      <c r="E722">
        <v>6</v>
      </c>
      <c r="F722">
        <v>2006</v>
      </c>
      <c r="G722" t="s">
        <v>123</v>
      </c>
      <c r="J722" t="s">
        <v>124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466"/>
        <v>19:51:03.438</v>
      </c>
      <c r="T722" t="str">
        <f t="shared" si="467"/>
        <v>19:51:02.938</v>
      </c>
      <c r="U722" t="str">
        <f t="shared" si="457"/>
        <v>A88BAF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233</v>
      </c>
      <c r="AJ722">
        <v>38.311343000000001</v>
      </c>
      <c r="AK722" t="s">
        <v>227</v>
      </c>
      <c r="AL722">
        <v>-122.04997299999999</v>
      </c>
      <c r="AM722">
        <v>25</v>
      </c>
      <c r="AN722">
        <v>850</v>
      </c>
      <c r="AO722" t="s">
        <v>118</v>
      </c>
      <c r="AP722">
        <v>0</v>
      </c>
      <c r="AQ722">
        <v>0</v>
      </c>
      <c r="AR722">
        <v>64</v>
      </c>
      <c r="AZ722">
        <v>1200</v>
      </c>
      <c r="BA722">
        <v>1</v>
      </c>
      <c r="BB722" t="str">
        <f t="shared" si="460"/>
        <v xml:space="preserve">N65PJ   </v>
      </c>
      <c r="BC722">
        <v>7</v>
      </c>
      <c r="BE722">
        <v>0</v>
      </c>
      <c r="BF722">
        <v>0</v>
      </c>
      <c r="BG722">
        <v>0</v>
      </c>
      <c r="BH722">
        <v>800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 t="shared" si="468"/>
        <v>19:51:03.442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4</v>
      </c>
      <c r="CP722" t="s">
        <v>119</v>
      </c>
      <c r="CQ722">
        <v>276</v>
      </c>
      <c r="CR722">
        <v>2</v>
      </c>
      <c r="CW722">
        <v>9880315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 t="shared" si="465"/>
        <v>06/02/2020 19:50:58.804</v>
      </c>
      <c r="C723" t="str">
        <f t="shared" si="459"/>
        <v>FFDFD3C0</v>
      </c>
      <c r="D723" t="s">
        <v>113</v>
      </c>
      <c r="E723">
        <v>5</v>
      </c>
      <c r="H723">
        <v>172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466"/>
        <v>19:51:03.438</v>
      </c>
      <c r="T723" t="str">
        <f t="shared" si="467"/>
        <v>19:51:02.938</v>
      </c>
      <c r="U723" t="str">
        <f t="shared" si="457"/>
        <v>A88BAF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233</v>
      </c>
      <c r="AJ723">
        <v>38.311343000000001</v>
      </c>
      <c r="AK723" t="s">
        <v>227</v>
      </c>
      <c r="AL723">
        <v>-122.04997299999999</v>
      </c>
      <c r="AM723">
        <v>25</v>
      </c>
      <c r="AN723">
        <v>850</v>
      </c>
      <c r="AO723" t="s">
        <v>118</v>
      </c>
      <c r="AP723">
        <v>0</v>
      </c>
      <c r="AQ723">
        <v>0</v>
      </c>
      <c r="AR723">
        <v>64</v>
      </c>
      <c r="AZ723">
        <v>1200</v>
      </c>
      <c r="BA723">
        <v>1</v>
      </c>
      <c r="BB723" t="str">
        <f t="shared" si="460"/>
        <v xml:space="preserve">N65PJ   </v>
      </c>
      <c r="BC723">
        <v>7</v>
      </c>
      <c r="BE723">
        <v>0</v>
      </c>
      <c r="BF723">
        <v>0</v>
      </c>
      <c r="BG723">
        <v>0</v>
      </c>
      <c r="BH723">
        <v>800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 t="shared" si="468"/>
        <v>19:51:03.442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4</v>
      </c>
      <c r="CP723" t="s">
        <v>119</v>
      </c>
      <c r="CQ723">
        <v>276</v>
      </c>
      <c r="CR723">
        <v>2</v>
      </c>
      <c r="CW723">
        <v>9880315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 t="shared" si="465"/>
        <v>06/02/2020 19:50:58.804</v>
      </c>
      <c r="C724" t="str">
        <f t="shared" si="459"/>
        <v>FFDFD3C0</v>
      </c>
      <c r="D724" t="s">
        <v>127</v>
      </c>
      <c r="E724">
        <v>7</v>
      </c>
      <c r="H724">
        <v>49</v>
      </c>
      <c r="I724" t="s">
        <v>114</v>
      </c>
      <c r="J724" t="s">
        <v>129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466"/>
        <v>19:51:03.438</v>
      </c>
      <c r="T724" t="str">
        <f t="shared" si="467"/>
        <v>19:51:02.938</v>
      </c>
      <c r="U724" t="str">
        <f t="shared" si="457"/>
        <v>A88BAF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233</v>
      </c>
      <c r="AJ724">
        <v>38.311343000000001</v>
      </c>
      <c r="AK724" t="s">
        <v>227</v>
      </c>
      <c r="AL724">
        <v>-122.04997299999999</v>
      </c>
      <c r="AM724">
        <v>25</v>
      </c>
      <c r="AN724">
        <v>850</v>
      </c>
      <c r="AO724" t="s">
        <v>118</v>
      </c>
      <c r="AP724">
        <v>0</v>
      </c>
      <c r="AQ724">
        <v>0</v>
      </c>
      <c r="AR724">
        <v>64</v>
      </c>
      <c r="AZ724">
        <v>1200</v>
      </c>
      <c r="BA724">
        <v>1</v>
      </c>
      <c r="BB724" t="str">
        <f t="shared" si="460"/>
        <v xml:space="preserve">N65PJ   </v>
      </c>
      <c r="BC724">
        <v>7</v>
      </c>
      <c r="BE724">
        <v>0</v>
      </c>
      <c r="BF724">
        <v>0</v>
      </c>
      <c r="BG724">
        <v>0</v>
      </c>
      <c r="BH724">
        <v>825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 t="shared" si="468"/>
        <v>19:51:03.442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3</v>
      </c>
      <c r="CP724" t="s">
        <v>119</v>
      </c>
      <c r="CQ724">
        <v>275</v>
      </c>
      <c r="CR724">
        <v>2</v>
      </c>
      <c r="CW724">
        <v>7394318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 t="shared" si="465"/>
        <v>06/02/2020 19:50:58.804</v>
      </c>
      <c r="C725" t="str">
        <f t="shared" si="459"/>
        <v>FFDFD3C0</v>
      </c>
      <c r="D725" t="s">
        <v>127</v>
      </c>
      <c r="E725">
        <v>9</v>
      </c>
      <c r="H725">
        <v>51</v>
      </c>
      <c r="I725" t="s">
        <v>133</v>
      </c>
      <c r="J725" t="s">
        <v>129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466"/>
        <v>19:51:03.438</v>
      </c>
      <c r="T725" t="str">
        <f t="shared" si="467"/>
        <v>19:51:02.938</v>
      </c>
      <c r="U725" t="str">
        <f t="shared" si="457"/>
        <v>A88BAF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233</v>
      </c>
      <c r="AJ725">
        <v>38.311343000000001</v>
      </c>
      <c r="AK725" t="s">
        <v>227</v>
      </c>
      <c r="AL725">
        <v>-122.04997299999999</v>
      </c>
      <c r="AM725">
        <v>25</v>
      </c>
      <c r="AN725">
        <v>850</v>
      </c>
      <c r="AO725" t="s">
        <v>118</v>
      </c>
      <c r="AP725">
        <v>0</v>
      </c>
      <c r="AQ725">
        <v>0</v>
      </c>
      <c r="AR725">
        <v>64</v>
      </c>
      <c r="AZ725">
        <v>1200</v>
      </c>
      <c r="BA725">
        <v>1</v>
      </c>
      <c r="BB725" t="str">
        <f t="shared" si="460"/>
        <v xml:space="preserve">N65PJ   </v>
      </c>
      <c r="BC725">
        <v>7</v>
      </c>
      <c r="BE725">
        <v>0</v>
      </c>
      <c r="BF725">
        <v>0</v>
      </c>
      <c r="BG725">
        <v>0</v>
      </c>
      <c r="BH725">
        <v>800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 t="shared" si="468"/>
        <v>19:51:03.442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4</v>
      </c>
      <c r="CP725" t="s">
        <v>119</v>
      </c>
      <c r="CQ725">
        <v>276</v>
      </c>
      <c r="CR725">
        <v>2</v>
      </c>
      <c r="CW725">
        <v>9880315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 t="shared" si="465"/>
        <v>06/02/2020 19:50:58.804</v>
      </c>
      <c r="C726" t="str">
        <f t="shared" si="459"/>
        <v>FFDFD3C0</v>
      </c>
      <c r="D726" t="s">
        <v>127</v>
      </c>
      <c r="E726">
        <v>5</v>
      </c>
      <c r="H726">
        <v>47</v>
      </c>
      <c r="I726" t="s">
        <v>128</v>
      </c>
      <c r="J726" t="s">
        <v>129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466"/>
        <v>19:51:03.438</v>
      </c>
      <c r="T726" t="str">
        <f t="shared" si="467"/>
        <v>19:51:02.938</v>
      </c>
      <c r="U726" t="str">
        <f t="shared" si="457"/>
        <v>A88BAF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233</v>
      </c>
      <c r="AJ726">
        <v>38.311343000000001</v>
      </c>
      <c r="AK726" t="s">
        <v>227</v>
      </c>
      <c r="AL726">
        <v>-122.04997299999999</v>
      </c>
      <c r="AM726">
        <v>25</v>
      </c>
      <c r="AN726">
        <v>850</v>
      </c>
      <c r="AO726" t="s">
        <v>118</v>
      </c>
      <c r="AP726">
        <v>0</v>
      </c>
      <c r="AQ726">
        <v>0</v>
      </c>
      <c r="AR726">
        <v>64</v>
      </c>
      <c r="AZ726">
        <v>1200</v>
      </c>
      <c r="BA726">
        <v>1</v>
      </c>
      <c r="BB726" t="str">
        <f t="shared" si="460"/>
        <v xml:space="preserve">N65PJ   </v>
      </c>
      <c r="BC726">
        <v>7</v>
      </c>
      <c r="BE726">
        <v>0</v>
      </c>
      <c r="BF726">
        <v>0</v>
      </c>
      <c r="BG726">
        <v>0</v>
      </c>
      <c r="BH726">
        <v>800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 t="shared" si="468"/>
        <v>19:51:03.442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4</v>
      </c>
      <c r="CP726" t="s">
        <v>119</v>
      </c>
      <c r="CQ726">
        <v>276</v>
      </c>
      <c r="CR726">
        <v>2</v>
      </c>
      <c r="CW726">
        <v>9880315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 t="shared" ref="A727:A733" si="469">"06/02/2020 19:50:59.889"</f>
        <v>06/02/2020 19:50:59.889</v>
      </c>
      <c r="C727" t="str">
        <f t="shared" si="459"/>
        <v>FFDFD3C0</v>
      </c>
      <c r="D727" t="s">
        <v>127</v>
      </c>
      <c r="E727">
        <v>9</v>
      </c>
      <c r="H727">
        <v>51</v>
      </c>
      <c r="I727" t="s">
        <v>133</v>
      </c>
      <c r="J727" t="s">
        <v>129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ref="S727:S733" si="470">"19:51:04.555"</f>
        <v>19:51:04.555</v>
      </c>
      <c r="T727" t="str">
        <f t="shared" ref="T727:T733" si="471">"19:51:04.055"</f>
        <v>19:51:04.055</v>
      </c>
      <c r="U727" t="str">
        <f t="shared" si="457"/>
        <v>A88BAF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232</v>
      </c>
      <c r="AJ727">
        <v>38.311321999999997</v>
      </c>
      <c r="AK727" t="s">
        <v>230</v>
      </c>
      <c r="AL727">
        <v>-122.049994</v>
      </c>
      <c r="AM727">
        <v>25</v>
      </c>
      <c r="AN727">
        <v>850</v>
      </c>
      <c r="AO727" t="s">
        <v>118</v>
      </c>
      <c r="AP727">
        <v>0</v>
      </c>
      <c r="AQ727">
        <v>0</v>
      </c>
      <c r="AR727">
        <v>256</v>
      </c>
      <c r="AZ727">
        <v>1200</v>
      </c>
      <c r="BA727">
        <v>1</v>
      </c>
      <c r="BB727" t="str">
        <f t="shared" si="460"/>
        <v xml:space="preserve">N65PJ   </v>
      </c>
      <c r="BC727">
        <v>7</v>
      </c>
      <c r="BE727">
        <v>0</v>
      </c>
      <c r="BF727">
        <v>0</v>
      </c>
      <c r="BG727">
        <v>0</v>
      </c>
      <c r="BH727">
        <v>800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 t="shared" ref="BW727:BW733" si="472">"19:51:04.556"</f>
        <v>19:51:04.556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4</v>
      </c>
      <c r="CP727" t="s">
        <v>119</v>
      </c>
      <c r="CQ727">
        <v>276</v>
      </c>
      <c r="CR727">
        <v>2</v>
      </c>
      <c r="CW727">
        <v>9881186</v>
      </c>
      <c r="CY727">
        <v>1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 t="shared" si="469"/>
        <v>06/02/2020 19:50:59.889</v>
      </c>
      <c r="C728" t="str">
        <f t="shared" si="459"/>
        <v>FFDFD3C0</v>
      </c>
      <c r="D728" t="s">
        <v>127</v>
      </c>
      <c r="E728">
        <v>5</v>
      </c>
      <c r="H728">
        <v>47</v>
      </c>
      <c r="I728" t="s">
        <v>128</v>
      </c>
      <c r="J728" t="s">
        <v>129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470"/>
        <v>19:51:04.555</v>
      </c>
      <c r="T728" t="str">
        <f t="shared" si="471"/>
        <v>19:51:04.055</v>
      </c>
      <c r="U728" t="str">
        <f t="shared" si="457"/>
        <v>A88BAF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232</v>
      </c>
      <c r="AJ728">
        <v>38.311321999999997</v>
      </c>
      <c r="AK728" t="s">
        <v>230</v>
      </c>
      <c r="AL728">
        <v>-122.049994</v>
      </c>
      <c r="AM728">
        <v>25</v>
      </c>
      <c r="AN728">
        <v>850</v>
      </c>
      <c r="AO728" t="s">
        <v>118</v>
      </c>
      <c r="AP728">
        <v>0</v>
      </c>
      <c r="AQ728">
        <v>0</v>
      </c>
      <c r="AR728">
        <v>256</v>
      </c>
      <c r="AZ728">
        <v>1200</v>
      </c>
      <c r="BA728">
        <v>1</v>
      </c>
      <c r="BB728" t="str">
        <f t="shared" si="460"/>
        <v xml:space="preserve">N65PJ   </v>
      </c>
      <c r="BC728">
        <v>7</v>
      </c>
      <c r="BE728">
        <v>0</v>
      </c>
      <c r="BF728">
        <v>0</v>
      </c>
      <c r="BG728">
        <v>0</v>
      </c>
      <c r="BH728">
        <v>800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 t="shared" si="472"/>
        <v>19:51:04.556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4</v>
      </c>
      <c r="CP728" t="s">
        <v>119</v>
      </c>
      <c r="CQ728">
        <v>276</v>
      </c>
      <c r="CR728">
        <v>2</v>
      </c>
      <c r="CW728">
        <v>9881186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 t="shared" si="469"/>
        <v>06/02/2020 19:50:59.889</v>
      </c>
      <c r="C729" t="str">
        <f t="shared" si="459"/>
        <v>FFDFD3C0</v>
      </c>
      <c r="D729" t="s">
        <v>125</v>
      </c>
      <c r="E729">
        <v>19</v>
      </c>
      <c r="F729">
        <v>1019</v>
      </c>
      <c r="G729" t="s">
        <v>114</v>
      </c>
      <c r="J729" t="s">
        <v>126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470"/>
        <v>19:51:04.555</v>
      </c>
      <c r="T729" t="str">
        <f t="shared" si="471"/>
        <v>19:51:04.055</v>
      </c>
      <c r="U729" t="str">
        <f t="shared" si="457"/>
        <v>A88BAF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232</v>
      </c>
      <c r="AJ729">
        <v>38.311321999999997</v>
      </c>
      <c r="AK729" t="s">
        <v>230</v>
      </c>
      <c r="AL729">
        <v>-122.049994</v>
      </c>
      <c r="AM729">
        <v>25</v>
      </c>
      <c r="AN729">
        <v>850</v>
      </c>
      <c r="AO729" t="s">
        <v>118</v>
      </c>
      <c r="AP729">
        <v>0</v>
      </c>
      <c r="AQ729">
        <v>0</v>
      </c>
      <c r="AR729">
        <v>256</v>
      </c>
      <c r="AZ729">
        <v>1200</v>
      </c>
      <c r="BA729">
        <v>1</v>
      </c>
      <c r="BB729" t="str">
        <f t="shared" si="460"/>
        <v xml:space="preserve">N65PJ   </v>
      </c>
      <c r="BC729">
        <v>7</v>
      </c>
      <c r="BE729">
        <v>0</v>
      </c>
      <c r="BF729">
        <v>0</v>
      </c>
      <c r="BG729">
        <v>0</v>
      </c>
      <c r="BH729">
        <v>800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 t="shared" si="472"/>
        <v>19:51:04.556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4</v>
      </c>
      <c r="CP729" t="s">
        <v>119</v>
      </c>
      <c r="CQ729">
        <v>276</v>
      </c>
      <c r="CR729">
        <v>2</v>
      </c>
      <c r="CW729">
        <v>9881186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 t="shared" si="469"/>
        <v>06/02/2020 19:50:59.889</v>
      </c>
      <c r="C730" t="str">
        <f t="shared" si="459"/>
        <v>FFDFD3C0</v>
      </c>
      <c r="D730" t="s">
        <v>122</v>
      </c>
      <c r="E730">
        <v>6</v>
      </c>
      <c r="F730">
        <v>2006</v>
      </c>
      <c r="G730" t="s">
        <v>123</v>
      </c>
      <c r="J730" t="s">
        <v>124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470"/>
        <v>19:51:04.555</v>
      </c>
      <c r="T730" t="str">
        <f t="shared" si="471"/>
        <v>19:51:04.055</v>
      </c>
      <c r="U730" t="str">
        <f t="shared" si="457"/>
        <v>A88BAF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232</v>
      </c>
      <c r="AJ730">
        <v>38.311321999999997</v>
      </c>
      <c r="AK730" t="s">
        <v>230</v>
      </c>
      <c r="AL730">
        <v>-122.049994</v>
      </c>
      <c r="AM730">
        <v>25</v>
      </c>
      <c r="AN730">
        <v>850</v>
      </c>
      <c r="AO730" t="s">
        <v>118</v>
      </c>
      <c r="AP730">
        <v>0</v>
      </c>
      <c r="AQ730">
        <v>0</v>
      </c>
      <c r="AR730">
        <v>256</v>
      </c>
      <c r="AZ730">
        <v>1200</v>
      </c>
      <c r="BA730">
        <v>1</v>
      </c>
      <c r="BB730" t="str">
        <f t="shared" si="460"/>
        <v xml:space="preserve">N65PJ   </v>
      </c>
      <c r="BC730">
        <v>7</v>
      </c>
      <c r="BE730">
        <v>0</v>
      </c>
      <c r="BF730">
        <v>0</v>
      </c>
      <c r="BG730">
        <v>0</v>
      </c>
      <c r="BH730">
        <v>800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 t="shared" si="472"/>
        <v>19:51:04.556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4</v>
      </c>
      <c r="CP730" t="s">
        <v>119</v>
      </c>
      <c r="CQ730">
        <v>276</v>
      </c>
      <c r="CR730">
        <v>2</v>
      </c>
      <c r="CW730">
        <v>9881186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 t="shared" si="469"/>
        <v>06/02/2020 19:50:59.889</v>
      </c>
      <c r="C731" t="str">
        <f t="shared" si="459"/>
        <v>FFDFD3C0</v>
      </c>
      <c r="D731" t="s">
        <v>131</v>
      </c>
      <c r="E731">
        <v>11</v>
      </c>
      <c r="H731">
        <v>228</v>
      </c>
      <c r="I731" t="s">
        <v>132</v>
      </c>
      <c r="J731" t="s">
        <v>129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470"/>
        <v>19:51:04.555</v>
      </c>
      <c r="T731" t="str">
        <f t="shared" si="471"/>
        <v>19:51:04.055</v>
      </c>
      <c r="U731" t="str">
        <f t="shared" si="457"/>
        <v>A88BAF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232</v>
      </c>
      <c r="AJ731">
        <v>38.311321999999997</v>
      </c>
      <c r="AK731" t="s">
        <v>230</v>
      </c>
      <c r="AL731">
        <v>-122.049994</v>
      </c>
      <c r="AM731">
        <v>25</v>
      </c>
      <c r="AN731">
        <v>850</v>
      </c>
      <c r="AO731" t="s">
        <v>118</v>
      </c>
      <c r="AP731">
        <v>0</v>
      </c>
      <c r="AQ731">
        <v>0</v>
      </c>
      <c r="AR731">
        <v>256</v>
      </c>
      <c r="AZ731">
        <v>1200</v>
      </c>
      <c r="BA731">
        <v>1</v>
      </c>
      <c r="BB731" t="str">
        <f t="shared" si="460"/>
        <v xml:space="preserve">N65PJ   </v>
      </c>
      <c r="BC731">
        <v>7</v>
      </c>
      <c r="BE731">
        <v>0</v>
      </c>
      <c r="BF731">
        <v>0</v>
      </c>
      <c r="BG731">
        <v>0</v>
      </c>
      <c r="BH731">
        <v>800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 t="shared" si="472"/>
        <v>19:51:04.556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4</v>
      </c>
      <c r="CP731" t="s">
        <v>119</v>
      </c>
      <c r="CQ731">
        <v>276</v>
      </c>
      <c r="CR731">
        <v>2</v>
      </c>
      <c r="CW731">
        <v>9881186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 t="shared" si="469"/>
        <v>06/02/2020 19:50:59.889</v>
      </c>
      <c r="C732" t="str">
        <f t="shared" si="459"/>
        <v>FFDFD3C0</v>
      </c>
      <c r="D732" t="s">
        <v>113</v>
      </c>
      <c r="E732">
        <v>5</v>
      </c>
      <c r="H732">
        <v>172</v>
      </c>
      <c r="I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470"/>
        <v>19:51:04.555</v>
      </c>
      <c r="T732" t="str">
        <f t="shared" si="471"/>
        <v>19:51:04.055</v>
      </c>
      <c r="U732" t="str">
        <f t="shared" si="457"/>
        <v>A88BAF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232</v>
      </c>
      <c r="AJ732">
        <v>38.311321999999997</v>
      </c>
      <c r="AK732" t="s">
        <v>230</v>
      </c>
      <c r="AL732">
        <v>-122.049994</v>
      </c>
      <c r="AM732">
        <v>25</v>
      </c>
      <c r="AN732">
        <v>850</v>
      </c>
      <c r="AO732" t="s">
        <v>118</v>
      </c>
      <c r="AP732">
        <v>0</v>
      </c>
      <c r="AQ732">
        <v>0</v>
      </c>
      <c r="AR732">
        <v>256</v>
      </c>
      <c r="AZ732">
        <v>1200</v>
      </c>
      <c r="BA732">
        <v>1</v>
      </c>
      <c r="BB732" t="str">
        <f t="shared" si="460"/>
        <v xml:space="preserve">N65PJ   </v>
      </c>
      <c r="BC732">
        <v>7</v>
      </c>
      <c r="BE732">
        <v>0</v>
      </c>
      <c r="BF732">
        <v>0</v>
      </c>
      <c r="BG732">
        <v>0</v>
      </c>
      <c r="BH732">
        <v>800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 t="shared" si="472"/>
        <v>19:51:04.556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4</v>
      </c>
      <c r="CP732" t="s">
        <v>119</v>
      </c>
      <c r="CQ732">
        <v>276</v>
      </c>
      <c r="CR732">
        <v>2</v>
      </c>
      <c r="CW732">
        <v>9881186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 t="shared" si="469"/>
        <v>06/02/2020 19:50:59.889</v>
      </c>
      <c r="C733" t="str">
        <f t="shared" si="459"/>
        <v>FFDFD3C0</v>
      </c>
      <c r="D733" t="s">
        <v>127</v>
      </c>
      <c r="E733">
        <v>7</v>
      </c>
      <c r="H733">
        <v>49</v>
      </c>
      <c r="I733" t="s">
        <v>114</v>
      </c>
      <c r="J733" t="s">
        <v>129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470"/>
        <v>19:51:04.555</v>
      </c>
      <c r="T733" t="str">
        <f t="shared" si="471"/>
        <v>19:51:04.055</v>
      </c>
      <c r="U733" t="str">
        <f t="shared" si="457"/>
        <v>A88BAF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232</v>
      </c>
      <c r="AJ733">
        <v>38.311321999999997</v>
      </c>
      <c r="AK733" t="s">
        <v>230</v>
      </c>
      <c r="AL733">
        <v>-122.049994</v>
      </c>
      <c r="AM733">
        <v>25</v>
      </c>
      <c r="AN733">
        <v>850</v>
      </c>
      <c r="AO733" t="s">
        <v>118</v>
      </c>
      <c r="AP733">
        <v>0</v>
      </c>
      <c r="AQ733">
        <v>0</v>
      </c>
      <c r="AR733">
        <v>256</v>
      </c>
      <c r="AZ733">
        <v>1200</v>
      </c>
      <c r="BA733">
        <v>1</v>
      </c>
      <c r="BB733" t="str">
        <f t="shared" si="460"/>
        <v xml:space="preserve">N65PJ   </v>
      </c>
      <c r="BC733">
        <v>7</v>
      </c>
      <c r="BE733">
        <v>0</v>
      </c>
      <c r="BF733">
        <v>0</v>
      </c>
      <c r="BG733">
        <v>0</v>
      </c>
      <c r="BH733">
        <v>800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 t="shared" si="472"/>
        <v>19:51:04.556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3</v>
      </c>
      <c r="CP733" t="s">
        <v>119</v>
      </c>
      <c r="CQ733">
        <v>275</v>
      </c>
      <c r="CR733">
        <v>2</v>
      </c>
      <c r="CW733">
        <v>7394954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 t="shared" ref="A734:A740" si="473">"06/02/2020 19:51:01.018"</f>
        <v>06/02/2020 19:51:01.018</v>
      </c>
      <c r="C734" t="str">
        <f t="shared" si="459"/>
        <v>FFDFD3C0</v>
      </c>
      <c r="D734" t="s">
        <v>125</v>
      </c>
      <c r="E734">
        <v>19</v>
      </c>
      <c r="F734">
        <v>1019</v>
      </c>
      <c r="G734" t="s">
        <v>114</v>
      </c>
      <c r="J734" t="s">
        <v>126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ref="S734:S740" si="474">"19:51:05.672"</f>
        <v>19:51:05.672</v>
      </c>
      <c r="T734" t="str">
        <f t="shared" ref="T734:T740" si="475">"19:51:04.572"</f>
        <v>19:51:04.572</v>
      </c>
      <c r="U734" t="str">
        <f t="shared" si="457"/>
        <v>A88BAF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233</v>
      </c>
      <c r="AJ734">
        <v>38.311343000000001</v>
      </c>
      <c r="AK734" t="s">
        <v>227</v>
      </c>
      <c r="AL734">
        <v>-122.04997299999999</v>
      </c>
      <c r="AM734">
        <v>25</v>
      </c>
      <c r="AN734">
        <v>850</v>
      </c>
      <c r="AO734" t="s">
        <v>118</v>
      </c>
      <c r="AP734">
        <v>0</v>
      </c>
      <c r="AQ734">
        <v>0</v>
      </c>
      <c r="AR734">
        <v>256</v>
      </c>
      <c r="AZ734">
        <v>1200</v>
      </c>
      <c r="BA734">
        <v>1</v>
      </c>
      <c r="BB734" t="str">
        <f t="shared" si="460"/>
        <v xml:space="preserve">N65PJ   </v>
      </c>
      <c r="BC734">
        <v>7</v>
      </c>
      <c r="BE734">
        <v>0</v>
      </c>
      <c r="BF734">
        <v>0</v>
      </c>
      <c r="BG734">
        <v>0</v>
      </c>
      <c r="BH734">
        <v>825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 t="shared" ref="BW734:BW740" si="476">"19:51:05.674"</f>
        <v>19:51:05.674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4</v>
      </c>
      <c r="CP734" t="s">
        <v>119</v>
      </c>
      <c r="CQ734">
        <v>276</v>
      </c>
      <c r="CR734">
        <v>2</v>
      </c>
      <c r="CW734">
        <v>9882061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 t="shared" si="473"/>
        <v>06/02/2020 19:51:01.018</v>
      </c>
      <c r="C735" t="str">
        <f t="shared" si="459"/>
        <v>FFDFD3C0</v>
      </c>
      <c r="D735" t="s">
        <v>122</v>
      </c>
      <c r="E735">
        <v>6</v>
      </c>
      <c r="F735">
        <v>2006</v>
      </c>
      <c r="G735" t="s">
        <v>123</v>
      </c>
      <c r="J735" t="s">
        <v>124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474"/>
        <v>19:51:05.672</v>
      </c>
      <c r="T735" t="str">
        <f t="shared" si="475"/>
        <v>19:51:04.572</v>
      </c>
      <c r="U735" t="str">
        <f t="shared" si="457"/>
        <v>A88BAF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233</v>
      </c>
      <c r="AJ735">
        <v>38.311343000000001</v>
      </c>
      <c r="AK735" t="s">
        <v>227</v>
      </c>
      <c r="AL735">
        <v>-122.04997299999999</v>
      </c>
      <c r="AM735">
        <v>25</v>
      </c>
      <c r="AN735">
        <v>850</v>
      </c>
      <c r="AO735" t="s">
        <v>118</v>
      </c>
      <c r="AP735">
        <v>0</v>
      </c>
      <c r="AQ735">
        <v>0</v>
      </c>
      <c r="AR735">
        <v>256</v>
      </c>
      <c r="AZ735">
        <v>1200</v>
      </c>
      <c r="BA735">
        <v>1</v>
      </c>
      <c r="BB735" t="str">
        <f t="shared" si="460"/>
        <v xml:space="preserve">N65PJ   </v>
      </c>
      <c r="BC735">
        <v>7</v>
      </c>
      <c r="BE735">
        <v>0</v>
      </c>
      <c r="BF735">
        <v>0</v>
      </c>
      <c r="BG735">
        <v>0</v>
      </c>
      <c r="BH735">
        <v>825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 t="shared" si="476"/>
        <v>19:51:05.674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4</v>
      </c>
      <c r="CP735" t="s">
        <v>119</v>
      </c>
      <c r="CQ735">
        <v>276</v>
      </c>
      <c r="CR735">
        <v>2</v>
      </c>
      <c r="CW735">
        <v>9882061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 t="shared" si="473"/>
        <v>06/02/2020 19:51:01.018</v>
      </c>
      <c r="C736" t="str">
        <f t="shared" si="459"/>
        <v>FFDFD3C0</v>
      </c>
      <c r="D736" t="s">
        <v>131</v>
      </c>
      <c r="E736">
        <v>11</v>
      </c>
      <c r="H736">
        <v>228</v>
      </c>
      <c r="I736" t="s">
        <v>132</v>
      </c>
      <c r="J736" t="s">
        <v>129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474"/>
        <v>19:51:05.672</v>
      </c>
      <c r="T736" t="str">
        <f t="shared" si="475"/>
        <v>19:51:04.572</v>
      </c>
      <c r="U736" t="str">
        <f t="shared" si="457"/>
        <v>A88BAF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233</v>
      </c>
      <c r="AJ736">
        <v>38.311343000000001</v>
      </c>
      <c r="AK736" t="s">
        <v>227</v>
      </c>
      <c r="AL736">
        <v>-122.04997299999999</v>
      </c>
      <c r="AM736">
        <v>25</v>
      </c>
      <c r="AN736">
        <v>850</v>
      </c>
      <c r="AO736" t="s">
        <v>118</v>
      </c>
      <c r="AP736">
        <v>0</v>
      </c>
      <c r="AQ736">
        <v>0</v>
      </c>
      <c r="AR736">
        <v>256</v>
      </c>
      <c r="AZ736">
        <v>1200</v>
      </c>
      <c r="BA736">
        <v>1</v>
      </c>
      <c r="BB736" t="str">
        <f t="shared" si="460"/>
        <v xml:space="preserve">N65PJ   </v>
      </c>
      <c r="BC736">
        <v>7</v>
      </c>
      <c r="BE736">
        <v>0</v>
      </c>
      <c r="BF736">
        <v>0</v>
      </c>
      <c r="BG736">
        <v>0</v>
      </c>
      <c r="BH736">
        <v>825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 t="shared" si="476"/>
        <v>19:51:05.674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4</v>
      </c>
      <c r="CP736" t="s">
        <v>119</v>
      </c>
      <c r="CQ736">
        <v>276</v>
      </c>
      <c r="CR736">
        <v>2</v>
      </c>
      <c r="CW736">
        <v>9882061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 t="shared" si="473"/>
        <v>06/02/2020 19:51:01.018</v>
      </c>
      <c r="C737" t="str">
        <f t="shared" si="459"/>
        <v>FFDFD3C0</v>
      </c>
      <c r="D737" t="s">
        <v>113</v>
      </c>
      <c r="E737">
        <v>5</v>
      </c>
      <c r="H737">
        <v>172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474"/>
        <v>19:51:05.672</v>
      </c>
      <c r="T737" t="str">
        <f t="shared" si="475"/>
        <v>19:51:04.572</v>
      </c>
      <c r="U737" t="str">
        <f t="shared" si="457"/>
        <v>A88BAF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233</v>
      </c>
      <c r="AJ737">
        <v>38.311343000000001</v>
      </c>
      <c r="AK737" t="s">
        <v>227</v>
      </c>
      <c r="AL737">
        <v>-122.04997299999999</v>
      </c>
      <c r="AM737">
        <v>25</v>
      </c>
      <c r="AN737">
        <v>850</v>
      </c>
      <c r="AO737" t="s">
        <v>118</v>
      </c>
      <c r="AP737">
        <v>0</v>
      </c>
      <c r="AQ737">
        <v>0</v>
      </c>
      <c r="AR737">
        <v>256</v>
      </c>
      <c r="AZ737">
        <v>1200</v>
      </c>
      <c r="BA737">
        <v>1</v>
      </c>
      <c r="BB737" t="str">
        <f t="shared" si="460"/>
        <v xml:space="preserve">N65PJ   </v>
      </c>
      <c r="BC737">
        <v>7</v>
      </c>
      <c r="BE737">
        <v>0</v>
      </c>
      <c r="BF737">
        <v>0</v>
      </c>
      <c r="BG737">
        <v>0</v>
      </c>
      <c r="BH737">
        <v>825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 t="shared" si="476"/>
        <v>19:51:05.674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4</v>
      </c>
      <c r="CP737" t="s">
        <v>119</v>
      </c>
      <c r="CQ737">
        <v>276</v>
      </c>
      <c r="CR737">
        <v>2</v>
      </c>
      <c r="CW737">
        <v>9882061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 t="shared" si="473"/>
        <v>06/02/2020 19:51:01.018</v>
      </c>
      <c r="C738" t="str">
        <f t="shared" si="459"/>
        <v>FFDFD3C0</v>
      </c>
      <c r="D738" t="s">
        <v>127</v>
      </c>
      <c r="E738">
        <v>7</v>
      </c>
      <c r="H738">
        <v>49</v>
      </c>
      <c r="I738" t="s">
        <v>114</v>
      </c>
      <c r="J738" t="s">
        <v>129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474"/>
        <v>19:51:05.672</v>
      </c>
      <c r="T738" t="str">
        <f t="shared" si="475"/>
        <v>19:51:04.572</v>
      </c>
      <c r="U738" t="str">
        <f t="shared" si="457"/>
        <v>A88BAF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233</v>
      </c>
      <c r="AJ738">
        <v>38.311343000000001</v>
      </c>
      <c r="AK738" t="s">
        <v>227</v>
      </c>
      <c r="AL738">
        <v>-122.04997299999999</v>
      </c>
      <c r="AM738">
        <v>25</v>
      </c>
      <c r="AN738">
        <v>850</v>
      </c>
      <c r="AO738" t="s">
        <v>118</v>
      </c>
      <c r="AP738">
        <v>0</v>
      </c>
      <c r="AQ738">
        <v>0</v>
      </c>
      <c r="AR738">
        <v>256</v>
      </c>
      <c r="AZ738">
        <v>1200</v>
      </c>
      <c r="BA738">
        <v>1</v>
      </c>
      <c r="BB738" t="str">
        <f t="shared" si="460"/>
        <v xml:space="preserve">N65PJ   </v>
      </c>
      <c r="BC738">
        <v>7</v>
      </c>
      <c r="BE738">
        <v>0</v>
      </c>
      <c r="BF738">
        <v>0</v>
      </c>
      <c r="BG738">
        <v>0</v>
      </c>
      <c r="BH738">
        <v>825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 t="shared" si="476"/>
        <v>19:51:05.674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4</v>
      </c>
      <c r="CP738" t="s">
        <v>119</v>
      </c>
      <c r="CQ738">
        <v>275</v>
      </c>
      <c r="CR738">
        <v>2</v>
      </c>
      <c r="CW738">
        <v>7395589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 t="shared" si="473"/>
        <v>06/02/2020 19:51:01.018</v>
      </c>
      <c r="C739" t="str">
        <f t="shared" si="459"/>
        <v>FFDFD3C0</v>
      </c>
      <c r="D739" t="s">
        <v>127</v>
      </c>
      <c r="E739">
        <v>9</v>
      </c>
      <c r="H739">
        <v>51</v>
      </c>
      <c r="I739" t="s">
        <v>133</v>
      </c>
      <c r="J739" t="s">
        <v>129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474"/>
        <v>19:51:05.672</v>
      </c>
      <c r="T739" t="str">
        <f t="shared" si="475"/>
        <v>19:51:04.572</v>
      </c>
      <c r="U739" t="str">
        <f t="shared" si="457"/>
        <v>A88BAF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233</v>
      </c>
      <c r="AJ739">
        <v>38.311343000000001</v>
      </c>
      <c r="AK739" t="s">
        <v>227</v>
      </c>
      <c r="AL739">
        <v>-122.04997299999999</v>
      </c>
      <c r="AM739">
        <v>25</v>
      </c>
      <c r="AN739">
        <v>850</v>
      </c>
      <c r="AO739" t="s">
        <v>118</v>
      </c>
      <c r="AP739">
        <v>0</v>
      </c>
      <c r="AQ739">
        <v>0</v>
      </c>
      <c r="AR739">
        <v>256</v>
      </c>
      <c r="AZ739">
        <v>1200</v>
      </c>
      <c r="BA739">
        <v>1</v>
      </c>
      <c r="BB739" t="str">
        <f t="shared" si="460"/>
        <v xml:space="preserve">N65PJ   </v>
      </c>
      <c r="BC739">
        <v>7</v>
      </c>
      <c r="BE739">
        <v>0</v>
      </c>
      <c r="BF739">
        <v>0</v>
      </c>
      <c r="BG739">
        <v>0</v>
      </c>
      <c r="BH739">
        <v>825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 t="shared" si="476"/>
        <v>19:51:05.674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4</v>
      </c>
      <c r="CP739" t="s">
        <v>119</v>
      </c>
      <c r="CQ739">
        <v>276</v>
      </c>
      <c r="CR739">
        <v>2</v>
      </c>
      <c r="CW739">
        <v>9882061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 t="shared" si="473"/>
        <v>06/02/2020 19:51:01.018</v>
      </c>
      <c r="C740" t="str">
        <f t="shared" si="459"/>
        <v>FFDFD3C0</v>
      </c>
      <c r="D740" t="s">
        <v>127</v>
      </c>
      <c r="E740">
        <v>5</v>
      </c>
      <c r="H740">
        <v>47</v>
      </c>
      <c r="I740" t="s">
        <v>128</v>
      </c>
      <c r="J740" t="s">
        <v>129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474"/>
        <v>19:51:05.672</v>
      </c>
      <c r="T740" t="str">
        <f t="shared" si="475"/>
        <v>19:51:04.572</v>
      </c>
      <c r="U740" t="str">
        <f t="shared" si="457"/>
        <v>A88BAF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233</v>
      </c>
      <c r="AJ740">
        <v>38.311343000000001</v>
      </c>
      <c r="AK740" t="s">
        <v>227</v>
      </c>
      <c r="AL740">
        <v>-122.04997299999999</v>
      </c>
      <c r="AM740">
        <v>25</v>
      </c>
      <c r="AN740">
        <v>850</v>
      </c>
      <c r="AO740" t="s">
        <v>118</v>
      </c>
      <c r="AP740">
        <v>0</v>
      </c>
      <c r="AQ740">
        <v>0</v>
      </c>
      <c r="AR740">
        <v>256</v>
      </c>
      <c r="AZ740">
        <v>1200</v>
      </c>
      <c r="BA740">
        <v>1</v>
      </c>
      <c r="BB740" t="str">
        <f t="shared" si="460"/>
        <v xml:space="preserve">N65PJ   </v>
      </c>
      <c r="BC740">
        <v>7</v>
      </c>
      <c r="BE740">
        <v>0</v>
      </c>
      <c r="BF740">
        <v>0</v>
      </c>
      <c r="BG740">
        <v>0</v>
      </c>
      <c r="BH740">
        <v>825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 t="shared" si="476"/>
        <v>19:51:05.674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4</v>
      </c>
      <c r="CP740" t="s">
        <v>119</v>
      </c>
      <c r="CQ740">
        <v>276</v>
      </c>
      <c r="CR740">
        <v>2</v>
      </c>
      <c r="CW740">
        <v>9882061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 t="shared" ref="A741:A747" si="477">"06/02/2020 19:51:02.170"</f>
        <v>06/02/2020 19:51:02.170</v>
      </c>
      <c r="C741" t="str">
        <f t="shared" si="459"/>
        <v>FFDFD3C0</v>
      </c>
      <c r="D741" t="s">
        <v>127</v>
      </c>
      <c r="E741">
        <v>9</v>
      </c>
      <c r="H741">
        <v>51</v>
      </c>
      <c r="I741" t="s">
        <v>133</v>
      </c>
      <c r="J741" t="s">
        <v>129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ref="S741:S747" si="478">"19:51:06.836"</f>
        <v>19:51:06.836</v>
      </c>
      <c r="T741" t="str">
        <f t="shared" ref="T741:T747" si="479">"19:51:06.336"</f>
        <v>19:51:06.336</v>
      </c>
      <c r="U741" t="str">
        <f t="shared" si="457"/>
        <v>A88BAF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233</v>
      </c>
      <c r="AJ741">
        <v>38.311343000000001</v>
      </c>
      <c r="AK741" t="s">
        <v>227</v>
      </c>
      <c r="AL741">
        <v>-122.04997299999999</v>
      </c>
      <c r="AM741">
        <v>25</v>
      </c>
      <c r="AN741">
        <v>850</v>
      </c>
      <c r="AO741" t="s">
        <v>118</v>
      </c>
      <c r="AP741">
        <v>-1</v>
      </c>
      <c r="AQ741">
        <v>-1</v>
      </c>
      <c r="AR741">
        <v>384</v>
      </c>
      <c r="AZ741">
        <v>1200</v>
      </c>
      <c r="BA741">
        <v>1</v>
      </c>
      <c r="BB741" t="str">
        <f t="shared" si="460"/>
        <v xml:space="preserve">N65PJ   </v>
      </c>
      <c r="BC741">
        <v>7</v>
      </c>
      <c r="BE741">
        <v>0</v>
      </c>
      <c r="BF741">
        <v>0</v>
      </c>
      <c r="BG741">
        <v>0</v>
      </c>
      <c r="BH741">
        <v>800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 t="shared" ref="BW741:BW747" si="480">"19:51:06.838"</f>
        <v>19:51:06.838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5</v>
      </c>
      <c r="CP741" t="s">
        <v>119</v>
      </c>
      <c r="CQ741">
        <v>275</v>
      </c>
      <c r="CR741">
        <v>2</v>
      </c>
      <c r="CW741">
        <v>7396234</v>
      </c>
      <c r="CY741">
        <v>1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 t="shared" si="477"/>
        <v>06/02/2020 19:51:02.170</v>
      </c>
      <c r="C742" t="str">
        <f t="shared" si="459"/>
        <v>FFDFD3C0</v>
      </c>
      <c r="D742" t="s">
        <v>127</v>
      </c>
      <c r="E742">
        <v>5</v>
      </c>
      <c r="H742">
        <v>47</v>
      </c>
      <c r="I742" t="s">
        <v>128</v>
      </c>
      <c r="J742" t="s">
        <v>129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478"/>
        <v>19:51:06.836</v>
      </c>
      <c r="T742" t="str">
        <f t="shared" si="479"/>
        <v>19:51:06.336</v>
      </c>
      <c r="U742" t="str">
        <f t="shared" si="457"/>
        <v>A88BAF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233</v>
      </c>
      <c r="AJ742">
        <v>38.311343000000001</v>
      </c>
      <c r="AK742" t="s">
        <v>227</v>
      </c>
      <c r="AL742">
        <v>-122.04997299999999</v>
      </c>
      <c r="AM742">
        <v>25</v>
      </c>
      <c r="AN742">
        <v>850</v>
      </c>
      <c r="AO742" t="s">
        <v>118</v>
      </c>
      <c r="AP742">
        <v>-1</v>
      </c>
      <c r="AQ742">
        <v>-1</v>
      </c>
      <c r="AR742">
        <v>384</v>
      </c>
      <c r="AZ742">
        <v>1200</v>
      </c>
      <c r="BA742">
        <v>1</v>
      </c>
      <c r="BB742" t="str">
        <f t="shared" si="460"/>
        <v xml:space="preserve">N65PJ   </v>
      </c>
      <c r="BC742">
        <v>7</v>
      </c>
      <c r="BE742">
        <v>0</v>
      </c>
      <c r="BF742">
        <v>0</v>
      </c>
      <c r="BG742">
        <v>0</v>
      </c>
      <c r="BH742">
        <v>800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 t="shared" si="480"/>
        <v>19:51:06.838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5</v>
      </c>
      <c r="CP742" t="s">
        <v>119</v>
      </c>
      <c r="CQ742">
        <v>275</v>
      </c>
      <c r="CR742">
        <v>2</v>
      </c>
      <c r="CW742">
        <v>7396234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 t="shared" si="477"/>
        <v>06/02/2020 19:51:02.170</v>
      </c>
      <c r="C743" t="str">
        <f t="shared" si="459"/>
        <v>FFDFD3C0</v>
      </c>
      <c r="D743" t="s">
        <v>125</v>
      </c>
      <c r="E743">
        <v>19</v>
      </c>
      <c r="F743">
        <v>1019</v>
      </c>
      <c r="G743" t="s">
        <v>114</v>
      </c>
      <c r="J743" t="s">
        <v>126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478"/>
        <v>19:51:06.836</v>
      </c>
      <c r="T743" t="str">
        <f t="shared" si="479"/>
        <v>19:51:06.336</v>
      </c>
      <c r="U743" t="str">
        <f t="shared" si="457"/>
        <v>A88BAF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233</v>
      </c>
      <c r="AJ743">
        <v>38.311343000000001</v>
      </c>
      <c r="AK743" t="s">
        <v>227</v>
      </c>
      <c r="AL743">
        <v>-122.04997299999999</v>
      </c>
      <c r="AM743">
        <v>25</v>
      </c>
      <c r="AN743">
        <v>850</v>
      </c>
      <c r="AO743" t="s">
        <v>118</v>
      </c>
      <c r="AP743">
        <v>-1</v>
      </c>
      <c r="AQ743">
        <v>-1</v>
      </c>
      <c r="AR743">
        <v>384</v>
      </c>
      <c r="AZ743">
        <v>1200</v>
      </c>
      <c r="BA743">
        <v>1</v>
      </c>
      <c r="BB743" t="str">
        <f t="shared" si="460"/>
        <v xml:space="preserve">N65PJ   </v>
      </c>
      <c r="BC743">
        <v>7</v>
      </c>
      <c r="BE743">
        <v>0</v>
      </c>
      <c r="BF743">
        <v>0</v>
      </c>
      <c r="BG743">
        <v>0</v>
      </c>
      <c r="BH743">
        <v>800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 t="shared" si="480"/>
        <v>19:51:06.838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5</v>
      </c>
      <c r="CP743" t="s">
        <v>119</v>
      </c>
      <c r="CQ743">
        <v>275</v>
      </c>
      <c r="CR743">
        <v>2</v>
      </c>
      <c r="CW743">
        <v>7396234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 t="shared" si="477"/>
        <v>06/02/2020 19:51:02.170</v>
      </c>
      <c r="C744" t="str">
        <f t="shared" si="459"/>
        <v>FFDFD3C0</v>
      </c>
      <c r="D744" t="s">
        <v>122</v>
      </c>
      <c r="E744">
        <v>6</v>
      </c>
      <c r="F744">
        <v>2006</v>
      </c>
      <c r="G744" t="s">
        <v>123</v>
      </c>
      <c r="J744" t="s">
        <v>124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478"/>
        <v>19:51:06.836</v>
      </c>
      <c r="T744" t="str">
        <f t="shared" si="479"/>
        <v>19:51:06.336</v>
      </c>
      <c r="U744" t="str">
        <f t="shared" si="457"/>
        <v>A88BAF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233</v>
      </c>
      <c r="AJ744">
        <v>38.311343000000001</v>
      </c>
      <c r="AK744" t="s">
        <v>227</v>
      </c>
      <c r="AL744">
        <v>-122.04997299999999</v>
      </c>
      <c r="AM744">
        <v>25</v>
      </c>
      <c r="AN744">
        <v>850</v>
      </c>
      <c r="AO744" t="s">
        <v>118</v>
      </c>
      <c r="AP744">
        <v>-1</v>
      </c>
      <c r="AQ744">
        <v>-1</v>
      </c>
      <c r="AR744">
        <v>384</v>
      </c>
      <c r="AZ744">
        <v>1200</v>
      </c>
      <c r="BA744">
        <v>1</v>
      </c>
      <c r="BB744" t="str">
        <f t="shared" si="460"/>
        <v xml:space="preserve">N65PJ   </v>
      </c>
      <c r="BC744">
        <v>7</v>
      </c>
      <c r="BE744">
        <v>0</v>
      </c>
      <c r="BF744">
        <v>0</v>
      </c>
      <c r="BG744">
        <v>0</v>
      </c>
      <c r="BH744">
        <v>800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 t="shared" si="480"/>
        <v>19:51:06.838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5</v>
      </c>
      <c r="CP744" t="s">
        <v>119</v>
      </c>
      <c r="CQ744">
        <v>275</v>
      </c>
      <c r="CR744">
        <v>2</v>
      </c>
      <c r="CW744">
        <v>7396234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 t="shared" si="477"/>
        <v>06/02/2020 19:51:02.170</v>
      </c>
      <c r="C745" t="str">
        <f t="shared" si="459"/>
        <v>FFDFD3C0</v>
      </c>
      <c r="D745" t="s">
        <v>131</v>
      </c>
      <c r="E745">
        <v>11</v>
      </c>
      <c r="H745">
        <v>228</v>
      </c>
      <c r="I745" t="s">
        <v>132</v>
      </c>
      <c r="J745" t="s">
        <v>129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478"/>
        <v>19:51:06.836</v>
      </c>
      <c r="T745" t="str">
        <f t="shared" si="479"/>
        <v>19:51:06.336</v>
      </c>
      <c r="U745" t="str">
        <f t="shared" si="457"/>
        <v>A88BAF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233</v>
      </c>
      <c r="AJ745">
        <v>38.311343000000001</v>
      </c>
      <c r="AK745" t="s">
        <v>227</v>
      </c>
      <c r="AL745">
        <v>-122.04997299999999</v>
      </c>
      <c r="AM745">
        <v>25</v>
      </c>
      <c r="AN745">
        <v>850</v>
      </c>
      <c r="AO745" t="s">
        <v>118</v>
      </c>
      <c r="AP745">
        <v>-1</v>
      </c>
      <c r="AQ745">
        <v>-1</v>
      </c>
      <c r="AR745">
        <v>384</v>
      </c>
      <c r="AZ745">
        <v>1200</v>
      </c>
      <c r="BA745">
        <v>1</v>
      </c>
      <c r="BB745" t="str">
        <f t="shared" si="460"/>
        <v xml:space="preserve">N65PJ   </v>
      </c>
      <c r="BC745">
        <v>7</v>
      </c>
      <c r="BE745">
        <v>0</v>
      </c>
      <c r="BF745">
        <v>0</v>
      </c>
      <c r="BG745">
        <v>0</v>
      </c>
      <c r="BH745">
        <v>800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 t="shared" si="480"/>
        <v>19:51:06.838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5</v>
      </c>
      <c r="CP745" t="s">
        <v>119</v>
      </c>
      <c r="CQ745">
        <v>275</v>
      </c>
      <c r="CR745">
        <v>2</v>
      </c>
      <c r="CW745">
        <v>7396234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 t="shared" si="477"/>
        <v>06/02/2020 19:51:02.170</v>
      </c>
      <c r="C746" t="str">
        <f t="shared" si="459"/>
        <v>FFDFD3C0</v>
      </c>
      <c r="D746" t="s">
        <v>113</v>
      </c>
      <c r="E746">
        <v>5</v>
      </c>
      <c r="H746">
        <v>172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478"/>
        <v>19:51:06.836</v>
      </c>
      <c r="T746" t="str">
        <f t="shared" si="479"/>
        <v>19:51:06.336</v>
      </c>
      <c r="U746" t="str">
        <f t="shared" si="457"/>
        <v>A88BAF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233</v>
      </c>
      <c r="AJ746">
        <v>38.311343000000001</v>
      </c>
      <c r="AK746" t="s">
        <v>227</v>
      </c>
      <c r="AL746">
        <v>-122.04997299999999</v>
      </c>
      <c r="AM746">
        <v>25</v>
      </c>
      <c r="AN746">
        <v>850</v>
      </c>
      <c r="AO746" t="s">
        <v>118</v>
      </c>
      <c r="AP746">
        <v>-1</v>
      </c>
      <c r="AQ746">
        <v>-1</v>
      </c>
      <c r="AR746">
        <v>384</v>
      </c>
      <c r="AZ746">
        <v>1200</v>
      </c>
      <c r="BA746">
        <v>1</v>
      </c>
      <c r="BB746" t="str">
        <f t="shared" si="460"/>
        <v xml:space="preserve">N65PJ   </v>
      </c>
      <c r="BC746">
        <v>7</v>
      </c>
      <c r="BE746">
        <v>0</v>
      </c>
      <c r="BF746">
        <v>0</v>
      </c>
      <c r="BG746">
        <v>0</v>
      </c>
      <c r="BH746">
        <v>800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 t="shared" si="480"/>
        <v>19:51:06.838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5</v>
      </c>
      <c r="CP746" t="s">
        <v>119</v>
      </c>
      <c r="CQ746">
        <v>275</v>
      </c>
      <c r="CR746">
        <v>2</v>
      </c>
      <c r="CW746">
        <v>7396234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 t="shared" si="477"/>
        <v>06/02/2020 19:51:02.170</v>
      </c>
      <c r="C747" t="str">
        <f t="shared" si="459"/>
        <v>FFDFD3C0</v>
      </c>
      <c r="D747" t="s">
        <v>127</v>
      </c>
      <c r="E747">
        <v>7</v>
      </c>
      <c r="H747">
        <v>49</v>
      </c>
      <c r="I747" t="s">
        <v>114</v>
      </c>
      <c r="J747" t="s">
        <v>129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478"/>
        <v>19:51:06.836</v>
      </c>
      <c r="T747" t="str">
        <f t="shared" si="479"/>
        <v>19:51:06.336</v>
      </c>
      <c r="U747" t="str">
        <f t="shared" si="457"/>
        <v>A88BAF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233</v>
      </c>
      <c r="AJ747">
        <v>38.311343000000001</v>
      </c>
      <c r="AK747" t="s">
        <v>227</v>
      </c>
      <c r="AL747">
        <v>-122.04997299999999</v>
      </c>
      <c r="AM747">
        <v>25</v>
      </c>
      <c r="AN747">
        <v>850</v>
      </c>
      <c r="AO747" t="s">
        <v>118</v>
      </c>
      <c r="AP747">
        <v>-1</v>
      </c>
      <c r="AQ747">
        <v>-1</v>
      </c>
      <c r="AR747">
        <v>384</v>
      </c>
      <c r="AZ747">
        <v>1200</v>
      </c>
      <c r="BA747">
        <v>1</v>
      </c>
      <c r="BB747" t="str">
        <f t="shared" si="460"/>
        <v xml:space="preserve">N65PJ   </v>
      </c>
      <c r="BC747">
        <v>7</v>
      </c>
      <c r="BE747">
        <v>0</v>
      </c>
      <c r="BF747">
        <v>0</v>
      </c>
      <c r="BG747">
        <v>0</v>
      </c>
      <c r="BH747">
        <v>800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 t="shared" si="480"/>
        <v>19:51:06.838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5</v>
      </c>
      <c r="CP747" t="s">
        <v>119</v>
      </c>
      <c r="CQ747">
        <v>275</v>
      </c>
      <c r="CR747">
        <v>2</v>
      </c>
      <c r="CW747">
        <v>7396234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 t="shared" ref="A748:A754" si="481">"06/02/2020 19:51:03.126"</f>
        <v>06/02/2020 19:51:03.126</v>
      </c>
      <c r="C748" t="str">
        <f t="shared" si="459"/>
        <v>FFDFD3C0</v>
      </c>
      <c r="D748" t="s">
        <v>125</v>
      </c>
      <c r="E748">
        <v>19</v>
      </c>
      <c r="F748">
        <v>1019</v>
      </c>
      <c r="G748" t="s">
        <v>114</v>
      </c>
      <c r="J748" t="s">
        <v>126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ref="S748:S754" si="482">"19:51:07.773"</f>
        <v>19:51:07.773</v>
      </c>
      <c r="T748" t="str">
        <f t="shared" ref="T748:T754" si="483">"19:51:07.273"</f>
        <v>19:51:07.273</v>
      </c>
      <c r="U748" t="str">
        <f t="shared" si="457"/>
        <v>A88BAF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232</v>
      </c>
      <c r="AJ748">
        <v>38.311321999999997</v>
      </c>
      <c r="AK748" t="s">
        <v>230</v>
      </c>
      <c r="AL748">
        <v>-122.049994</v>
      </c>
      <c r="AM748">
        <v>25</v>
      </c>
      <c r="AN748">
        <v>850</v>
      </c>
      <c r="AO748" t="s">
        <v>118</v>
      </c>
      <c r="AP748">
        <v>-1</v>
      </c>
      <c r="AQ748">
        <v>-1</v>
      </c>
      <c r="AR748">
        <v>384</v>
      </c>
      <c r="AZ748">
        <v>1200</v>
      </c>
      <c r="BA748">
        <v>1</v>
      </c>
      <c r="BB748" t="str">
        <f t="shared" si="460"/>
        <v xml:space="preserve">N65PJ   </v>
      </c>
      <c r="BC748">
        <v>7</v>
      </c>
      <c r="BE748">
        <v>0</v>
      </c>
      <c r="BF748">
        <v>0</v>
      </c>
      <c r="BG748">
        <v>0</v>
      </c>
      <c r="BH748">
        <v>825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 t="shared" ref="BW748:BW754" si="484">"19:51:07.781"</f>
        <v>19:51:07.781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5</v>
      </c>
      <c r="CP748" t="s">
        <v>119</v>
      </c>
      <c r="CQ748">
        <v>275</v>
      </c>
      <c r="CR748">
        <v>2</v>
      </c>
      <c r="CW748">
        <v>7396730</v>
      </c>
      <c r="CY748">
        <v>1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 t="shared" si="481"/>
        <v>06/02/2020 19:51:03.126</v>
      </c>
      <c r="C749" t="str">
        <f t="shared" si="459"/>
        <v>FFDFD3C0</v>
      </c>
      <c r="D749" t="s">
        <v>127</v>
      </c>
      <c r="E749">
        <v>9</v>
      </c>
      <c r="H749">
        <v>51</v>
      </c>
      <c r="I749" t="s">
        <v>133</v>
      </c>
      <c r="J749" t="s">
        <v>129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482"/>
        <v>19:51:07.773</v>
      </c>
      <c r="T749" t="str">
        <f t="shared" si="483"/>
        <v>19:51:07.273</v>
      </c>
      <c r="U749" t="str">
        <f t="shared" si="457"/>
        <v>A88BAF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232</v>
      </c>
      <c r="AJ749">
        <v>38.311321999999997</v>
      </c>
      <c r="AK749" t="s">
        <v>230</v>
      </c>
      <c r="AL749">
        <v>-122.049994</v>
      </c>
      <c r="AM749">
        <v>25</v>
      </c>
      <c r="AN749">
        <v>850</v>
      </c>
      <c r="AO749" t="s">
        <v>118</v>
      </c>
      <c r="AP749">
        <v>-1</v>
      </c>
      <c r="AQ749">
        <v>-1</v>
      </c>
      <c r="AR749">
        <v>384</v>
      </c>
      <c r="AZ749">
        <v>1200</v>
      </c>
      <c r="BA749">
        <v>1</v>
      </c>
      <c r="BB749" t="str">
        <f t="shared" si="460"/>
        <v xml:space="preserve">N65PJ   </v>
      </c>
      <c r="BC749">
        <v>7</v>
      </c>
      <c r="BE749">
        <v>0</v>
      </c>
      <c r="BF749">
        <v>0</v>
      </c>
      <c r="BG749">
        <v>0</v>
      </c>
      <c r="BH749">
        <v>825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 t="shared" si="484"/>
        <v>19:51:07.781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5</v>
      </c>
      <c r="CP749" t="s">
        <v>119</v>
      </c>
      <c r="CQ749">
        <v>275</v>
      </c>
      <c r="CR749">
        <v>2</v>
      </c>
      <c r="CW749">
        <v>7396730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 t="shared" si="481"/>
        <v>06/02/2020 19:51:03.126</v>
      </c>
      <c r="C750" t="str">
        <f t="shared" si="459"/>
        <v>FFDFD3C0</v>
      </c>
      <c r="D750" t="s">
        <v>127</v>
      </c>
      <c r="E750">
        <v>5</v>
      </c>
      <c r="H750">
        <v>47</v>
      </c>
      <c r="I750" t="s">
        <v>128</v>
      </c>
      <c r="J750" t="s">
        <v>129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482"/>
        <v>19:51:07.773</v>
      </c>
      <c r="T750" t="str">
        <f t="shared" si="483"/>
        <v>19:51:07.273</v>
      </c>
      <c r="U750" t="str">
        <f t="shared" si="457"/>
        <v>A88BAF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232</v>
      </c>
      <c r="AJ750">
        <v>38.311321999999997</v>
      </c>
      <c r="AK750" t="s">
        <v>230</v>
      </c>
      <c r="AL750">
        <v>-122.049994</v>
      </c>
      <c r="AM750">
        <v>25</v>
      </c>
      <c r="AN750">
        <v>850</v>
      </c>
      <c r="AO750" t="s">
        <v>118</v>
      </c>
      <c r="AP750">
        <v>-1</v>
      </c>
      <c r="AQ750">
        <v>-1</v>
      </c>
      <c r="AR750">
        <v>384</v>
      </c>
      <c r="AZ750">
        <v>1200</v>
      </c>
      <c r="BA750">
        <v>1</v>
      </c>
      <c r="BB750" t="str">
        <f t="shared" si="460"/>
        <v xml:space="preserve">N65PJ   </v>
      </c>
      <c r="BC750">
        <v>7</v>
      </c>
      <c r="BE750">
        <v>0</v>
      </c>
      <c r="BF750">
        <v>0</v>
      </c>
      <c r="BG750">
        <v>0</v>
      </c>
      <c r="BH750">
        <v>825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 t="shared" si="484"/>
        <v>19:51:07.781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5</v>
      </c>
      <c r="CP750" t="s">
        <v>119</v>
      </c>
      <c r="CQ750">
        <v>275</v>
      </c>
      <c r="CR750">
        <v>2</v>
      </c>
      <c r="CW750">
        <v>7396730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 t="shared" si="481"/>
        <v>06/02/2020 19:51:03.126</v>
      </c>
      <c r="C751" t="str">
        <f t="shared" si="459"/>
        <v>FFDFD3C0</v>
      </c>
      <c r="D751" t="s">
        <v>122</v>
      </c>
      <c r="E751">
        <v>6</v>
      </c>
      <c r="F751">
        <v>2006</v>
      </c>
      <c r="G751" t="s">
        <v>123</v>
      </c>
      <c r="J751" t="s">
        <v>124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482"/>
        <v>19:51:07.773</v>
      </c>
      <c r="T751" t="str">
        <f t="shared" si="483"/>
        <v>19:51:07.273</v>
      </c>
      <c r="U751" t="str">
        <f t="shared" si="457"/>
        <v>A88BAF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232</v>
      </c>
      <c r="AJ751">
        <v>38.311321999999997</v>
      </c>
      <c r="AK751" t="s">
        <v>230</v>
      </c>
      <c r="AL751">
        <v>-122.049994</v>
      </c>
      <c r="AM751">
        <v>25</v>
      </c>
      <c r="AN751">
        <v>850</v>
      </c>
      <c r="AO751" t="s">
        <v>118</v>
      </c>
      <c r="AP751">
        <v>-1</v>
      </c>
      <c r="AQ751">
        <v>-1</v>
      </c>
      <c r="AR751">
        <v>384</v>
      </c>
      <c r="AZ751">
        <v>1200</v>
      </c>
      <c r="BA751">
        <v>1</v>
      </c>
      <c r="BB751" t="str">
        <f t="shared" si="460"/>
        <v xml:space="preserve">N65PJ   </v>
      </c>
      <c r="BC751">
        <v>7</v>
      </c>
      <c r="BE751">
        <v>0</v>
      </c>
      <c r="BF751">
        <v>0</v>
      </c>
      <c r="BG751">
        <v>0</v>
      </c>
      <c r="BH751">
        <v>825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 t="shared" si="484"/>
        <v>19:51:07.781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5</v>
      </c>
      <c r="CP751" t="s">
        <v>119</v>
      </c>
      <c r="CQ751">
        <v>275</v>
      </c>
      <c r="CR751">
        <v>2</v>
      </c>
      <c r="CW751">
        <v>7396730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 t="shared" si="481"/>
        <v>06/02/2020 19:51:03.126</v>
      </c>
      <c r="C752" t="str">
        <f t="shared" si="459"/>
        <v>FFDFD3C0</v>
      </c>
      <c r="D752" t="s">
        <v>131</v>
      </c>
      <c r="E752">
        <v>11</v>
      </c>
      <c r="H752">
        <v>228</v>
      </c>
      <c r="I752" t="s">
        <v>132</v>
      </c>
      <c r="J752" t="s">
        <v>129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482"/>
        <v>19:51:07.773</v>
      </c>
      <c r="T752" t="str">
        <f t="shared" si="483"/>
        <v>19:51:07.273</v>
      </c>
      <c r="U752" t="str">
        <f t="shared" si="457"/>
        <v>A88BAF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232</v>
      </c>
      <c r="AJ752">
        <v>38.311321999999997</v>
      </c>
      <c r="AK752" t="s">
        <v>230</v>
      </c>
      <c r="AL752">
        <v>-122.049994</v>
      </c>
      <c r="AM752">
        <v>25</v>
      </c>
      <c r="AN752">
        <v>850</v>
      </c>
      <c r="AO752" t="s">
        <v>118</v>
      </c>
      <c r="AP752">
        <v>-1</v>
      </c>
      <c r="AQ752">
        <v>-1</v>
      </c>
      <c r="AR752">
        <v>384</v>
      </c>
      <c r="AZ752">
        <v>1200</v>
      </c>
      <c r="BA752">
        <v>1</v>
      </c>
      <c r="BB752" t="str">
        <f t="shared" si="460"/>
        <v xml:space="preserve">N65PJ   </v>
      </c>
      <c r="BC752">
        <v>7</v>
      </c>
      <c r="BE752">
        <v>0</v>
      </c>
      <c r="BF752">
        <v>0</v>
      </c>
      <c r="BG752">
        <v>0</v>
      </c>
      <c r="BH752">
        <v>825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 t="shared" si="484"/>
        <v>19:51:07.781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5</v>
      </c>
      <c r="CP752" t="s">
        <v>119</v>
      </c>
      <c r="CQ752">
        <v>275</v>
      </c>
      <c r="CR752">
        <v>2</v>
      </c>
      <c r="CW752">
        <v>7396730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 t="shared" si="481"/>
        <v>06/02/2020 19:51:03.126</v>
      </c>
      <c r="C753" t="str">
        <f t="shared" si="459"/>
        <v>FFDFD3C0</v>
      </c>
      <c r="D753" t="s">
        <v>113</v>
      </c>
      <c r="E753">
        <v>5</v>
      </c>
      <c r="H753">
        <v>172</v>
      </c>
      <c r="I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482"/>
        <v>19:51:07.773</v>
      </c>
      <c r="T753" t="str">
        <f t="shared" si="483"/>
        <v>19:51:07.273</v>
      </c>
      <c r="U753" t="str">
        <f t="shared" si="457"/>
        <v>A88BAF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232</v>
      </c>
      <c r="AJ753">
        <v>38.311321999999997</v>
      </c>
      <c r="AK753" t="s">
        <v>230</v>
      </c>
      <c r="AL753">
        <v>-122.049994</v>
      </c>
      <c r="AM753">
        <v>25</v>
      </c>
      <c r="AN753">
        <v>850</v>
      </c>
      <c r="AO753" t="s">
        <v>118</v>
      </c>
      <c r="AP753">
        <v>-1</v>
      </c>
      <c r="AQ753">
        <v>-1</v>
      </c>
      <c r="AR753">
        <v>384</v>
      </c>
      <c r="AZ753">
        <v>1200</v>
      </c>
      <c r="BA753">
        <v>1</v>
      </c>
      <c r="BB753" t="str">
        <f t="shared" si="460"/>
        <v xml:space="preserve">N65PJ   </v>
      </c>
      <c r="BC753">
        <v>7</v>
      </c>
      <c r="BE753">
        <v>0</v>
      </c>
      <c r="BF753">
        <v>0</v>
      </c>
      <c r="BG753">
        <v>0</v>
      </c>
      <c r="BH753">
        <v>825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 t="shared" si="484"/>
        <v>19:51:07.781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5</v>
      </c>
      <c r="CP753" t="s">
        <v>119</v>
      </c>
      <c r="CQ753">
        <v>275</v>
      </c>
      <c r="CR753">
        <v>2</v>
      </c>
      <c r="CW753">
        <v>7396730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 t="shared" si="481"/>
        <v>06/02/2020 19:51:03.126</v>
      </c>
      <c r="C754" t="str">
        <f t="shared" si="459"/>
        <v>FFDFD3C0</v>
      </c>
      <c r="D754" t="s">
        <v>127</v>
      </c>
      <c r="E754">
        <v>7</v>
      </c>
      <c r="H754">
        <v>49</v>
      </c>
      <c r="I754" t="s">
        <v>114</v>
      </c>
      <c r="J754" t="s">
        <v>129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482"/>
        <v>19:51:07.773</v>
      </c>
      <c r="T754" t="str">
        <f t="shared" si="483"/>
        <v>19:51:07.273</v>
      </c>
      <c r="U754" t="str">
        <f t="shared" si="457"/>
        <v>A88BAF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232</v>
      </c>
      <c r="AJ754">
        <v>38.311321999999997</v>
      </c>
      <c r="AK754" t="s">
        <v>230</v>
      </c>
      <c r="AL754">
        <v>-122.049994</v>
      </c>
      <c r="AM754">
        <v>25</v>
      </c>
      <c r="AN754">
        <v>850</v>
      </c>
      <c r="AO754" t="s">
        <v>118</v>
      </c>
      <c r="AP754">
        <v>-1</v>
      </c>
      <c r="AQ754">
        <v>-1</v>
      </c>
      <c r="AR754">
        <v>384</v>
      </c>
      <c r="AZ754">
        <v>1200</v>
      </c>
      <c r="BA754">
        <v>1</v>
      </c>
      <c r="BB754" t="str">
        <f t="shared" si="460"/>
        <v xml:space="preserve">N65PJ   </v>
      </c>
      <c r="BC754">
        <v>7</v>
      </c>
      <c r="BE754">
        <v>0</v>
      </c>
      <c r="BF754">
        <v>0</v>
      </c>
      <c r="BG754">
        <v>0</v>
      </c>
      <c r="BH754">
        <v>825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 t="shared" si="484"/>
        <v>19:51:07.781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5</v>
      </c>
      <c r="CP754" t="s">
        <v>119</v>
      </c>
      <c r="CQ754">
        <v>275</v>
      </c>
      <c r="CR754">
        <v>2</v>
      </c>
      <c r="CW754">
        <v>7396730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 t="shared" ref="A755:A761" si="485">"06/02/2020 19:51:04.188"</f>
        <v>06/02/2020 19:51:04.188</v>
      </c>
      <c r="C755" t="str">
        <f t="shared" si="459"/>
        <v>FFDFD3C0</v>
      </c>
      <c r="D755" t="s">
        <v>122</v>
      </c>
      <c r="E755">
        <v>6</v>
      </c>
      <c r="F755">
        <v>2006</v>
      </c>
      <c r="G755" t="s">
        <v>123</v>
      </c>
      <c r="J755" t="s">
        <v>124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ref="S755:S761" si="486">"19:51:08.859"</f>
        <v>19:51:08.859</v>
      </c>
      <c r="T755" t="str">
        <f t="shared" ref="T755:T761" si="487">"19:51:08.359"</f>
        <v>19:51:08.359</v>
      </c>
      <c r="U755" t="str">
        <f t="shared" si="457"/>
        <v>A88BAF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233</v>
      </c>
      <c r="AJ755">
        <v>38.311343000000001</v>
      </c>
      <c r="AK755" t="s">
        <v>227</v>
      </c>
      <c r="AL755">
        <v>-122.04997299999999</v>
      </c>
      <c r="AM755">
        <v>25</v>
      </c>
      <c r="AN755">
        <v>875</v>
      </c>
      <c r="AO755" t="s">
        <v>118</v>
      </c>
      <c r="AP755">
        <v>-3</v>
      </c>
      <c r="AQ755">
        <v>-1</v>
      </c>
      <c r="AR755">
        <v>320</v>
      </c>
      <c r="AZ755">
        <v>1200</v>
      </c>
      <c r="BA755">
        <v>1</v>
      </c>
      <c r="BB755" t="str">
        <f t="shared" si="460"/>
        <v xml:space="preserve">N65PJ   </v>
      </c>
      <c r="BC755">
        <v>7</v>
      </c>
      <c r="BE755">
        <v>0</v>
      </c>
      <c r="BF755">
        <v>0</v>
      </c>
      <c r="BG755">
        <v>0</v>
      </c>
      <c r="BH755">
        <v>850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 t="shared" ref="BW755:BW761" si="488">"19:51:08.864"</f>
        <v>19:51:08.864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5</v>
      </c>
      <c r="CP755" t="s">
        <v>119</v>
      </c>
      <c r="CQ755">
        <v>276</v>
      </c>
      <c r="CR755">
        <v>2</v>
      </c>
      <c r="CW755">
        <v>9884566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 t="shared" si="485"/>
        <v>06/02/2020 19:51:04.188</v>
      </c>
      <c r="C756" t="str">
        <f t="shared" si="459"/>
        <v>FFDFD3C0</v>
      </c>
      <c r="D756" t="s">
        <v>127</v>
      </c>
      <c r="E756">
        <v>9</v>
      </c>
      <c r="H756">
        <v>51</v>
      </c>
      <c r="I756" t="s">
        <v>133</v>
      </c>
      <c r="J756" t="s">
        <v>129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486"/>
        <v>19:51:08.859</v>
      </c>
      <c r="T756" t="str">
        <f t="shared" si="487"/>
        <v>19:51:08.359</v>
      </c>
      <c r="U756" t="str">
        <f t="shared" si="457"/>
        <v>A88BAF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233</v>
      </c>
      <c r="AJ756">
        <v>38.311343000000001</v>
      </c>
      <c r="AK756" t="s">
        <v>227</v>
      </c>
      <c r="AL756">
        <v>-122.04997299999999</v>
      </c>
      <c r="AM756">
        <v>25</v>
      </c>
      <c r="AN756">
        <v>875</v>
      </c>
      <c r="AO756" t="s">
        <v>118</v>
      </c>
      <c r="AP756">
        <v>-3</v>
      </c>
      <c r="AQ756">
        <v>-1</v>
      </c>
      <c r="AR756">
        <v>320</v>
      </c>
      <c r="AZ756">
        <v>1200</v>
      </c>
      <c r="BA756">
        <v>1</v>
      </c>
      <c r="BB756" t="str">
        <f t="shared" si="460"/>
        <v xml:space="preserve">N65PJ   </v>
      </c>
      <c r="BC756">
        <v>7</v>
      </c>
      <c r="BE756">
        <v>0</v>
      </c>
      <c r="BF756">
        <v>0</v>
      </c>
      <c r="BG756">
        <v>0</v>
      </c>
      <c r="BH756">
        <v>850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 t="shared" si="488"/>
        <v>19:51:08.864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5</v>
      </c>
      <c r="CP756" t="s">
        <v>119</v>
      </c>
      <c r="CQ756">
        <v>276</v>
      </c>
      <c r="CR756">
        <v>2</v>
      </c>
      <c r="CW756">
        <v>9884566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 t="shared" si="485"/>
        <v>06/02/2020 19:51:04.188</v>
      </c>
      <c r="C757" t="str">
        <f t="shared" si="459"/>
        <v>FFDFD3C0</v>
      </c>
      <c r="D757" t="s">
        <v>127</v>
      </c>
      <c r="E757">
        <v>5</v>
      </c>
      <c r="H757">
        <v>47</v>
      </c>
      <c r="I757" t="s">
        <v>128</v>
      </c>
      <c r="J757" t="s">
        <v>129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486"/>
        <v>19:51:08.859</v>
      </c>
      <c r="T757" t="str">
        <f t="shared" si="487"/>
        <v>19:51:08.359</v>
      </c>
      <c r="U757" t="str">
        <f t="shared" si="457"/>
        <v>A88BAF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233</v>
      </c>
      <c r="AJ757">
        <v>38.311343000000001</v>
      </c>
      <c r="AK757" t="s">
        <v>227</v>
      </c>
      <c r="AL757">
        <v>-122.04997299999999</v>
      </c>
      <c r="AM757">
        <v>25</v>
      </c>
      <c r="AN757">
        <v>875</v>
      </c>
      <c r="AO757" t="s">
        <v>118</v>
      </c>
      <c r="AP757">
        <v>-3</v>
      </c>
      <c r="AQ757">
        <v>-1</v>
      </c>
      <c r="AR757">
        <v>320</v>
      </c>
      <c r="AZ757">
        <v>1200</v>
      </c>
      <c r="BA757">
        <v>1</v>
      </c>
      <c r="BB757" t="str">
        <f t="shared" si="460"/>
        <v xml:space="preserve">N65PJ   </v>
      </c>
      <c r="BC757">
        <v>7</v>
      </c>
      <c r="BE757">
        <v>0</v>
      </c>
      <c r="BF757">
        <v>0</v>
      </c>
      <c r="BG757">
        <v>0</v>
      </c>
      <c r="BH757">
        <v>850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 t="shared" si="488"/>
        <v>19:51:08.864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5</v>
      </c>
      <c r="CP757" t="s">
        <v>119</v>
      </c>
      <c r="CQ757">
        <v>276</v>
      </c>
      <c r="CR757">
        <v>2</v>
      </c>
      <c r="CW757">
        <v>9884566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 t="shared" si="485"/>
        <v>06/02/2020 19:51:04.188</v>
      </c>
      <c r="C758" t="str">
        <f t="shared" si="459"/>
        <v>FFDFD3C0</v>
      </c>
      <c r="D758" t="s">
        <v>131</v>
      </c>
      <c r="E758">
        <v>11</v>
      </c>
      <c r="H758">
        <v>228</v>
      </c>
      <c r="I758" t="s">
        <v>132</v>
      </c>
      <c r="J758" t="s">
        <v>129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486"/>
        <v>19:51:08.859</v>
      </c>
      <c r="T758" t="str">
        <f t="shared" si="487"/>
        <v>19:51:08.359</v>
      </c>
      <c r="U758" t="str">
        <f t="shared" si="457"/>
        <v>A88BAF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233</v>
      </c>
      <c r="AJ758">
        <v>38.311343000000001</v>
      </c>
      <c r="AK758" t="s">
        <v>227</v>
      </c>
      <c r="AL758">
        <v>-122.04997299999999</v>
      </c>
      <c r="AM758">
        <v>25</v>
      </c>
      <c r="AN758">
        <v>875</v>
      </c>
      <c r="AO758" t="s">
        <v>118</v>
      </c>
      <c r="AP758">
        <v>-3</v>
      </c>
      <c r="AQ758">
        <v>-1</v>
      </c>
      <c r="AR758">
        <v>320</v>
      </c>
      <c r="AZ758">
        <v>1200</v>
      </c>
      <c r="BA758">
        <v>1</v>
      </c>
      <c r="BB758" t="str">
        <f t="shared" si="460"/>
        <v xml:space="preserve">N65PJ   </v>
      </c>
      <c r="BC758">
        <v>7</v>
      </c>
      <c r="BE758">
        <v>0</v>
      </c>
      <c r="BF758">
        <v>0</v>
      </c>
      <c r="BG758">
        <v>0</v>
      </c>
      <c r="BH758">
        <v>850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 t="shared" si="488"/>
        <v>19:51:08.864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5</v>
      </c>
      <c r="CP758" t="s">
        <v>119</v>
      </c>
      <c r="CQ758">
        <v>276</v>
      </c>
      <c r="CR758">
        <v>2</v>
      </c>
      <c r="CW758">
        <v>9884566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 t="shared" si="485"/>
        <v>06/02/2020 19:51:04.188</v>
      </c>
      <c r="C759" t="str">
        <f t="shared" si="459"/>
        <v>FFDFD3C0</v>
      </c>
      <c r="D759" t="s">
        <v>113</v>
      </c>
      <c r="E759">
        <v>5</v>
      </c>
      <c r="H759">
        <v>172</v>
      </c>
      <c r="I759" t="s">
        <v>114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486"/>
        <v>19:51:08.859</v>
      </c>
      <c r="T759" t="str">
        <f t="shared" si="487"/>
        <v>19:51:08.359</v>
      </c>
      <c r="U759" t="str">
        <f t="shared" si="457"/>
        <v>A88BAF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233</v>
      </c>
      <c r="AJ759">
        <v>38.311343000000001</v>
      </c>
      <c r="AK759" t="s">
        <v>227</v>
      </c>
      <c r="AL759">
        <v>-122.04997299999999</v>
      </c>
      <c r="AM759">
        <v>25</v>
      </c>
      <c r="AN759">
        <v>875</v>
      </c>
      <c r="AO759" t="s">
        <v>118</v>
      </c>
      <c r="AP759">
        <v>-3</v>
      </c>
      <c r="AQ759">
        <v>-1</v>
      </c>
      <c r="AR759">
        <v>320</v>
      </c>
      <c r="AZ759">
        <v>1200</v>
      </c>
      <c r="BA759">
        <v>1</v>
      </c>
      <c r="BB759" t="str">
        <f t="shared" si="460"/>
        <v xml:space="preserve">N65PJ   </v>
      </c>
      <c r="BC759">
        <v>7</v>
      </c>
      <c r="BE759">
        <v>0</v>
      </c>
      <c r="BF759">
        <v>0</v>
      </c>
      <c r="BG759">
        <v>0</v>
      </c>
      <c r="BH759">
        <v>850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 t="shared" si="488"/>
        <v>19:51:08.864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5</v>
      </c>
      <c r="CP759" t="s">
        <v>119</v>
      </c>
      <c r="CQ759">
        <v>276</v>
      </c>
      <c r="CR759">
        <v>2</v>
      </c>
      <c r="CW759">
        <v>9884566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 t="shared" si="485"/>
        <v>06/02/2020 19:51:04.188</v>
      </c>
      <c r="C760" t="str">
        <f t="shared" si="459"/>
        <v>FFDFD3C0</v>
      </c>
      <c r="D760" t="s">
        <v>127</v>
      </c>
      <c r="E760">
        <v>7</v>
      </c>
      <c r="H760">
        <v>49</v>
      </c>
      <c r="I760" t="s">
        <v>114</v>
      </c>
      <c r="J760" t="s">
        <v>129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486"/>
        <v>19:51:08.859</v>
      </c>
      <c r="T760" t="str">
        <f t="shared" si="487"/>
        <v>19:51:08.359</v>
      </c>
      <c r="U760" t="str">
        <f t="shared" si="457"/>
        <v>A88BAF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233</v>
      </c>
      <c r="AJ760">
        <v>38.311343000000001</v>
      </c>
      <c r="AK760" t="s">
        <v>227</v>
      </c>
      <c r="AL760">
        <v>-122.04997299999999</v>
      </c>
      <c r="AM760">
        <v>25</v>
      </c>
      <c r="AN760">
        <v>875</v>
      </c>
      <c r="AO760" t="s">
        <v>118</v>
      </c>
      <c r="AP760">
        <v>-3</v>
      </c>
      <c r="AQ760">
        <v>-1</v>
      </c>
      <c r="AR760">
        <v>320</v>
      </c>
      <c r="AZ760">
        <v>1200</v>
      </c>
      <c r="BA760">
        <v>1</v>
      </c>
      <c r="BB760" t="str">
        <f t="shared" si="460"/>
        <v xml:space="preserve">N65PJ   </v>
      </c>
      <c r="BC760">
        <v>7</v>
      </c>
      <c r="BE760">
        <v>0</v>
      </c>
      <c r="BF760">
        <v>0</v>
      </c>
      <c r="BG760">
        <v>0</v>
      </c>
      <c r="BH760">
        <v>850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 t="shared" si="488"/>
        <v>19:51:08.864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3</v>
      </c>
      <c r="CP760" t="s">
        <v>119</v>
      </c>
      <c r="CQ760">
        <v>275</v>
      </c>
      <c r="CR760">
        <v>2</v>
      </c>
      <c r="CW760">
        <v>7397367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 t="shared" si="485"/>
        <v>06/02/2020 19:51:04.188</v>
      </c>
      <c r="C761" t="str">
        <f t="shared" si="459"/>
        <v>FFDFD3C0</v>
      </c>
      <c r="D761" t="s">
        <v>125</v>
      </c>
      <c r="E761">
        <v>19</v>
      </c>
      <c r="F761">
        <v>1019</v>
      </c>
      <c r="G761" t="s">
        <v>114</v>
      </c>
      <c r="J761" t="s">
        <v>126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486"/>
        <v>19:51:08.859</v>
      </c>
      <c r="T761" t="str">
        <f t="shared" si="487"/>
        <v>19:51:08.359</v>
      </c>
      <c r="U761" t="str">
        <f t="shared" si="457"/>
        <v>A88BAF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233</v>
      </c>
      <c r="AJ761">
        <v>38.311343000000001</v>
      </c>
      <c r="AK761" t="s">
        <v>227</v>
      </c>
      <c r="AL761">
        <v>-122.04997299999999</v>
      </c>
      <c r="AM761">
        <v>25</v>
      </c>
      <c r="AN761">
        <v>875</v>
      </c>
      <c r="AO761" t="s">
        <v>118</v>
      </c>
      <c r="AP761">
        <v>-3</v>
      </c>
      <c r="AQ761">
        <v>-1</v>
      </c>
      <c r="AR761">
        <v>320</v>
      </c>
      <c r="AZ761">
        <v>1200</v>
      </c>
      <c r="BA761">
        <v>1</v>
      </c>
      <c r="BB761" t="str">
        <f t="shared" si="460"/>
        <v xml:space="preserve">N65PJ   </v>
      </c>
      <c r="BC761">
        <v>7</v>
      </c>
      <c r="BE761">
        <v>0</v>
      </c>
      <c r="BF761">
        <v>0</v>
      </c>
      <c r="BG761">
        <v>0</v>
      </c>
      <c r="BH761">
        <v>850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 t="shared" si="488"/>
        <v>19:51:08.864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5</v>
      </c>
      <c r="CP761" t="s">
        <v>119</v>
      </c>
      <c r="CQ761">
        <v>276</v>
      </c>
      <c r="CR761">
        <v>2</v>
      </c>
      <c r="CW761">
        <v>9884566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 t="shared" ref="A762:A768" si="489">"06/02/2020 19:51:05.027"</f>
        <v>06/02/2020 19:51:05.027</v>
      </c>
      <c r="C762" t="str">
        <f t="shared" si="459"/>
        <v>FFDFD3C0</v>
      </c>
      <c r="D762" t="s">
        <v>131</v>
      </c>
      <c r="E762">
        <v>11</v>
      </c>
      <c r="H762">
        <v>228</v>
      </c>
      <c r="I762" t="s">
        <v>132</v>
      </c>
      <c r="J762" t="s">
        <v>129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ref="S762:S768" si="490">"19:51:09.680"</f>
        <v>19:51:09.680</v>
      </c>
      <c r="T762" t="str">
        <f t="shared" ref="T762:T768" si="491">"19:51:09.280"</f>
        <v>19:51:09.280</v>
      </c>
      <c r="U762" t="str">
        <f t="shared" si="457"/>
        <v>A88BAF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231</v>
      </c>
      <c r="AJ762">
        <v>38.311300000000003</v>
      </c>
      <c r="AK762" t="s">
        <v>222</v>
      </c>
      <c r="AL762">
        <v>-122.050037</v>
      </c>
      <c r="AM762">
        <v>25</v>
      </c>
      <c r="AN762">
        <v>875</v>
      </c>
      <c r="AO762" t="s">
        <v>118</v>
      </c>
      <c r="AP762">
        <v>-4</v>
      </c>
      <c r="AQ762">
        <v>-2</v>
      </c>
      <c r="AR762">
        <v>384</v>
      </c>
      <c r="AZ762">
        <v>1200</v>
      </c>
      <c r="BA762">
        <v>1</v>
      </c>
      <c r="BB762" t="str">
        <f t="shared" si="460"/>
        <v xml:space="preserve">N65PJ   </v>
      </c>
      <c r="BC762">
        <v>7</v>
      </c>
      <c r="BE762">
        <v>0</v>
      </c>
      <c r="BF762">
        <v>0</v>
      </c>
      <c r="BG762">
        <v>0</v>
      </c>
      <c r="BH762">
        <v>850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"19:51:09.685"</f>
        <v>19:51:09.685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5</v>
      </c>
      <c r="CP762" t="s">
        <v>119</v>
      </c>
      <c r="CQ762">
        <v>276</v>
      </c>
      <c r="CR762">
        <v>2</v>
      </c>
      <c r="CW762">
        <v>9885210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 t="shared" si="489"/>
        <v>06/02/2020 19:51:05.027</v>
      </c>
      <c r="C763" t="str">
        <f t="shared" si="459"/>
        <v>FFDFD3C0</v>
      </c>
      <c r="D763" t="s">
        <v>127</v>
      </c>
      <c r="E763">
        <v>7</v>
      </c>
      <c r="H763">
        <v>49</v>
      </c>
      <c r="I763" t="s">
        <v>114</v>
      </c>
      <c r="J763" t="s">
        <v>129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490"/>
        <v>19:51:09.680</v>
      </c>
      <c r="T763" t="str">
        <f t="shared" si="491"/>
        <v>19:51:09.280</v>
      </c>
      <c r="U763" t="str">
        <f t="shared" si="457"/>
        <v>A88BAF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231</v>
      </c>
      <c r="AJ763">
        <v>38.311300000000003</v>
      </c>
      <c r="AK763" t="s">
        <v>222</v>
      </c>
      <c r="AL763">
        <v>-122.050037</v>
      </c>
      <c r="AM763">
        <v>25</v>
      </c>
      <c r="AN763">
        <v>875</v>
      </c>
      <c r="AO763" t="s">
        <v>118</v>
      </c>
      <c r="AP763">
        <v>-4</v>
      </c>
      <c r="AQ763">
        <v>-2</v>
      </c>
      <c r="AR763">
        <v>384</v>
      </c>
      <c r="AZ763">
        <v>1200</v>
      </c>
      <c r="BA763">
        <v>1</v>
      </c>
      <c r="BB763" t="str">
        <f t="shared" si="460"/>
        <v xml:space="preserve">N65PJ   </v>
      </c>
      <c r="BC763">
        <v>7</v>
      </c>
      <c r="BE763">
        <v>0</v>
      </c>
      <c r="BF763">
        <v>0</v>
      </c>
      <c r="BG763">
        <v>0</v>
      </c>
      <c r="BH763">
        <v>850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"19:51:09.684"</f>
        <v>19:51:09.684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1</v>
      </c>
      <c r="CP763" t="s">
        <v>119</v>
      </c>
      <c r="CQ763">
        <v>275</v>
      </c>
      <c r="CR763">
        <v>2</v>
      </c>
      <c r="CW763">
        <v>7397862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 t="shared" si="489"/>
        <v>06/02/2020 19:51:05.027</v>
      </c>
      <c r="C764" t="str">
        <f t="shared" si="459"/>
        <v>FFDFD3C0</v>
      </c>
      <c r="D764" t="s">
        <v>125</v>
      </c>
      <c r="E764">
        <v>19</v>
      </c>
      <c r="F764">
        <v>1019</v>
      </c>
      <c r="G764" t="s">
        <v>114</v>
      </c>
      <c r="J764" t="s">
        <v>126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490"/>
        <v>19:51:09.680</v>
      </c>
      <c r="T764" t="str">
        <f t="shared" si="491"/>
        <v>19:51:09.280</v>
      </c>
      <c r="U764" t="str">
        <f t="shared" si="457"/>
        <v>A88BAF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231</v>
      </c>
      <c r="AJ764">
        <v>38.311300000000003</v>
      </c>
      <c r="AK764" t="s">
        <v>222</v>
      </c>
      <c r="AL764">
        <v>-122.050037</v>
      </c>
      <c r="AM764">
        <v>25</v>
      </c>
      <c r="AN764">
        <v>875</v>
      </c>
      <c r="AO764" t="s">
        <v>118</v>
      </c>
      <c r="AP764">
        <v>-4</v>
      </c>
      <c r="AQ764">
        <v>-2</v>
      </c>
      <c r="AR764">
        <v>384</v>
      </c>
      <c r="AZ764">
        <v>1200</v>
      </c>
      <c r="BA764">
        <v>1</v>
      </c>
      <c r="BB764" t="str">
        <f t="shared" si="460"/>
        <v xml:space="preserve">N65PJ   </v>
      </c>
      <c r="BC764">
        <v>7</v>
      </c>
      <c r="BE764">
        <v>0</v>
      </c>
      <c r="BF764">
        <v>0</v>
      </c>
      <c r="BG764">
        <v>0</v>
      </c>
      <c r="BH764">
        <v>850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"19:51:09.685"</f>
        <v>19:51:09.685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5</v>
      </c>
      <c r="CP764" t="s">
        <v>119</v>
      </c>
      <c r="CQ764">
        <v>276</v>
      </c>
      <c r="CR764">
        <v>2</v>
      </c>
      <c r="CW764">
        <v>9885210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 t="shared" si="489"/>
        <v>06/02/2020 19:51:05.027</v>
      </c>
      <c r="C765" t="str">
        <f t="shared" si="459"/>
        <v>FFDFD3C0</v>
      </c>
      <c r="D765" t="s">
        <v>113</v>
      </c>
      <c r="E765">
        <v>5</v>
      </c>
      <c r="H765">
        <v>172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490"/>
        <v>19:51:09.680</v>
      </c>
      <c r="T765" t="str">
        <f t="shared" si="491"/>
        <v>19:51:09.280</v>
      </c>
      <c r="U765" t="str">
        <f t="shared" si="457"/>
        <v>A88BAF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231</v>
      </c>
      <c r="AJ765">
        <v>38.311300000000003</v>
      </c>
      <c r="AK765" t="s">
        <v>222</v>
      </c>
      <c r="AL765">
        <v>-122.050037</v>
      </c>
      <c r="AM765">
        <v>25</v>
      </c>
      <c r="AN765">
        <v>875</v>
      </c>
      <c r="AO765" t="s">
        <v>118</v>
      </c>
      <c r="AP765">
        <v>-4</v>
      </c>
      <c r="AQ765">
        <v>-2</v>
      </c>
      <c r="AR765">
        <v>384</v>
      </c>
      <c r="AZ765">
        <v>1200</v>
      </c>
      <c r="BA765">
        <v>1</v>
      </c>
      <c r="BB765" t="str">
        <f t="shared" si="460"/>
        <v xml:space="preserve">N65PJ   </v>
      </c>
      <c r="BC765">
        <v>7</v>
      </c>
      <c r="BE765">
        <v>0</v>
      </c>
      <c r="BF765">
        <v>0</v>
      </c>
      <c r="BG765">
        <v>0</v>
      </c>
      <c r="BH765">
        <v>850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"19:51:09.685"</f>
        <v>19:51:09.685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5</v>
      </c>
      <c r="CP765" t="s">
        <v>119</v>
      </c>
      <c r="CQ765">
        <v>276</v>
      </c>
      <c r="CR765">
        <v>2</v>
      </c>
      <c r="CW765">
        <v>9885210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 t="shared" si="489"/>
        <v>06/02/2020 19:51:05.027</v>
      </c>
      <c r="C766" t="str">
        <f t="shared" si="459"/>
        <v>FFDFD3C0</v>
      </c>
      <c r="D766" t="s">
        <v>122</v>
      </c>
      <c r="E766">
        <v>6</v>
      </c>
      <c r="F766">
        <v>2006</v>
      </c>
      <c r="G766" t="s">
        <v>123</v>
      </c>
      <c r="J766" t="s">
        <v>124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490"/>
        <v>19:51:09.680</v>
      </c>
      <c r="T766" t="str">
        <f t="shared" si="491"/>
        <v>19:51:09.280</v>
      </c>
      <c r="U766" t="str">
        <f t="shared" si="457"/>
        <v>A88BAF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231</v>
      </c>
      <c r="AJ766">
        <v>38.311300000000003</v>
      </c>
      <c r="AK766" t="s">
        <v>222</v>
      </c>
      <c r="AL766">
        <v>-122.050037</v>
      </c>
      <c r="AM766">
        <v>25</v>
      </c>
      <c r="AN766">
        <v>875</v>
      </c>
      <c r="AO766" t="s">
        <v>118</v>
      </c>
      <c r="AP766">
        <v>-4</v>
      </c>
      <c r="AQ766">
        <v>-2</v>
      </c>
      <c r="AR766">
        <v>384</v>
      </c>
      <c r="AZ766">
        <v>1200</v>
      </c>
      <c r="BA766">
        <v>1</v>
      </c>
      <c r="BB766" t="str">
        <f t="shared" si="460"/>
        <v xml:space="preserve">N65PJ   </v>
      </c>
      <c r="BC766">
        <v>7</v>
      </c>
      <c r="BE766">
        <v>0</v>
      </c>
      <c r="BF766">
        <v>0</v>
      </c>
      <c r="BG766">
        <v>0</v>
      </c>
      <c r="BH766">
        <v>850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"19:51:09.685"</f>
        <v>19:51:09.685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5</v>
      </c>
      <c r="CP766" t="s">
        <v>119</v>
      </c>
      <c r="CQ766">
        <v>276</v>
      </c>
      <c r="CR766">
        <v>2</v>
      </c>
      <c r="CW766">
        <v>9885210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 t="shared" si="489"/>
        <v>06/02/2020 19:51:05.027</v>
      </c>
      <c r="C767" t="str">
        <f t="shared" si="459"/>
        <v>FFDFD3C0</v>
      </c>
      <c r="D767" t="s">
        <v>127</v>
      </c>
      <c r="E767">
        <v>9</v>
      </c>
      <c r="H767">
        <v>51</v>
      </c>
      <c r="I767" t="s">
        <v>133</v>
      </c>
      <c r="J767" t="s">
        <v>129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490"/>
        <v>19:51:09.680</v>
      </c>
      <c r="T767" t="str">
        <f t="shared" si="491"/>
        <v>19:51:09.280</v>
      </c>
      <c r="U767" t="str">
        <f t="shared" si="457"/>
        <v>A88BAF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231</v>
      </c>
      <c r="AJ767">
        <v>38.311300000000003</v>
      </c>
      <c r="AK767" t="s">
        <v>222</v>
      </c>
      <c r="AL767">
        <v>-122.050037</v>
      </c>
      <c r="AM767">
        <v>25</v>
      </c>
      <c r="AN767">
        <v>875</v>
      </c>
      <c r="AO767" t="s">
        <v>118</v>
      </c>
      <c r="AP767">
        <v>-4</v>
      </c>
      <c r="AQ767">
        <v>-2</v>
      </c>
      <c r="AR767">
        <v>384</v>
      </c>
      <c r="AZ767">
        <v>1200</v>
      </c>
      <c r="BA767">
        <v>1</v>
      </c>
      <c r="BB767" t="str">
        <f t="shared" si="460"/>
        <v xml:space="preserve">N65PJ   </v>
      </c>
      <c r="BC767">
        <v>7</v>
      </c>
      <c r="BE767">
        <v>0</v>
      </c>
      <c r="BF767">
        <v>0</v>
      </c>
      <c r="BG767">
        <v>0</v>
      </c>
      <c r="BH767">
        <v>850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"19:51:09.685"</f>
        <v>19:51:09.685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5</v>
      </c>
      <c r="CP767" t="s">
        <v>119</v>
      </c>
      <c r="CQ767">
        <v>276</v>
      </c>
      <c r="CR767">
        <v>2</v>
      </c>
      <c r="CW767">
        <v>9885210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 t="shared" si="489"/>
        <v>06/02/2020 19:51:05.027</v>
      </c>
      <c r="C768" t="str">
        <f t="shared" si="459"/>
        <v>FFDFD3C0</v>
      </c>
      <c r="D768" t="s">
        <v>127</v>
      </c>
      <c r="E768">
        <v>5</v>
      </c>
      <c r="H768">
        <v>47</v>
      </c>
      <c r="I768" t="s">
        <v>128</v>
      </c>
      <c r="J768" t="s">
        <v>129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490"/>
        <v>19:51:09.680</v>
      </c>
      <c r="T768" t="str">
        <f t="shared" si="491"/>
        <v>19:51:09.280</v>
      </c>
      <c r="U768" t="str">
        <f t="shared" si="457"/>
        <v>A88BAF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231</v>
      </c>
      <c r="AJ768">
        <v>38.311300000000003</v>
      </c>
      <c r="AK768" t="s">
        <v>222</v>
      </c>
      <c r="AL768">
        <v>-122.050037</v>
      </c>
      <c r="AM768">
        <v>25</v>
      </c>
      <c r="AN768">
        <v>875</v>
      </c>
      <c r="AO768" t="s">
        <v>118</v>
      </c>
      <c r="AP768">
        <v>-4</v>
      </c>
      <c r="AQ768">
        <v>-2</v>
      </c>
      <c r="AR768">
        <v>384</v>
      </c>
      <c r="AZ768">
        <v>1200</v>
      </c>
      <c r="BA768">
        <v>1</v>
      </c>
      <c r="BB768" t="str">
        <f t="shared" si="460"/>
        <v xml:space="preserve">N65PJ   </v>
      </c>
      <c r="BC768">
        <v>7</v>
      </c>
      <c r="BE768">
        <v>0</v>
      </c>
      <c r="BF768">
        <v>0</v>
      </c>
      <c r="BG768">
        <v>0</v>
      </c>
      <c r="BH768">
        <v>850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"19:51:09.685"</f>
        <v>19:51:09.685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5</v>
      </c>
      <c r="CP768" t="s">
        <v>119</v>
      </c>
      <c r="CQ768">
        <v>276</v>
      </c>
      <c r="CR768">
        <v>2</v>
      </c>
      <c r="CW768">
        <v>9885210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ref="A769:A775" si="492">"06/02/2020 19:51:05.938"</f>
        <v>06/02/2020 19:51:05.938</v>
      </c>
      <c r="C769" t="str">
        <f t="shared" si="459"/>
        <v>FFDFD3C0</v>
      </c>
      <c r="D769" t="s">
        <v>131</v>
      </c>
      <c r="E769">
        <v>11</v>
      </c>
      <c r="H769">
        <v>228</v>
      </c>
      <c r="I769" t="s">
        <v>132</v>
      </c>
      <c r="J769" t="s">
        <v>129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ref="S769:S775" si="493">"19:51:10.602"</f>
        <v>19:51:10.602</v>
      </c>
      <c r="T769" t="str">
        <f t="shared" ref="T769:T775" si="494">"19:51:10.102"</f>
        <v>19:51:10.102</v>
      </c>
      <c r="U769" t="str">
        <f t="shared" si="457"/>
        <v>A88BAF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231</v>
      </c>
      <c r="AJ769">
        <v>38.311300000000003</v>
      </c>
      <c r="AK769" t="s">
        <v>220</v>
      </c>
      <c r="AL769">
        <v>-122.050102</v>
      </c>
      <c r="AM769">
        <v>25</v>
      </c>
      <c r="AN769">
        <v>875</v>
      </c>
      <c r="AO769" t="s">
        <v>118</v>
      </c>
      <c r="AP769">
        <v>-7</v>
      </c>
      <c r="AQ769">
        <v>-3</v>
      </c>
      <c r="AR769">
        <v>448</v>
      </c>
      <c r="AZ769">
        <v>1200</v>
      </c>
      <c r="BA769">
        <v>1</v>
      </c>
      <c r="BB769" t="str">
        <f t="shared" si="460"/>
        <v xml:space="preserve">N65PJ   </v>
      </c>
      <c r="BC769">
        <v>7</v>
      </c>
      <c r="BE769">
        <v>0</v>
      </c>
      <c r="BF769">
        <v>0</v>
      </c>
      <c r="BG769">
        <v>0</v>
      </c>
      <c r="BH769">
        <v>825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 t="shared" ref="BW769:BW775" si="495">"19:51:10.607"</f>
        <v>19:51:10.607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6</v>
      </c>
      <c r="CP769" t="s">
        <v>119</v>
      </c>
      <c r="CQ769">
        <v>275</v>
      </c>
      <c r="CR769">
        <v>2</v>
      </c>
      <c r="CW769">
        <v>7398377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si="492"/>
        <v>06/02/2020 19:51:05.938</v>
      </c>
      <c r="C770" t="str">
        <f t="shared" si="459"/>
        <v>FFDFD3C0</v>
      </c>
      <c r="D770" t="s">
        <v>125</v>
      </c>
      <c r="E770">
        <v>19</v>
      </c>
      <c r="F770">
        <v>1019</v>
      </c>
      <c r="G770" t="s">
        <v>114</v>
      </c>
      <c r="J770" t="s">
        <v>126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493"/>
        <v>19:51:10.602</v>
      </c>
      <c r="T770" t="str">
        <f t="shared" si="494"/>
        <v>19:51:10.102</v>
      </c>
      <c r="U770" t="str">
        <f t="shared" ref="U770:U833" si="496">"A88BAF"</f>
        <v>A88BAF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231</v>
      </c>
      <c r="AJ770">
        <v>38.311300000000003</v>
      </c>
      <c r="AK770" t="s">
        <v>220</v>
      </c>
      <c r="AL770">
        <v>-122.050102</v>
      </c>
      <c r="AM770">
        <v>25</v>
      </c>
      <c r="AN770">
        <v>875</v>
      </c>
      <c r="AO770" t="s">
        <v>118</v>
      </c>
      <c r="AP770">
        <v>-7</v>
      </c>
      <c r="AQ770">
        <v>-3</v>
      </c>
      <c r="AR770">
        <v>448</v>
      </c>
      <c r="AZ770">
        <v>1200</v>
      </c>
      <c r="BA770">
        <v>1</v>
      </c>
      <c r="BB770" t="str">
        <f t="shared" si="460"/>
        <v xml:space="preserve">N65PJ   </v>
      </c>
      <c r="BC770">
        <v>7</v>
      </c>
      <c r="BE770">
        <v>0</v>
      </c>
      <c r="BF770">
        <v>0</v>
      </c>
      <c r="BG770">
        <v>0</v>
      </c>
      <c r="BH770">
        <v>825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 t="shared" si="495"/>
        <v>19:51:10.607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6</v>
      </c>
      <c r="CP770" t="s">
        <v>119</v>
      </c>
      <c r="CQ770">
        <v>275</v>
      </c>
      <c r="CR770">
        <v>2</v>
      </c>
      <c r="CW770">
        <v>7398377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si="492"/>
        <v>06/02/2020 19:51:05.938</v>
      </c>
      <c r="C771" t="str">
        <f t="shared" si="459"/>
        <v>FFDFD3C0</v>
      </c>
      <c r="D771" t="s">
        <v>113</v>
      </c>
      <c r="E771">
        <v>5</v>
      </c>
      <c r="H771">
        <v>172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493"/>
        <v>19:51:10.602</v>
      </c>
      <c r="T771" t="str">
        <f t="shared" si="494"/>
        <v>19:51:10.102</v>
      </c>
      <c r="U771" t="str">
        <f t="shared" si="496"/>
        <v>A88BAF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231</v>
      </c>
      <c r="AJ771">
        <v>38.311300000000003</v>
      </c>
      <c r="AK771" t="s">
        <v>220</v>
      </c>
      <c r="AL771">
        <v>-122.050102</v>
      </c>
      <c r="AM771">
        <v>25</v>
      </c>
      <c r="AN771">
        <v>875</v>
      </c>
      <c r="AO771" t="s">
        <v>118</v>
      </c>
      <c r="AP771">
        <v>-7</v>
      </c>
      <c r="AQ771">
        <v>-3</v>
      </c>
      <c r="AR771">
        <v>448</v>
      </c>
      <c r="AZ771">
        <v>1200</v>
      </c>
      <c r="BA771">
        <v>1</v>
      </c>
      <c r="BB771" t="str">
        <f t="shared" si="460"/>
        <v xml:space="preserve">N65PJ   </v>
      </c>
      <c r="BC771">
        <v>7</v>
      </c>
      <c r="BE771">
        <v>0</v>
      </c>
      <c r="BF771">
        <v>0</v>
      </c>
      <c r="BG771">
        <v>0</v>
      </c>
      <c r="BH771">
        <v>825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 t="shared" si="495"/>
        <v>19:51:10.607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6</v>
      </c>
      <c r="CP771" t="s">
        <v>119</v>
      </c>
      <c r="CQ771">
        <v>275</v>
      </c>
      <c r="CR771">
        <v>2</v>
      </c>
      <c r="CW771">
        <v>7398377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si="492"/>
        <v>06/02/2020 19:51:05.938</v>
      </c>
      <c r="C772" t="str">
        <f t="shared" ref="C772:C835" si="497">"FFDFD3C0"</f>
        <v>FFDFD3C0</v>
      </c>
      <c r="D772" t="s">
        <v>122</v>
      </c>
      <c r="E772">
        <v>6</v>
      </c>
      <c r="F772">
        <v>2006</v>
      </c>
      <c r="G772" t="s">
        <v>123</v>
      </c>
      <c r="J772" t="s">
        <v>124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493"/>
        <v>19:51:10.602</v>
      </c>
      <c r="T772" t="str">
        <f t="shared" si="494"/>
        <v>19:51:10.102</v>
      </c>
      <c r="U772" t="str">
        <f t="shared" si="496"/>
        <v>A88BAF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231</v>
      </c>
      <c r="AJ772">
        <v>38.311300000000003</v>
      </c>
      <c r="AK772" t="s">
        <v>220</v>
      </c>
      <c r="AL772">
        <v>-122.050102</v>
      </c>
      <c r="AM772">
        <v>25</v>
      </c>
      <c r="AN772">
        <v>875</v>
      </c>
      <c r="AO772" t="s">
        <v>118</v>
      </c>
      <c r="AP772">
        <v>-7</v>
      </c>
      <c r="AQ772">
        <v>-3</v>
      </c>
      <c r="AR772">
        <v>448</v>
      </c>
      <c r="AZ772">
        <v>1200</v>
      </c>
      <c r="BA772">
        <v>1</v>
      </c>
      <c r="BB772" t="str">
        <f t="shared" ref="BB772:BB835" si="498">"N65PJ   "</f>
        <v xml:space="preserve">N65PJ   </v>
      </c>
      <c r="BC772">
        <v>7</v>
      </c>
      <c r="BE772">
        <v>0</v>
      </c>
      <c r="BF772">
        <v>0</v>
      </c>
      <c r="BG772">
        <v>0</v>
      </c>
      <c r="BH772">
        <v>825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 t="shared" si="495"/>
        <v>19:51:10.607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6</v>
      </c>
      <c r="CP772" t="s">
        <v>119</v>
      </c>
      <c r="CQ772">
        <v>275</v>
      </c>
      <c r="CR772">
        <v>2</v>
      </c>
      <c r="CW772">
        <v>7398377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492"/>
        <v>06/02/2020 19:51:05.938</v>
      </c>
      <c r="C773" t="str">
        <f t="shared" si="497"/>
        <v>FFDFD3C0</v>
      </c>
      <c r="D773" t="s">
        <v>127</v>
      </c>
      <c r="E773">
        <v>7</v>
      </c>
      <c r="H773">
        <v>49</v>
      </c>
      <c r="I773" t="s">
        <v>114</v>
      </c>
      <c r="J773" t="s">
        <v>129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493"/>
        <v>19:51:10.602</v>
      </c>
      <c r="T773" t="str">
        <f t="shared" si="494"/>
        <v>19:51:10.102</v>
      </c>
      <c r="U773" t="str">
        <f t="shared" si="496"/>
        <v>A88BAF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231</v>
      </c>
      <c r="AJ773">
        <v>38.311300000000003</v>
      </c>
      <c r="AK773" t="s">
        <v>220</v>
      </c>
      <c r="AL773">
        <v>-122.050102</v>
      </c>
      <c r="AM773">
        <v>25</v>
      </c>
      <c r="AN773">
        <v>875</v>
      </c>
      <c r="AO773" t="s">
        <v>118</v>
      </c>
      <c r="AP773">
        <v>-7</v>
      </c>
      <c r="AQ773">
        <v>-3</v>
      </c>
      <c r="AR773">
        <v>448</v>
      </c>
      <c r="AZ773">
        <v>1200</v>
      </c>
      <c r="BA773">
        <v>1</v>
      </c>
      <c r="BB773" t="str">
        <f t="shared" si="498"/>
        <v xml:space="preserve">N65PJ   </v>
      </c>
      <c r="BC773">
        <v>7</v>
      </c>
      <c r="BE773">
        <v>0</v>
      </c>
      <c r="BF773">
        <v>0</v>
      </c>
      <c r="BG773">
        <v>0</v>
      </c>
      <c r="BH773">
        <v>825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 t="shared" si="495"/>
        <v>19:51:10.607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6</v>
      </c>
      <c r="CP773" t="s">
        <v>119</v>
      </c>
      <c r="CQ773">
        <v>275</v>
      </c>
      <c r="CR773">
        <v>2</v>
      </c>
      <c r="CW773">
        <v>7398377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492"/>
        <v>06/02/2020 19:51:05.938</v>
      </c>
      <c r="C774" t="str">
        <f t="shared" si="497"/>
        <v>FFDFD3C0</v>
      </c>
      <c r="D774" t="s">
        <v>127</v>
      </c>
      <c r="E774">
        <v>9</v>
      </c>
      <c r="H774">
        <v>51</v>
      </c>
      <c r="I774" t="s">
        <v>133</v>
      </c>
      <c r="J774" t="s">
        <v>129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493"/>
        <v>19:51:10.602</v>
      </c>
      <c r="T774" t="str">
        <f t="shared" si="494"/>
        <v>19:51:10.102</v>
      </c>
      <c r="U774" t="str">
        <f t="shared" si="496"/>
        <v>A88BAF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231</v>
      </c>
      <c r="AJ774">
        <v>38.311300000000003</v>
      </c>
      <c r="AK774" t="s">
        <v>220</v>
      </c>
      <c r="AL774">
        <v>-122.050102</v>
      </c>
      <c r="AM774">
        <v>25</v>
      </c>
      <c r="AN774">
        <v>875</v>
      </c>
      <c r="AO774" t="s">
        <v>118</v>
      </c>
      <c r="AP774">
        <v>-7</v>
      </c>
      <c r="AQ774">
        <v>-3</v>
      </c>
      <c r="AR774">
        <v>448</v>
      </c>
      <c r="AZ774">
        <v>1200</v>
      </c>
      <c r="BA774">
        <v>1</v>
      </c>
      <c r="BB774" t="str">
        <f t="shared" si="498"/>
        <v xml:space="preserve">N65PJ   </v>
      </c>
      <c r="BC774">
        <v>7</v>
      </c>
      <c r="BE774">
        <v>0</v>
      </c>
      <c r="BF774">
        <v>0</v>
      </c>
      <c r="BG774">
        <v>0</v>
      </c>
      <c r="BH774">
        <v>825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 t="shared" si="495"/>
        <v>19:51:10.607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6</v>
      </c>
      <c r="CP774" t="s">
        <v>119</v>
      </c>
      <c r="CQ774">
        <v>275</v>
      </c>
      <c r="CR774">
        <v>2</v>
      </c>
      <c r="CW774">
        <v>7398377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si="492"/>
        <v>06/02/2020 19:51:05.938</v>
      </c>
      <c r="C775" t="str">
        <f t="shared" si="497"/>
        <v>FFDFD3C0</v>
      </c>
      <c r="D775" t="s">
        <v>127</v>
      </c>
      <c r="E775">
        <v>5</v>
      </c>
      <c r="H775">
        <v>47</v>
      </c>
      <c r="I775" t="s">
        <v>128</v>
      </c>
      <c r="J775" t="s">
        <v>129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493"/>
        <v>19:51:10.602</v>
      </c>
      <c r="T775" t="str">
        <f t="shared" si="494"/>
        <v>19:51:10.102</v>
      </c>
      <c r="U775" t="str">
        <f t="shared" si="496"/>
        <v>A88BAF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231</v>
      </c>
      <c r="AJ775">
        <v>38.311300000000003</v>
      </c>
      <c r="AK775" t="s">
        <v>220</v>
      </c>
      <c r="AL775">
        <v>-122.050102</v>
      </c>
      <c r="AM775">
        <v>25</v>
      </c>
      <c r="AN775">
        <v>875</v>
      </c>
      <c r="AO775" t="s">
        <v>118</v>
      </c>
      <c r="AP775">
        <v>-7</v>
      </c>
      <c r="AQ775">
        <v>-3</v>
      </c>
      <c r="AR775">
        <v>448</v>
      </c>
      <c r="AZ775">
        <v>1200</v>
      </c>
      <c r="BA775">
        <v>1</v>
      </c>
      <c r="BB775" t="str">
        <f t="shared" si="498"/>
        <v xml:space="preserve">N65PJ   </v>
      </c>
      <c r="BC775">
        <v>7</v>
      </c>
      <c r="BE775">
        <v>0</v>
      </c>
      <c r="BF775">
        <v>0</v>
      </c>
      <c r="BG775">
        <v>0</v>
      </c>
      <c r="BH775">
        <v>825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 t="shared" si="495"/>
        <v>19:51:10.607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6</v>
      </c>
      <c r="CP775" t="s">
        <v>119</v>
      </c>
      <c r="CQ775">
        <v>275</v>
      </c>
      <c r="CR775">
        <v>2</v>
      </c>
      <c r="CW775">
        <v>7398377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 t="shared" ref="A776:A781" si="499">"06/02/2020 19:51:06.951"</f>
        <v>06/02/2020 19:51:06.951</v>
      </c>
      <c r="C776" t="str">
        <f t="shared" si="497"/>
        <v>FFDFD3C0</v>
      </c>
      <c r="D776" t="s">
        <v>122</v>
      </c>
      <c r="E776">
        <v>6</v>
      </c>
      <c r="F776">
        <v>2006</v>
      </c>
      <c r="G776" t="s">
        <v>123</v>
      </c>
      <c r="J776" t="s">
        <v>124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ref="S776:S781" si="500">"19:51:11.633"</f>
        <v>19:51:11.633</v>
      </c>
      <c r="T776" t="str">
        <f t="shared" ref="T776:T781" si="501">"19:51:11.133"</f>
        <v>19:51:11.133</v>
      </c>
      <c r="U776" t="str">
        <f t="shared" si="496"/>
        <v>A88BAF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228</v>
      </c>
      <c r="AJ776">
        <v>38.311256999999998</v>
      </c>
      <c r="AK776" t="s">
        <v>217</v>
      </c>
      <c r="AL776">
        <v>-122.050166</v>
      </c>
      <c r="AM776">
        <v>25</v>
      </c>
      <c r="AN776">
        <v>875</v>
      </c>
      <c r="AO776" t="s">
        <v>118</v>
      </c>
      <c r="AP776">
        <v>-9</v>
      </c>
      <c r="AQ776">
        <v>-5</v>
      </c>
      <c r="AR776">
        <v>320</v>
      </c>
      <c r="AZ776">
        <v>1200</v>
      </c>
      <c r="BA776">
        <v>1</v>
      </c>
      <c r="BB776" t="str">
        <f t="shared" si="498"/>
        <v xml:space="preserve">N65PJ   </v>
      </c>
      <c r="BC776">
        <v>7</v>
      </c>
      <c r="BE776">
        <v>0</v>
      </c>
      <c r="BF776">
        <v>0</v>
      </c>
      <c r="BG776">
        <v>0</v>
      </c>
      <c r="BH776">
        <v>825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 t="shared" ref="BW776:BW781" si="502">"19:51:11.636"</f>
        <v>19:51:11.636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5</v>
      </c>
      <c r="CP776" t="s">
        <v>119</v>
      </c>
      <c r="CQ776">
        <v>276</v>
      </c>
      <c r="CR776">
        <v>2</v>
      </c>
      <c r="CW776">
        <v>9886731</v>
      </c>
      <c r="CY776">
        <v>1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 t="shared" si="499"/>
        <v>06/02/2020 19:51:06.951</v>
      </c>
      <c r="C777" t="str">
        <f t="shared" si="497"/>
        <v>FFDFD3C0</v>
      </c>
      <c r="D777" t="s">
        <v>131</v>
      </c>
      <c r="E777">
        <v>11</v>
      </c>
      <c r="H777">
        <v>228</v>
      </c>
      <c r="I777" t="s">
        <v>132</v>
      </c>
      <c r="J777" t="s">
        <v>129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500"/>
        <v>19:51:11.633</v>
      </c>
      <c r="T777" t="str">
        <f t="shared" si="501"/>
        <v>19:51:11.133</v>
      </c>
      <c r="U777" t="str">
        <f t="shared" si="496"/>
        <v>A88BAF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228</v>
      </c>
      <c r="AJ777">
        <v>38.311256999999998</v>
      </c>
      <c r="AK777" t="s">
        <v>217</v>
      </c>
      <c r="AL777">
        <v>-122.050166</v>
      </c>
      <c r="AM777">
        <v>25</v>
      </c>
      <c r="AN777">
        <v>875</v>
      </c>
      <c r="AO777" t="s">
        <v>118</v>
      </c>
      <c r="AP777">
        <v>-9</v>
      </c>
      <c r="AQ777">
        <v>-5</v>
      </c>
      <c r="AR777">
        <v>320</v>
      </c>
      <c r="AZ777">
        <v>1200</v>
      </c>
      <c r="BA777">
        <v>1</v>
      </c>
      <c r="BB777" t="str">
        <f t="shared" si="498"/>
        <v xml:space="preserve">N65PJ   </v>
      </c>
      <c r="BC777">
        <v>7</v>
      </c>
      <c r="BE777">
        <v>0</v>
      </c>
      <c r="BF777">
        <v>0</v>
      </c>
      <c r="BG777">
        <v>0</v>
      </c>
      <c r="BH777">
        <v>825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 t="shared" si="502"/>
        <v>19:51:11.636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5</v>
      </c>
      <c r="CP777" t="s">
        <v>119</v>
      </c>
      <c r="CQ777">
        <v>276</v>
      </c>
      <c r="CR777">
        <v>2</v>
      </c>
      <c r="CW777">
        <v>9886731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 t="shared" si="499"/>
        <v>06/02/2020 19:51:06.951</v>
      </c>
      <c r="C778" t="str">
        <f t="shared" si="497"/>
        <v>FFDFD3C0</v>
      </c>
      <c r="D778" t="s">
        <v>113</v>
      </c>
      <c r="E778">
        <v>5</v>
      </c>
      <c r="H778">
        <v>172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500"/>
        <v>19:51:11.633</v>
      </c>
      <c r="T778" t="str">
        <f t="shared" si="501"/>
        <v>19:51:11.133</v>
      </c>
      <c r="U778" t="str">
        <f t="shared" si="496"/>
        <v>A88BAF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228</v>
      </c>
      <c r="AJ778">
        <v>38.311256999999998</v>
      </c>
      <c r="AK778" t="s">
        <v>217</v>
      </c>
      <c r="AL778">
        <v>-122.050166</v>
      </c>
      <c r="AM778">
        <v>25</v>
      </c>
      <c r="AN778">
        <v>875</v>
      </c>
      <c r="AO778" t="s">
        <v>118</v>
      </c>
      <c r="AP778">
        <v>-9</v>
      </c>
      <c r="AQ778">
        <v>-5</v>
      </c>
      <c r="AR778">
        <v>320</v>
      </c>
      <c r="AZ778">
        <v>1200</v>
      </c>
      <c r="BA778">
        <v>1</v>
      </c>
      <c r="BB778" t="str">
        <f t="shared" si="498"/>
        <v xml:space="preserve">N65PJ   </v>
      </c>
      <c r="BC778">
        <v>7</v>
      </c>
      <c r="BE778">
        <v>0</v>
      </c>
      <c r="BF778">
        <v>0</v>
      </c>
      <c r="BG778">
        <v>0</v>
      </c>
      <c r="BH778">
        <v>825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 t="shared" si="502"/>
        <v>19:51:11.636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5</v>
      </c>
      <c r="CP778" t="s">
        <v>119</v>
      </c>
      <c r="CQ778">
        <v>276</v>
      </c>
      <c r="CR778">
        <v>2</v>
      </c>
      <c r="CW778">
        <v>9886731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si="499"/>
        <v>06/02/2020 19:51:06.951</v>
      </c>
      <c r="C779" t="str">
        <f t="shared" si="497"/>
        <v>FFDFD3C0</v>
      </c>
      <c r="D779" t="s">
        <v>127</v>
      </c>
      <c r="E779">
        <v>5</v>
      </c>
      <c r="H779">
        <v>47</v>
      </c>
      <c r="I779" t="s">
        <v>128</v>
      </c>
      <c r="J779" t="s">
        <v>129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500"/>
        <v>19:51:11.633</v>
      </c>
      <c r="T779" t="str">
        <f t="shared" si="501"/>
        <v>19:51:11.133</v>
      </c>
      <c r="U779" t="str">
        <f t="shared" si="496"/>
        <v>A88BAF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228</v>
      </c>
      <c r="AJ779">
        <v>38.311256999999998</v>
      </c>
      <c r="AK779" t="s">
        <v>217</v>
      </c>
      <c r="AL779">
        <v>-122.050166</v>
      </c>
      <c r="AM779">
        <v>25</v>
      </c>
      <c r="AN779">
        <v>875</v>
      </c>
      <c r="AO779" t="s">
        <v>118</v>
      </c>
      <c r="AP779">
        <v>-9</v>
      </c>
      <c r="AQ779">
        <v>-5</v>
      </c>
      <c r="AR779">
        <v>320</v>
      </c>
      <c r="AZ779">
        <v>1200</v>
      </c>
      <c r="BA779">
        <v>1</v>
      </c>
      <c r="BB779" t="str">
        <f t="shared" si="498"/>
        <v xml:space="preserve">N65PJ   </v>
      </c>
      <c r="BC779">
        <v>7</v>
      </c>
      <c r="BE779">
        <v>0</v>
      </c>
      <c r="BF779">
        <v>0</v>
      </c>
      <c r="BG779">
        <v>0</v>
      </c>
      <c r="BH779">
        <v>825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 t="shared" si="502"/>
        <v>19:51:11.636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5</v>
      </c>
      <c r="CP779" t="s">
        <v>119</v>
      </c>
      <c r="CQ779">
        <v>276</v>
      </c>
      <c r="CR779">
        <v>2</v>
      </c>
      <c r="CW779">
        <v>9886731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si="499"/>
        <v>06/02/2020 19:51:06.951</v>
      </c>
      <c r="C780" t="str">
        <f t="shared" si="497"/>
        <v>FFDFD3C0</v>
      </c>
      <c r="D780" t="s">
        <v>127</v>
      </c>
      <c r="E780">
        <v>9</v>
      </c>
      <c r="H780">
        <v>51</v>
      </c>
      <c r="I780" t="s">
        <v>133</v>
      </c>
      <c r="J780" t="s">
        <v>129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500"/>
        <v>19:51:11.633</v>
      </c>
      <c r="T780" t="str">
        <f t="shared" si="501"/>
        <v>19:51:11.133</v>
      </c>
      <c r="U780" t="str">
        <f t="shared" si="496"/>
        <v>A88BAF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228</v>
      </c>
      <c r="AJ780">
        <v>38.311256999999998</v>
      </c>
      <c r="AK780" t="s">
        <v>217</v>
      </c>
      <c r="AL780">
        <v>-122.050166</v>
      </c>
      <c r="AM780">
        <v>25</v>
      </c>
      <c r="AN780">
        <v>875</v>
      </c>
      <c r="AO780" t="s">
        <v>118</v>
      </c>
      <c r="AP780">
        <v>-9</v>
      </c>
      <c r="AQ780">
        <v>-5</v>
      </c>
      <c r="AR780">
        <v>320</v>
      </c>
      <c r="AZ780">
        <v>1200</v>
      </c>
      <c r="BA780">
        <v>1</v>
      </c>
      <c r="BB780" t="str">
        <f t="shared" si="498"/>
        <v xml:space="preserve">N65PJ   </v>
      </c>
      <c r="BC780">
        <v>7</v>
      </c>
      <c r="BE780">
        <v>0</v>
      </c>
      <c r="BF780">
        <v>0</v>
      </c>
      <c r="BG780">
        <v>0</v>
      </c>
      <c r="BH780">
        <v>825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 t="shared" si="502"/>
        <v>19:51:11.636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5</v>
      </c>
      <c r="CP780" t="s">
        <v>119</v>
      </c>
      <c r="CQ780">
        <v>276</v>
      </c>
      <c r="CR780">
        <v>2</v>
      </c>
      <c r="CW780">
        <v>9886731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 t="shared" si="499"/>
        <v>06/02/2020 19:51:06.951</v>
      </c>
      <c r="C781" t="str">
        <f t="shared" si="497"/>
        <v>FFDFD3C0</v>
      </c>
      <c r="D781" t="s">
        <v>125</v>
      </c>
      <c r="E781">
        <v>19</v>
      </c>
      <c r="F781">
        <v>1019</v>
      </c>
      <c r="G781" t="s">
        <v>114</v>
      </c>
      <c r="J781" t="s">
        <v>126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500"/>
        <v>19:51:11.633</v>
      </c>
      <c r="T781" t="str">
        <f t="shared" si="501"/>
        <v>19:51:11.133</v>
      </c>
      <c r="U781" t="str">
        <f t="shared" si="496"/>
        <v>A88BAF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228</v>
      </c>
      <c r="AJ781">
        <v>38.311256999999998</v>
      </c>
      <c r="AK781" t="s">
        <v>217</v>
      </c>
      <c r="AL781">
        <v>-122.050166</v>
      </c>
      <c r="AM781">
        <v>25</v>
      </c>
      <c r="AN781">
        <v>875</v>
      </c>
      <c r="AO781" t="s">
        <v>118</v>
      </c>
      <c r="AP781">
        <v>-9</v>
      </c>
      <c r="AQ781">
        <v>-5</v>
      </c>
      <c r="AR781">
        <v>320</v>
      </c>
      <c r="AZ781">
        <v>1200</v>
      </c>
      <c r="BA781">
        <v>1</v>
      </c>
      <c r="BB781" t="str">
        <f t="shared" si="498"/>
        <v xml:space="preserve">N65PJ   </v>
      </c>
      <c r="BC781">
        <v>7</v>
      </c>
      <c r="BE781">
        <v>0</v>
      </c>
      <c r="BF781">
        <v>0</v>
      </c>
      <c r="BG781">
        <v>0</v>
      </c>
      <c r="BH781">
        <v>825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 t="shared" si="502"/>
        <v>19:51:11.636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5</v>
      </c>
      <c r="CP781" t="s">
        <v>119</v>
      </c>
      <c r="CQ781">
        <v>276</v>
      </c>
      <c r="CR781">
        <v>2</v>
      </c>
      <c r="CW781">
        <v>9886731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 t="shared" ref="A782:A788" si="503">"06/02/2020 19:51:08.070"</f>
        <v>06/02/2020 19:51:08.070</v>
      </c>
      <c r="C782" t="str">
        <f t="shared" si="497"/>
        <v>FFDFD3C0</v>
      </c>
      <c r="D782" t="s">
        <v>127</v>
      </c>
      <c r="E782">
        <v>7</v>
      </c>
      <c r="H782">
        <v>49</v>
      </c>
      <c r="I782" t="s">
        <v>114</v>
      </c>
      <c r="J782" t="s">
        <v>129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ref="S782:S788" si="504">"19:51:12.711"</f>
        <v>19:51:12.711</v>
      </c>
      <c r="T782" t="str">
        <f t="shared" ref="T782:T788" si="505">"19:51:12.211"</f>
        <v>19:51:12.211</v>
      </c>
      <c r="U782" t="str">
        <f t="shared" si="496"/>
        <v>A88BAF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229</v>
      </c>
      <c r="AJ782">
        <v>38.311236000000001</v>
      </c>
      <c r="AK782" t="s">
        <v>236</v>
      </c>
      <c r="AL782">
        <v>-122.050231</v>
      </c>
      <c r="AM782">
        <v>25</v>
      </c>
      <c r="AN782">
        <v>875</v>
      </c>
      <c r="AO782" t="s">
        <v>118</v>
      </c>
      <c r="AP782">
        <v>-12</v>
      </c>
      <c r="AQ782">
        <v>-6</v>
      </c>
      <c r="AR782">
        <v>64</v>
      </c>
      <c r="AZ782">
        <v>1200</v>
      </c>
      <c r="BA782">
        <v>1</v>
      </c>
      <c r="BB782" t="str">
        <f t="shared" si="498"/>
        <v xml:space="preserve">N65PJ   </v>
      </c>
      <c r="BC782">
        <v>7</v>
      </c>
      <c r="BE782">
        <v>0</v>
      </c>
      <c r="BF782">
        <v>0</v>
      </c>
      <c r="BG782">
        <v>0</v>
      </c>
      <c r="BH782">
        <v>825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 t="shared" ref="BW782:BW788" si="506">"19:51:12.717"</f>
        <v>19:51:12.717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3</v>
      </c>
      <c r="CP782" t="s">
        <v>119</v>
      </c>
      <c r="CQ782">
        <v>275</v>
      </c>
      <c r="CR782">
        <v>1</v>
      </c>
      <c r="CW782">
        <v>14576798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 t="shared" si="503"/>
        <v>06/02/2020 19:51:08.070</v>
      </c>
      <c r="C783" t="str">
        <f t="shared" si="497"/>
        <v>FFDFD3C0</v>
      </c>
      <c r="D783" t="s">
        <v>113</v>
      </c>
      <c r="E783">
        <v>5</v>
      </c>
      <c r="H783">
        <v>172</v>
      </c>
      <c r="I783" t="s">
        <v>114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504"/>
        <v>19:51:12.711</v>
      </c>
      <c r="T783" t="str">
        <f t="shared" si="505"/>
        <v>19:51:12.211</v>
      </c>
      <c r="U783" t="str">
        <f t="shared" si="496"/>
        <v>A88BAF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229</v>
      </c>
      <c r="AJ783">
        <v>38.311236000000001</v>
      </c>
      <c r="AK783" t="s">
        <v>236</v>
      </c>
      <c r="AL783">
        <v>-122.050231</v>
      </c>
      <c r="AM783">
        <v>25</v>
      </c>
      <c r="AN783">
        <v>875</v>
      </c>
      <c r="AO783" t="s">
        <v>118</v>
      </c>
      <c r="AP783">
        <v>-12</v>
      </c>
      <c r="AQ783">
        <v>-6</v>
      </c>
      <c r="AR783">
        <v>64</v>
      </c>
      <c r="AZ783">
        <v>1200</v>
      </c>
      <c r="BA783">
        <v>1</v>
      </c>
      <c r="BB783" t="str">
        <f t="shared" si="498"/>
        <v xml:space="preserve">N65PJ   </v>
      </c>
      <c r="BC783">
        <v>7</v>
      </c>
      <c r="BE783">
        <v>0</v>
      </c>
      <c r="BF783">
        <v>0</v>
      </c>
      <c r="BG783">
        <v>0</v>
      </c>
      <c r="BH783">
        <v>825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 t="shared" si="506"/>
        <v>19:51:12.717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3</v>
      </c>
      <c r="CP783" t="s">
        <v>119</v>
      </c>
      <c r="CQ783">
        <v>275</v>
      </c>
      <c r="CR783">
        <v>1</v>
      </c>
      <c r="CW783">
        <v>14576798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 t="shared" si="503"/>
        <v>06/02/2020 19:51:08.070</v>
      </c>
      <c r="C784" t="str">
        <f t="shared" si="497"/>
        <v>FFDFD3C0</v>
      </c>
      <c r="D784" t="s">
        <v>127</v>
      </c>
      <c r="E784">
        <v>5</v>
      </c>
      <c r="H784">
        <v>47</v>
      </c>
      <c r="I784" t="s">
        <v>128</v>
      </c>
      <c r="J784" t="s">
        <v>129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504"/>
        <v>19:51:12.711</v>
      </c>
      <c r="T784" t="str">
        <f t="shared" si="505"/>
        <v>19:51:12.211</v>
      </c>
      <c r="U784" t="str">
        <f t="shared" si="496"/>
        <v>A88BAF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229</v>
      </c>
      <c r="AJ784">
        <v>38.311236000000001</v>
      </c>
      <c r="AK784" t="s">
        <v>236</v>
      </c>
      <c r="AL784">
        <v>-122.050231</v>
      </c>
      <c r="AM784">
        <v>25</v>
      </c>
      <c r="AN784">
        <v>875</v>
      </c>
      <c r="AO784" t="s">
        <v>118</v>
      </c>
      <c r="AP784">
        <v>-12</v>
      </c>
      <c r="AQ784">
        <v>-6</v>
      </c>
      <c r="AR784">
        <v>64</v>
      </c>
      <c r="AZ784">
        <v>1200</v>
      </c>
      <c r="BA784">
        <v>1</v>
      </c>
      <c r="BB784" t="str">
        <f t="shared" si="498"/>
        <v xml:space="preserve">N65PJ   </v>
      </c>
      <c r="BC784">
        <v>7</v>
      </c>
      <c r="BE784">
        <v>0</v>
      </c>
      <c r="BF784">
        <v>0</v>
      </c>
      <c r="BG784">
        <v>0</v>
      </c>
      <c r="BH784">
        <v>825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 t="shared" si="506"/>
        <v>19:51:12.717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3</v>
      </c>
      <c r="CP784" t="s">
        <v>119</v>
      </c>
      <c r="CQ784">
        <v>275</v>
      </c>
      <c r="CR784">
        <v>1</v>
      </c>
      <c r="CW784">
        <v>14576798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 t="shared" si="503"/>
        <v>06/02/2020 19:51:08.070</v>
      </c>
      <c r="C785" t="str">
        <f t="shared" si="497"/>
        <v>FFDFD3C0</v>
      </c>
      <c r="D785" t="s">
        <v>127</v>
      </c>
      <c r="E785">
        <v>9</v>
      </c>
      <c r="H785">
        <v>51</v>
      </c>
      <c r="I785" t="s">
        <v>133</v>
      </c>
      <c r="J785" t="s">
        <v>129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504"/>
        <v>19:51:12.711</v>
      </c>
      <c r="T785" t="str">
        <f t="shared" si="505"/>
        <v>19:51:12.211</v>
      </c>
      <c r="U785" t="str">
        <f t="shared" si="496"/>
        <v>A88BAF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229</v>
      </c>
      <c r="AJ785">
        <v>38.311236000000001</v>
      </c>
      <c r="AK785" t="s">
        <v>236</v>
      </c>
      <c r="AL785">
        <v>-122.050231</v>
      </c>
      <c r="AM785">
        <v>25</v>
      </c>
      <c r="AN785">
        <v>875</v>
      </c>
      <c r="AO785" t="s">
        <v>118</v>
      </c>
      <c r="AP785">
        <v>-12</v>
      </c>
      <c r="AQ785">
        <v>-6</v>
      </c>
      <c r="AR785">
        <v>64</v>
      </c>
      <c r="AZ785">
        <v>1200</v>
      </c>
      <c r="BA785">
        <v>1</v>
      </c>
      <c r="BB785" t="str">
        <f t="shared" si="498"/>
        <v xml:space="preserve">N65PJ   </v>
      </c>
      <c r="BC785">
        <v>7</v>
      </c>
      <c r="BE785">
        <v>0</v>
      </c>
      <c r="BF785">
        <v>0</v>
      </c>
      <c r="BG785">
        <v>0</v>
      </c>
      <c r="BH785">
        <v>825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 t="shared" si="506"/>
        <v>19:51:12.717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3</v>
      </c>
      <c r="CP785" t="s">
        <v>119</v>
      </c>
      <c r="CQ785">
        <v>275</v>
      </c>
      <c r="CR785">
        <v>1</v>
      </c>
      <c r="CW785">
        <v>14576798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 t="shared" si="503"/>
        <v>06/02/2020 19:51:08.070</v>
      </c>
      <c r="C786" t="str">
        <f t="shared" si="497"/>
        <v>FFDFD3C0</v>
      </c>
      <c r="D786" t="s">
        <v>125</v>
      </c>
      <c r="E786">
        <v>19</v>
      </c>
      <c r="F786">
        <v>1019</v>
      </c>
      <c r="G786" t="s">
        <v>114</v>
      </c>
      <c r="J786" t="s">
        <v>126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504"/>
        <v>19:51:12.711</v>
      </c>
      <c r="T786" t="str">
        <f t="shared" si="505"/>
        <v>19:51:12.211</v>
      </c>
      <c r="U786" t="str">
        <f t="shared" si="496"/>
        <v>A88BAF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229</v>
      </c>
      <c r="AJ786">
        <v>38.311236000000001</v>
      </c>
      <c r="AK786" t="s">
        <v>236</v>
      </c>
      <c r="AL786">
        <v>-122.050231</v>
      </c>
      <c r="AM786">
        <v>25</v>
      </c>
      <c r="AN786">
        <v>875</v>
      </c>
      <c r="AO786" t="s">
        <v>118</v>
      </c>
      <c r="AP786">
        <v>-12</v>
      </c>
      <c r="AQ786">
        <v>-6</v>
      </c>
      <c r="AR786">
        <v>64</v>
      </c>
      <c r="AZ786">
        <v>1200</v>
      </c>
      <c r="BA786">
        <v>1</v>
      </c>
      <c r="BB786" t="str">
        <f t="shared" si="498"/>
        <v xml:space="preserve">N65PJ   </v>
      </c>
      <c r="BC786">
        <v>7</v>
      </c>
      <c r="BE786">
        <v>0</v>
      </c>
      <c r="BF786">
        <v>0</v>
      </c>
      <c r="BG786">
        <v>0</v>
      </c>
      <c r="BH786">
        <v>825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 t="shared" si="506"/>
        <v>19:51:12.717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3</v>
      </c>
      <c r="CP786" t="s">
        <v>119</v>
      </c>
      <c r="CQ786">
        <v>275</v>
      </c>
      <c r="CR786">
        <v>1</v>
      </c>
      <c r="CW786">
        <v>14576798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 t="shared" si="503"/>
        <v>06/02/2020 19:51:08.070</v>
      </c>
      <c r="C787" t="str">
        <f t="shared" si="497"/>
        <v>FFDFD3C0</v>
      </c>
      <c r="D787" t="s">
        <v>122</v>
      </c>
      <c r="E787">
        <v>6</v>
      </c>
      <c r="F787">
        <v>2006</v>
      </c>
      <c r="G787" t="s">
        <v>123</v>
      </c>
      <c r="J787" t="s">
        <v>124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504"/>
        <v>19:51:12.711</v>
      </c>
      <c r="T787" t="str">
        <f t="shared" si="505"/>
        <v>19:51:12.211</v>
      </c>
      <c r="U787" t="str">
        <f t="shared" si="496"/>
        <v>A88BAF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229</v>
      </c>
      <c r="AJ787">
        <v>38.311236000000001</v>
      </c>
      <c r="AK787" t="s">
        <v>236</v>
      </c>
      <c r="AL787">
        <v>-122.050231</v>
      </c>
      <c r="AM787">
        <v>25</v>
      </c>
      <c r="AN787">
        <v>875</v>
      </c>
      <c r="AO787" t="s">
        <v>118</v>
      </c>
      <c r="AP787">
        <v>-12</v>
      </c>
      <c r="AQ787">
        <v>-6</v>
      </c>
      <c r="AR787">
        <v>64</v>
      </c>
      <c r="AZ787">
        <v>1200</v>
      </c>
      <c r="BA787">
        <v>1</v>
      </c>
      <c r="BB787" t="str">
        <f t="shared" si="498"/>
        <v xml:space="preserve">N65PJ   </v>
      </c>
      <c r="BC787">
        <v>7</v>
      </c>
      <c r="BE787">
        <v>0</v>
      </c>
      <c r="BF787">
        <v>0</v>
      </c>
      <c r="BG787">
        <v>0</v>
      </c>
      <c r="BH787">
        <v>825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 t="shared" si="506"/>
        <v>19:51:12.717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3</v>
      </c>
      <c r="CP787" t="s">
        <v>119</v>
      </c>
      <c r="CQ787">
        <v>275</v>
      </c>
      <c r="CR787">
        <v>1</v>
      </c>
      <c r="CW787">
        <v>14576798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 t="shared" si="503"/>
        <v>06/02/2020 19:51:08.070</v>
      </c>
      <c r="C788" t="str">
        <f t="shared" si="497"/>
        <v>FFDFD3C0</v>
      </c>
      <c r="D788" t="s">
        <v>131</v>
      </c>
      <c r="E788">
        <v>11</v>
      </c>
      <c r="H788">
        <v>228</v>
      </c>
      <c r="I788" t="s">
        <v>132</v>
      </c>
      <c r="J788" t="s">
        <v>129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504"/>
        <v>19:51:12.711</v>
      </c>
      <c r="T788" t="str">
        <f t="shared" si="505"/>
        <v>19:51:12.211</v>
      </c>
      <c r="U788" t="str">
        <f t="shared" si="496"/>
        <v>A88BAF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229</v>
      </c>
      <c r="AJ788">
        <v>38.311236000000001</v>
      </c>
      <c r="AK788" t="s">
        <v>236</v>
      </c>
      <c r="AL788">
        <v>-122.050231</v>
      </c>
      <c r="AM788">
        <v>25</v>
      </c>
      <c r="AN788">
        <v>875</v>
      </c>
      <c r="AO788" t="s">
        <v>118</v>
      </c>
      <c r="AP788">
        <v>-12</v>
      </c>
      <c r="AQ788">
        <v>-6</v>
      </c>
      <c r="AR788">
        <v>64</v>
      </c>
      <c r="AZ788">
        <v>1200</v>
      </c>
      <c r="BA788">
        <v>1</v>
      </c>
      <c r="BB788" t="str">
        <f t="shared" si="498"/>
        <v xml:space="preserve">N65PJ   </v>
      </c>
      <c r="BC788">
        <v>7</v>
      </c>
      <c r="BE788">
        <v>0</v>
      </c>
      <c r="BF788">
        <v>0</v>
      </c>
      <c r="BG788">
        <v>0</v>
      </c>
      <c r="BH788">
        <v>825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 t="shared" si="506"/>
        <v>19:51:12.717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3</v>
      </c>
      <c r="CP788" t="s">
        <v>119</v>
      </c>
      <c r="CQ788">
        <v>275</v>
      </c>
      <c r="CR788">
        <v>1</v>
      </c>
      <c r="CW788">
        <v>14576798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 t="shared" ref="A789:A795" si="507">"06/02/2020 19:51:09.007"</f>
        <v>06/02/2020 19:51:09.007</v>
      </c>
      <c r="C789" t="str">
        <f t="shared" si="497"/>
        <v>FFDFD3C0</v>
      </c>
      <c r="D789" t="s">
        <v>125</v>
      </c>
      <c r="E789">
        <v>19</v>
      </c>
      <c r="F789">
        <v>1019</v>
      </c>
      <c r="G789" t="s">
        <v>114</v>
      </c>
      <c r="J789" t="s">
        <v>126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ref="S789:S795" si="508">"19:51:13.688"</f>
        <v>19:51:13.688</v>
      </c>
      <c r="T789" t="str">
        <f t="shared" ref="T789:T795" si="509">"19:51:13.288"</f>
        <v>19:51:13.288</v>
      </c>
      <c r="U789" t="str">
        <f t="shared" si="496"/>
        <v>A88BAF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226</v>
      </c>
      <c r="AJ789">
        <v>38.311193000000003</v>
      </c>
      <c r="AK789" t="s">
        <v>215</v>
      </c>
      <c r="AL789">
        <v>-122.050273</v>
      </c>
      <c r="AM789">
        <v>25</v>
      </c>
      <c r="AN789">
        <v>850</v>
      </c>
      <c r="AO789" t="s">
        <v>118</v>
      </c>
      <c r="AP789">
        <v>-13</v>
      </c>
      <c r="AQ789">
        <v>-8</v>
      </c>
      <c r="AR789">
        <v>-128</v>
      </c>
      <c r="AZ789">
        <v>1200</v>
      </c>
      <c r="BA789">
        <v>1</v>
      </c>
      <c r="BB789" t="str">
        <f t="shared" si="498"/>
        <v xml:space="preserve">N65PJ   </v>
      </c>
      <c r="BC789">
        <v>7</v>
      </c>
      <c r="BE789">
        <v>0</v>
      </c>
      <c r="BF789">
        <v>0</v>
      </c>
      <c r="BG789">
        <v>0</v>
      </c>
      <c r="BH789">
        <v>850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 t="shared" ref="BW789:BW795" si="510">"19:51:13.695"</f>
        <v>19:51:13.695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5</v>
      </c>
      <c r="CP789" t="s">
        <v>119</v>
      </c>
      <c r="CQ789">
        <v>275</v>
      </c>
      <c r="CR789">
        <v>2</v>
      </c>
      <c r="CW789">
        <v>7400003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 t="shared" si="507"/>
        <v>06/02/2020 19:51:09.007</v>
      </c>
      <c r="C790" t="str">
        <f t="shared" si="497"/>
        <v>FFDFD3C0</v>
      </c>
      <c r="D790" t="s">
        <v>127</v>
      </c>
      <c r="E790">
        <v>9</v>
      </c>
      <c r="H790">
        <v>51</v>
      </c>
      <c r="I790" t="s">
        <v>133</v>
      </c>
      <c r="J790" t="s">
        <v>129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508"/>
        <v>19:51:13.688</v>
      </c>
      <c r="T790" t="str">
        <f t="shared" si="509"/>
        <v>19:51:13.288</v>
      </c>
      <c r="U790" t="str">
        <f t="shared" si="496"/>
        <v>A88BAF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226</v>
      </c>
      <c r="AJ790">
        <v>38.311193000000003</v>
      </c>
      <c r="AK790" t="s">
        <v>215</v>
      </c>
      <c r="AL790">
        <v>-122.050273</v>
      </c>
      <c r="AM790">
        <v>25</v>
      </c>
      <c r="AN790">
        <v>850</v>
      </c>
      <c r="AO790" t="s">
        <v>118</v>
      </c>
      <c r="AP790">
        <v>-13</v>
      </c>
      <c r="AQ790">
        <v>-8</v>
      </c>
      <c r="AR790">
        <v>-128</v>
      </c>
      <c r="AZ790">
        <v>1200</v>
      </c>
      <c r="BA790">
        <v>1</v>
      </c>
      <c r="BB790" t="str">
        <f t="shared" si="498"/>
        <v xml:space="preserve">N65PJ   </v>
      </c>
      <c r="BC790">
        <v>7</v>
      </c>
      <c r="BE790">
        <v>0</v>
      </c>
      <c r="BF790">
        <v>0</v>
      </c>
      <c r="BG790">
        <v>0</v>
      </c>
      <c r="BH790">
        <v>850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 t="shared" si="510"/>
        <v>19:51:13.695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5</v>
      </c>
      <c r="CP790" t="s">
        <v>119</v>
      </c>
      <c r="CQ790">
        <v>275</v>
      </c>
      <c r="CR790">
        <v>2</v>
      </c>
      <c r="CW790">
        <v>7400003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 t="shared" si="507"/>
        <v>06/02/2020 19:51:09.007</v>
      </c>
      <c r="C791" t="str">
        <f t="shared" si="497"/>
        <v>FFDFD3C0</v>
      </c>
      <c r="D791" t="s">
        <v>127</v>
      </c>
      <c r="E791">
        <v>5</v>
      </c>
      <c r="H791">
        <v>47</v>
      </c>
      <c r="I791" t="s">
        <v>128</v>
      </c>
      <c r="J791" t="s">
        <v>129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508"/>
        <v>19:51:13.688</v>
      </c>
      <c r="T791" t="str">
        <f t="shared" si="509"/>
        <v>19:51:13.288</v>
      </c>
      <c r="U791" t="str">
        <f t="shared" si="496"/>
        <v>A88BAF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226</v>
      </c>
      <c r="AJ791">
        <v>38.311193000000003</v>
      </c>
      <c r="AK791" t="s">
        <v>215</v>
      </c>
      <c r="AL791">
        <v>-122.050273</v>
      </c>
      <c r="AM791">
        <v>25</v>
      </c>
      <c r="AN791">
        <v>850</v>
      </c>
      <c r="AO791" t="s">
        <v>118</v>
      </c>
      <c r="AP791">
        <v>-13</v>
      </c>
      <c r="AQ791">
        <v>-8</v>
      </c>
      <c r="AR791">
        <v>-128</v>
      </c>
      <c r="AZ791">
        <v>1200</v>
      </c>
      <c r="BA791">
        <v>1</v>
      </c>
      <c r="BB791" t="str">
        <f t="shared" si="498"/>
        <v xml:space="preserve">N65PJ   </v>
      </c>
      <c r="BC791">
        <v>7</v>
      </c>
      <c r="BE791">
        <v>0</v>
      </c>
      <c r="BF791">
        <v>0</v>
      </c>
      <c r="BG791">
        <v>0</v>
      </c>
      <c r="BH791">
        <v>850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 t="shared" si="510"/>
        <v>19:51:13.695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5</v>
      </c>
      <c r="CP791" t="s">
        <v>119</v>
      </c>
      <c r="CQ791">
        <v>275</v>
      </c>
      <c r="CR791">
        <v>2</v>
      </c>
      <c r="CW791">
        <v>7400003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 t="shared" si="507"/>
        <v>06/02/2020 19:51:09.007</v>
      </c>
      <c r="C792" t="str">
        <f t="shared" si="497"/>
        <v>FFDFD3C0</v>
      </c>
      <c r="D792" t="s">
        <v>122</v>
      </c>
      <c r="E792">
        <v>6</v>
      </c>
      <c r="F792">
        <v>2006</v>
      </c>
      <c r="G792" t="s">
        <v>123</v>
      </c>
      <c r="J792" t="s">
        <v>124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508"/>
        <v>19:51:13.688</v>
      </c>
      <c r="T792" t="str">
        <f t="shared" si="509"/>
        <v>19:51:13.288</v>
      </c>
      <c r="U792" t="str">
        <f t="shared" si="496"/>
        <v>A88BAF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226</v>
      </c>
      <c r="AJ792">
        <v>38.311193000000003</v>
      </c>
      <c r="AK792" t="s">
        <v>215</v>
      </c>
      <c r="AL792">
        <v>-122.050273</v>
      </c>
      <c r="AM792">
        <v>25</v>
      </c>
      <c r="AN792">
        <v>850</v>
      </c>
      <c r="AO792" t="s">
        <v>118</v>
      </c>
      <c r="AP792">
        <v>-13</v>
      </c>
      <c r="AQ792">
        <v>-8</v>
      </c>
      <c r="AR792">
        <v>-128</v>
      </c>
      <c r="AZ792">
        <v>1200</v>
      </c>
      <c r="BA792">
        <v>1</v>
      </c>
      <c r="BB792" t="str">
        <f t="shared" si="498"/>
        <v xml:space="preserve">N65PJ   </v>
      </c>
      <c r="BC792">
        <v>7</v>
      </c>
      <c r="BE792">
        <v>0</v>
      </c>
      <c r="BF792">
        <v>0</v>
      </c>
      <c r="BG792">
        <v>0</v>
      </c>
      <c r="BH792">
        <v>850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 t="shared" si="510"/>
        <v>19:51:13.695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5</v>
      </c>
      <c r="CP792" t="s">
        <v>119</v>
      </c>
      <c r="CQ792">
        <v>275</v>
      </c>
      <c r="CR792">
        <v>2</v>
      </c>
      <c r="CW792">
        <v>7400003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 t="shared" si="507"/>
        <v>06/02/2020 19:51:09.007</v>
      </c>
      <c r="C793" t="str">
        <f t="shared" si="497"/>
        <v>FFDFD3C0</v>
      </c>
      <c r="D793" t="s">
        <v>131</v>
      </c>
      <c r="E793">
        <v>11</v>
      </c>
      <c r="H793">
        <v>228</v>
      </c>
      <c r="I793" t="s">
        <v>132</v>
      </c>
      <c r="J793" t="s">
        <v>129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508"/>
        <v>19:51:13.688</v>
      </c>
      <c r="T793" t="str">
        <f t="shared" si="509"/>
        <v>19:51:13.288</v>
      </c>
      <c r="U793" t="str">
        <f t="shared" si="496"/>
        <v>A88BAF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226</v>
      </c>
      <c r="AJ793">
        <v>38.311193000000003</v>
      </c>
      <c r="AK793" t="s">
        <v>215</v>
      </c>
      <c r="AL793">
        <v>-122.050273</v>
      </c>
      <c r="AM793">
        <v>25</v>
      </c>
      <c r="AN793">
        <v>850</v>
      </c>
      <c r="AO793" t="s">
        <v>118</v>
      </c>
      <c r="AP793">
        <v>-13</v>
      </c>
      <c r="AQ793">
        <v>-8</v>
      </c>
      <c r="AR793">
        <v>-128</v>
      </c>
      <c r="AZ793">
        <v>1200</v>
      </c>
      <c r="BA793">
        <v>1</v>
      </c>
      <c r="BB793" t="str">
        <f t="shared" si="498"/>
        <v xml:space="preserve">N65PJ   </v>
      </c>
      <c r="BC793">
        <v>7</v>
      </c>
      <c r="BE793">
        <v>0</v>
      </c>
      <c r="BF793">
        <v>0</v>
      </c>
      <c r="BG793">
        <v>0</v>
      </c>
      <c r="BH793">
        <v>850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 t="shared" si="510"/>
        <v>19:51:13.695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5</v>
      </c>
      <c r="CP793" t="s">
        <v>119</v>
      </c>
      <c r="CQ793">
        <v>275</v>
      </c>
      <c r="CR793">
        <v>2</v>
      </c>
      <c r="CW793">
        <v>7400003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 t="shared" si="507"/>
        <v>06/02/2020 19:51:09.007</v>
      </c>
      <c r="C794" t="str">
        <f t="shared" si="497"/>
        <v>FFDFD3C0</v>
      </c>
      <c r="D794" t="s">
        <v>127</v>
      </c>
      <c r="E794">
        <v>7</v>
      </c>
      <c r="H794">
        <v>49</v>
      </c>
      <c r="I794" t="s">
        <v>114</v>
      </c>
      <c r="J794" t="s">
        <v>129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508"/>
        <v>19:51:13.688</v>
      </c>
      <c r="T794" t="str">
        <f t="shared" si="509"/>
        <v>19:51:13.288</v>
      </c>
      <c r="U794" t="str">
        <f t="shared" si="496"/>
        <v>A88BAF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226</v>
      </c>
      <c r="AJ794">
        <v>38.311193000000003</v>
      </c>
      <c r="AK794" t="s">
        <v>215</v>
      </c>
      <c r="AL794">
        <v>-122.050273</v>
      </c>
      <c r="AM794">
        <v>25</v>
      </c>
      <c r="AN794">
        <v>850</v>
      </c>
      <c r="AO794" t="s">
        <v>118</v>
      </c>
      <c r="AP794">
        <v>-13</v>
      </c>
      <c r="AQ794">
        <v>-8</v>
      </c>
      <c r="AR794">
        <v>-128</v>
      </c>
      <c r="AZ794">
        <v>1200</v>
      </c>
      <c r="BA794">
        <v>1</v>
      </c>
      <c r="BB794" t="str">
        <f t="shared" si="498"/>
        <v xml:space="preserve">N65PJ   </v>
      </c>
      <c r="BC794">
        <v>7</v>
      </c>
      <c r="BE794">
        <v>0</v>
      </c>
      <c r="BF794">
        <v>0</v>
      </c>
      <c r="BG794">
        <v>0</v>
      </c>
      <c r="BH794">
        <v>850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 t="shared" si="510"/>
        <v>19:51:13.695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5</v>
      </c>
      <c r="CP794" t="s">
        <v>119</v>
      </c>
      <c r="CQ794">
        <v>275</v>
      </c>
      <c r="CR794">
        <v>2</v>
      </c>
      <c r="CW794">
        <v>7400003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 t="shared" si="507"/>
        <v>06/02/2020 19:51:09.007</v>
      </c>
      <c r="C795" t="str">
        <f t="shared" si="497"/>
        <v>FFDFD3C0</v>
      </c>
      <c r="D795" t="s">
        <v>113</v>
      </c>
      <c r="E795">
        <v>5</v>
      </c>
      <c r="H795">
        <v>172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508"/>
        <v>19:51:13.688</v>
      </c>
      <c r="T795" t="str">
        <f t="shared" si="509"/>
        <v>19:51:13.288</v>
      </c>
      <c r="U795" t="str">
        <f t="shared" si="496"/>
        <v>A88BAF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226</v>
      </c>
      <c r="AJ795">
        <v>38.311193000000003</v>
      </c>
      <c r="AK795" t="s">
        <v>215</v>
      </c>
      <c r="AL795">
        <v>-122.050273</v>
      </c>
      <c r="AM795">
        <v>25</v>
      </c>
      <c r="AN795">
        <v>850</v>
      </c>
      <c r="AO795" t="s">
        <v>118</v>
      </c>
      <c r="AP795">
        <v>-13</v>
      </c>
      <c r="AQ795">
        <v>-8</v>
      </c>
      <c r="AR795">
        <v>-128</v>
      </c>
      <c r="AZ795">
        <v>1200</v>
      </c>
      <c r="BA795">
        <v>1</v>
      </c>
      <c r="BB795" t="str">
        <f t="shared" si="498"/>
        <v xml:space="preserve">N65PJ   </v>
      </c>
      <c r="BC795">
        <v>7</v>
      </c>
      <c r="BE795">
        <v>0</v>
      </c>
      <c r="BF795">
        <v>0</v>
      </c>
      <c r="BG795">
        <v>0</v>
      </c>
      <c r="BH795">
        <v>850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 t="shared" si="510"/>
        <v>19:51:13.695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5</v>
      </c>
      <c r="CP795" t="s">
        <v>119</v>
      </c>
      <c r="CQ795">
        <v>275</v>
      </c>
      <c r="CR795">
        <v>2</v>
      </c>
      <c r="CW795">
        <v>7400003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 t="shared" ref="A796:A802" si="511">"06/02/2020 19:51:10.145"</f>
        <v>06/02/2020 19:51:10.145</v>
      </c>
      <c r="C796" t="str">
        <f t="shared" si="497"/>
        <v>FFDFD3C0</v>
      </c>
      <c r="D796" t="s">
        <v>113</v>
      </c>
      <c r="E796">
        <v>5</v>
      </c>
      <c r="H796">
        <v>172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ref="S796:S802" si="512">"19:51:14.797"</f>
        <v>19:51:14.797</v>
      </c>
      <c r="T796" t="str">
        <f t="shared" ref="T796:T802" si="513">"19:51:14.297"</f>
        <v>19:51:14.297</v>
      </c>
      <c r="U796" t="str">
        <f t="shared" si="496"/>
        <v>A88BAF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225</v>
      </c>
      <c r="AJ796">
        <v>38.311149999999998</v>
      </c>
      <c r="AK796" t="s">
        <v>211</v>
      </c>
      <c r="AL796">
        <v>-122.05040200000001</v>
      </c>
      <c r="AM796">
        <v>25</v>
      </c>
      <c r="AN796">
        <v>850</v>
      </c>
      <c r="AO796" t="s">
        <v>118</v>
      </c>
      <c r="AP796">
        <v>-15</v>
      </c>
      <c r="AQ796">
        <v>-9</v>
      </c>
      <c r="AR796">
        <v>-384</v>
      </c>
      <c r="AZ796">
        <v>1200</v>
      </c>
      <c r="BA796">
        <v>1</v>
      </c>
      <c r="BB796" t="str">
        <f t="shared" si="498"/>
        <v xml:space="preserve">N65PJ   </v>
      </c>
      <c r="BC796">
        <v>7</v>
      </c>
      <c r="BE796">
        <v>0</v>
      </c>
      <c r="BF796">
        <v>0</v>
      </c>
      <c r="BG796">
        <v>0</v>
      </c>
      <c r="BH796">
        <v>850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 t="shared" ref="BW796:BW802" si="514">"19:51:14.803"</f>
        <v>19:51:14.803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5</v>
      </c>
      <c r="CP796" t="s">
        <v>119</v>
      </c>
      <c r="CQ796">
        <v>275</v>
      </c>
      <c r="CR796">
        <v>2</v>
      </c>
      <c r="CW796">
        <v>7400582</v>
      </c>
      <c r="CY796">
        <v>1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 t="shared" si="511"/>
        <v>06/02/2020 19:51:10.145</v>
      </c>
      <c r="C797" t="str">
        <f t="shared" si="497"/>
        <v>FFDFD3C0</v>
      </c>
      <c r="D797" t="s">
        <v>127</v>
      </c>
      <c r="E797">
        <v>7</v>
      </c>
      <c r="H797">
        <v>49</v>
      </c>
      <c r="I797" t="s">
        <v>114</v>
      </c>
      <c r="J797" t="s">
        <v>129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512"/>
        <v>19:51:14.797</v>
      </c>
      <c r="T797" t="str">
        <f t="shared" si="513"/>
        <v>19:51:14.297</v>
      </c>
      <c r="U797" t="str">
        <f t="shared" si="496"/>
        <v>A88BAF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225</v>
      </c>
      <c r="AJ797">
        <v>38.311149999999998</v>
      </c>
      <c r="AK797" t="s">
        <v>211</v>
      </c>
      <c r="AL797">
        <v>-122.05040200000001</v>
      </c>
      <c r="AM797">
        <v>25</v>
      </c>
      <c r="AN797">
        <v>850</v>
      </c>
      <c r="AO797" t="s">
        <v>118</v>
      </c>
      <c r="AP797">
        <v>-15</v>
      </c>
      <c r="AQ797">
        <v>-9</v>
      </c>
      <c r="AR797">
        <v>-384</v>
      </c>
      <c r="AZ797">
        <v>1200</v>
      </c>
      <c r="BA797">
        <v>1</v>
      </c>
      <c r="BB797" t="str">
        <f t="shared" si="498"/>
        <v xml:space="preserve">N65PJ   </v>
      </c>
      <c r="BC797">
        <v>7</v>
      </c>
      <c r="BE797">
        <v>0</v>
      </c>
      <c r="BF797">
        <v>0</v>
      </c>
      <c r="BG797">
        <v>0</v>
      </c>
      <c r="BH797">
        <v>850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 t="shared" si="514"/>
        <v>19:51:14.803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5</v>
      </c>
      <c r="CP797" t="s">
        <v>119</v>
      </c>
      <c r="CQ797">
        <v>275</v>
      </c>
      <c r="CR797">
        <v>2</v>
      </c>
      <c r="CW797">
        <v>7400582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 t="shared" si="511"/>
        <v>06/02/2020 19:51:10.145</v>
      </c>
      <c r="C798" t="str">
        <f t="shared" si="497"/>
        <v>FFDFD3C0</v>
      </c>
      <c r="D798" t="s">
        <v>125</v>
      </c>
      <c r="E798">
        <v>19</v>
      </c>
      <c r="F798">
        <v>1019</v>
      </c>
      <c r="G798" t="s">
        <v>114</v>
      </c>
      <c r="J798" t="s">
        <v>126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512"/>
        <v>19:51:14.797</v>
      </c>
      <c r="T798" t="str">
        <f t="shared" si="513"/>
        <v>19:51:14.297</v>
      </c>
      <c r="U798" t="str">
        <f t="shared" si="496"/>
        <v>A88BAF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225</v>
      </c>
      <c r="AJ798">
        <v>38.311149999999998</v>
      </c>
      <c r="AK798" t="s">
        <v>211</v>
      </c>
      <c r="AL798">
        <v>-122.05040200000001</v>
      </c>
      <c r="AM798">
        <v>25</v>
      </c>
      <c r="AN798">
        <v>850</v>
      </c>
      <c r="AO798" t="s">
        <v>118</v>
      </c>
      <c r="AP798">
        <v>-15</v>
      </c>
      <c r="AQ798">
        <v>-9</v>
      </c>
      <c r="AR798">
        <v>-384</v>
      </c>
      <c r="AZ798">
        <v>1200</v>
      </c>
      <c r="BA798">
        <v>1</v>
      </c>
      <c r="BB798" t="str">
        <f t="shared" si="498"/>
        <v xml:space="preserve">N65PJ   </v>
      </c>
      <c r="BC798">
        <v>7</v>
      </c>
      <c r="BE798">
        <v>0</v>
      </c>
      <c r="BF798">
        <v>0</v>
      </c>
      <c r="BG798">
        <v>0</v>
      </c>
      <c r="BH798">
        <v>850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 t="shared" si="514"/>
        <v>19:51:14.803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5</v>
      </c>
      <c r="CP798" t="s">
        <v>119</v>
      </c>
      <c r="CQ798">
        <v>275</v>
      </c>
      <c r="CR798">
        <v>2</v>
      </c>
      <c r="CW798">
        <v>7400582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 t="shared" si="511"/>
        <v>06/02/2020 19:51:10.145</v>
      </c>
      <c r="C799" t="str">
        <f t="shared" si="497"/>
        <v>FFDFD3C0</v>
      </c>
      <c r="D799" t="s">
        <v>122</v>
      </c>
      <c r="E799">
        <v>6</v>
      </c>
      <c r="F799">
        <v>2006</v>
      </c>
      <c r="G799" t="s">
        <v>123</v>
      </c>
      <c r="J799" t="s">
        <v>124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512"/>
        <v>19:51:14.797</v>
      </c>
      <c r="T799" t="str">
        <f t="shared" si="513"/>
        <v>19:51:14.297</v>
      </c>
      <c r="U799" t="str">
        <f t="shared" si="496"/>
        <v>A88BAF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225</v>
      </c>
      <c r="AJ799">
        <v>38.311149999999998</v>
      </c>
      <c r="AK799" t="s">
        <v>211</v>
      </c>
      <c r="AL799">
        <v>-122.05040200000001</v>
      </c>
      <c r="AM799">
        <v>25</v>
      </c>
      <c r="AN799">
        <v>850</v>
      </c>
      <c r="AO799" t="s">
        <v>118</v>
      </c>
      <c r="AP799">
        <v>-15</v>
      </c>
      <c r="AQ799">
        <v>-9</v>
      </c>
      <c r="AR799">
        <v>-384</v>
      </c>
      <c r="AZ799">
        <v>1200</v>
      </c>
      <c r="BA799">
        <v>1</v>
      </c>
      <c r="BB799" t="str">
        <f t="shared" si="498"/>
        <v xml:space="preserve">N65PJ   </v>
      </c>
      <c r="BC799">
        <v>7</v>
      </c>
      <c r="BE799">
        <v>0</v>
      </c>
      <c r="BF799">
        <v>0</v>
      </c>
      <c r="BG799">
        <v>0</v>
      </c>
      <c r="BH799">
        <v>850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 t="shared" si="514"/>
        <v>19:51:14.803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5</v>
      </c>
      <c r="CP799" t="s">
        <v>119</v>
      </c>
      <c r="CQ799">
        <v>275</v>
      </c>
      <c r="CR799">
        <v>2</v>
      </c>
      <c r="CW799">
        <v>7400582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 t="shared" si="511"/>
        <v>06/02/2020 19:51:10.145</v>
      </c>
      <c r="C800" t="str">
        <f t="shared" si="497"/>
        <v>FFDFD3C0</v>
      </c>
      <c r="D800" t="s">
        <v>127</v>
      </c>
      <c r="E800">
        <v>5</v>
      </c>
      <c r="H800">
        <v>47</v>
      </c>
      <c r="I800" t="s">
        <v>128</v>
      </c>
      <c r="J800" t="s">
        <v>129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512"/>
        <v>19:51:14.797</v>
      </c>
      <c r="T800" t="str">
        <f t="shared" si="513"/>
        <v>19:51:14.297</v>
      </c>
      <c r="U800" t="str">
        <f t="shared" si="496"/>
        <v>A88BAF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225</v>
      </c>
      <c r="AJ800">
        <v>38.311149999999998</v>
      </c>
      <c r="AK800" t="s">
        <v>211</v>
      </c>
      <c r="AL800">
        <v>-122.05040200000001</v>
      </c>
      <c r="AM800">
        <v>25</v>
      </c>
      <c r="AN800">
        <v>850</v>
      </c>
      <c r="AO800" t="s">
        <v>118</v>
      </c>
      <c r="AP800">
        <v>-15</v>
      </c>
      <c r="AQ800">
        <v>-9</v>
      </c>
      <c r="AR800">
        <v>-384</v>
      </c>
      <c r="AZ800">
        <v>1200</v>
      </c>
      <c r="BA800">
        <v>1</v>
      </c>
      <c r="BB800" t="str">
        <f t="shared" si="498"/>
        <v xml:space="preserve">N65PJ   </v>
      </c>
      <c r="BC800">
        <v>7</v>
      </c>
      <c r="BE800">
        <v>0</v>
      </c>
      <c r="BF800">
        <v>0</v>
      </c>
      <c r="BG800">
        <v>0</v>
      </c>
      <c r="BH800">
        <v>850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 t="shared" si="514"/>
        <v>19:51:14.803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5</v>
      </c>
      <c r="CP800" t="s">
        <v>119</v>
      </c>
      <c r="CQ800">
        <v>275</v>
      </c>
      <c r="CR800">
        <v>2</v>
      </c>
      <c r="CW800">
        <v>7400582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 t="shared" si="511"/>
        <v>06/02/2020 19:51:10.145</v>
      </c>
      <c r="C801" t="str">
        <f t="shared" si="497"/>
        <v>FFDFD3C0</v>
      </c>
      <c r="D801" t="s">
        <v>127</v>
      </c>
      <c r="E801">
        <v>9</v>
      </c>
      <c r="H801">
        <v>51</v>
      </c>
      <c r="I801" t="s">
        <v>133</v>
      </c>
      <c r="J801" t="s">
        <v>129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512"/>
        <v>19:51:14.797</v>
      </c>
      <c r="T801" t="str">
        <f t="shared" si="513"/>
        <v>19:51:14.297</v>
      </c>
      <c r="U801" t="str">
        <f t="shared" si="496"/>
        <v>A88BAF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225</v>
      </c>
      <c r="AJ801">
        <v>38.311149999999998</v>
      </c>
      <c r="AK801" t="s">
        <v>211</v>
      </c>
      <c r="AL801">
        <v>-122.05040200000001</v>
      </c>
      <c r="AM801">
        <v>25</v>
      </c>
      <c r="AN801">
        <v>850</v>
      </c>
      <c r="AO801" t="s">
        <v>118</v>
      </c>
      <c r="AP801">
        <v>-15</v>
      </c>
      <c r="AQ801">
        <v>-9</v>
      </c>
      <c r="AR801">
        <v>-384</v>
      </c>
      <c r="AZ801">
        <v>1200</v>
      </c>
      <c r="BA801">
        <v>1</v>
      </c>
      <c r="BB801" t="str">
        <f t="shared" si="498"/>
        <v xml:space="preserve">N65PJ   </v>
      </c>
      <c r="BC801">
        <v>7</v>
      </c>
      <c r="BE801">
        <v>0</v>
      </c>
      <c r="BF801">
        <v>0</v>
      </c>
      <c r="BG801">
        <v>0</v>
      </c>
      <c r="BH801">
        <v>850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 t="shared" si="514"/>
        <v>19:51:14.803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5</v>
      </c>
      <c r="CP801" t="s">
        <v>119</v>
      </c>
      <c r="CQ801">
        <v>275</v>
      </c>
      <c r="CR801">
        <v>2</v>
      </c>
      <c r="CW801">
        <v>7400582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 t="shared" si="511"/>
        <v>06/02/2020 19:51:10.145</v>
      </c>
      <c r="C802" t="str">
        <f t="shared" si="497"/>
        <v>FFDFD3C0</v>
      </c>
      <c r="D802" t="s">
        <v>131</v>
      </c>
      <c r="E802">
        <v>11</v>
      </c>
      <c r="H802">
        <v>228</v>
      </c>
      <c r="I802" t="s">
        <v>132</v>
      </c>
      <c r="J802" t="s">
        <v>129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512"/>
        <v>19:51:14.797</v>
      </c>
      <c r="T802" t="str">
        <f t="shared" si="513"/>
        <v>19:51:14.297</v>
      </c>
      <c r="U802" t="str">
        <f t="shared" si="496"/>
        <v>A88BAF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225</v>
      </c>
      <c r="AJ802">
        <v>38.311149999999998</v>
      </c>
      <c r="AK802" t="s">
        <v>211</v>
      </c>
      <c r="AL802">
        <v>-122.05040200000001</v>
      </c>
      <c r="AM802">
        <v>25</v>
      </c>
      <c r="AN802">
        <v>850</v>
      </c>
      <c r="AO802" t="s">
        <v>118</v>
      </c>
      <c r="AP802">
        <v>-15</v>
      </c>
      <c r="AQ802">
        <v>-9</v>
      </c>
      <c r="AR802">
        <v>-384</v>
      </c>
      <c r="AZ802">
        <v>1200</v>
      </c>
      <c r="BA802">
        <v>1</v>
      </c>
      <c r="BB802" t="str">
        <f t="shared" si="498"/>
        <v xml:space="preserve">N65PJ   </v>
      </c>
      <c r="BC802">
        <v>7</v>
      </c>
      <c r="BE802">
        <v>0</v>
      </c>
      <c r="BF802">
        <v>0</v>
      </c>
      <c r="BG802">
        <v>0</v>
      </c>
      <c r="BH802">
        <v>850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 t="shared" si="514"/>
        <v>19:51:14.803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5</v>
      </c>
      <c r="CP802" t="s">
        <v>119</v>
      </c>
      <c r="CQ802">
        <v>275</v>
      </c>
      <c r="CR802">
        <v>2</v>
      </c>
      <c r="CW802">
        <v>7400582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 t="shared" ref="A803:A809" si="515">"06/02/2020 19:51:11.018"</f>
        <v>06/02/2020 19:51:11.018</v>
      </c>
      <c r="C803" t="str">
        <f t="shared" si="497"/>
        <v>FFDFD3C0</v>
      </c>
      <c r="D803" t="s">
        <v>125</v>
      </c>
      <c r="E803">
        <v>19</v>
      </c>
      <c r="F803">
        <v>1019</v>
      </c>
      <c r="G803" t="s">
        <v>114</v>
      </c>
      <c r="J803" t="s">
        <v>126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ref="S803:S809" si="516">"19:51:15.703"</f>
        <v>19:51:15.703</v>
      </c>
      <c r="T803" t="str">
        <f t="shared" ref="T803:T809" si="517">"19:51:15.303"</f>
        <v>19:51:15.303</v>
      </c>
      <c r="U803" t="str">
        <f t="shared" si="496"/>
        <v>A88BAF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237</v>
      </c>
      <c r="AJ803">
        <v>38.311086000000003</v>
      </c>
      <c r="AK803" t="s">
        <v>238</v>
      </c>
      <c r="AL803">
        <v>-122.050467</v>
      </c>
      <c r="AM803">
        <v>25</v>
      </c>
      <c r="AN803">
        <v>850</v>
      </c>
      <c r="AO803" t="s">
        <v>118</v>
      </c>
      <c r="AP803">
        <v>-16</v>
      </c>
      <c r="AQ803">
        <v>-10</v>
      </c>
      <c r="AR803">
        <v>-384</v>
      </c>
      <c r="AZ803">
        <v>1200</v>
      </c>
      <c r="BA803">
        <v>1</v>
      </c>
      <c r="BB803" t="str">
        <f t="shared" si="498"/>
        <v xml:space="preserve">N65PJ   </v>
      </c>
      <c r="BC803">
        <v>7</v>
      </c>
      <c r="BE803">
        <v>0</v>
      </c>
      <c r="BF803">
        <v>0</v>
      </c>
      <c r="BG803">
        <v>0</v>
      </c>
      <c r="BH803">
        <v>825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 t="shared" ref="BW803:BW809" si="518">"19:51:15.704"</f>
        <v>19:51:15.704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5</v>
      </c>
      <c r="CP803" t="s">
        <v>119</v>
      </c>
      <c r="CQ803">
        <v>276</v>
      </c>
      <c r="CR803">
        <v>2</v>
      </c>
      <c r="CW803">
        <v>9889852</v>
      </c>
      <c r="CY803">
        <v>1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 t="shared" si="515"/>
        <v>06/02/2020 19:51:11.018</v>
      </c>
      <c r="C804" t="str">
        <f t="shared" si="497"/>
        <v>FFDFD3C0</v>
      </c>
      <c r="D804" t="s">
        <v>122</v>
      </c>
      <c r="E804">
        <v>6</v>
      </c>
      <c r="F804">
        <v>2006</v>
      </c>
      <c r="G804" t="s">
        <v>123</v>
      </c>
      <c r="J804" t="s">
        <v>124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516"/>
        <v>19:51:15.703</v>
      </c>
      <c r="T804" t="str">
        <f t="shared" si="517"/>
        <v>19:51:15.303</v>
      </c>
      <c r="U804" t="str">
        <f t="shared" si="496"/>
        <v>A88BAF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237</v>
      </c>
      <c r="AJ804">
        <v>38.311086000000003</v>
      </c>
      <c r="AK804" t="s">
        <v>238</v>
      </c>
      <c r="AL804">
        <v>-122.050467</v>
      </c>
      <c r="AM804">
        <v>25</v>
      </c>
      <c r="AN804">
        <v>850</v>
      </c>
      <c r="AO804" t="s">
        <v>118</v>
      </c>
      <c r="AP804">
        <v>-16</v>
      </c>
      <c r="AQ804">
        <v>-10</v>
      </c>
      <c r="AR804">
        <v>-384</v>
      </c>
      <c r="AZ804">
        <v>1200</v>
      </c>
      <c r="BA804">
        <v>1</v>
      </c>
      <c r="BB804" t="str">
        <f t="shared" si="498"/>
        <v xml:space="preserve">N65PJ   </v>
      </c>
      <c r="BC804">
        <v>7</v>
      </c>
      <c r="BE804">
        <v>0</v>
      </c>
      <c r="BF804">
        <v>0</v>
      </c>
      <c r="BG804">
        <v>0</v>
      </c>
      <c r="BH804">
        <v>825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 t="shared" si="518"/>
        <v>19:51:15.704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5</v>
      </c>
      <c r="CP804" t="s">
        <v>119</v>
      </c>
      <c r="CQ804">
        <v>276</v>
      </c>
      <c r="CR804">
        <v>2</v>
      </c>
      <c r="CW804">
        <v>9889852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 t="shared" si="515"/>
        <v>06/02/2020 19:51:11.018</v>
      </c>
      <c r="C805" t="str">
        <f t="shared" si="497"/>
        <v>FFDFD3C0</v>
      </c>
      <c r="D805" t="s">
        <v>127</v>
      </c>
      <c r="E805">
        <v>5</v>
      </c>
      <c r="H805">
        <v>47</v>
      </c>
      <c r="I805" t="s">
        <v>128</v>
      </c>
      <c r="J805" t="s">
        <v>129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516"/>
        <v>19:51:15.703</v>
      </c>
      <c r="T805" t="str">
        <f t="shared" si="517"/>
        <v>19:51:15.303</v>
      </c>
      <c r="U805" t="str">
        <f t="shared" si="496"/>
        <v>A88BAF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237</v>
      </c>
      <c r="AJ805">
        <v>38.311086000000003</v>
      </c>
      <c r="AK805" t="s">
        <v>238</v>
      </c>
      <c r="AL805">
        <v>-122.050467</v>
      </c>
      <c r="AM805">
        <v>25</v>
      </c>
      <c r="AN805">
        <v>850</v>
      </c>
      <c r="AO805" t="s">
        <v>118</v>
      </c>
      <c r="AP805">
        <v>-16</v>
      </c>
      <c r="AQ805">
        <v>-10</v>
      </c>
      <c r="AR805">
        <v>-384</v>
      </c>
      <c r="AZ805">
        <v>1200</v>
      </c>
      <c r="BA805">
        <v>1</v>
      </c>
      <c r="BB805" t="str">
        <f t="shared" si="498"/>
        <v xml:space="preserve">N65PJ   </v>
      </c>
      <c r="BC805">
        <v>7</v>
      </c>
      <c r="BE805">
        <v>0</v>
      </c>
      <c r="BF805">
        <v>0</v>
      </c>
      <c r="BG805">
        <v>0</v>
      </c>
      <c r="BH805">
        <v>825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 t="shared" si="518"/>
        <v>19:51:15.704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5</v>
      </c>
      <c r="CP805" t="s">
        <v>119</v>
      </c>
      <c r="CQ805">
        <v>276</v>
      </c>
      <c r="CR805">
        <v>2</v>
      </c>
      <c r="CW805">
        <v>9889852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 t="shared" si="515"/>
        <v>06/02/2020 19:51:11.018</v>
      </c>
      <c r="C806" t="str">
        <f t="shared" si="497"/>
        <v>FFDFD3C0</v>
      </c>
      <c r="D806" t="s">
        <v>127</v>
      </c>
      <c r="E806">
        <v>9</v>
      </c>
      <c r="H806">
        <v>51</v>
      </c>
      <c r="I806" t="s">
        <v>133</v>
      </c>
      <c r="J806" t="s">
        <v>129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516"/>
        <v>19:51:15.703</v>
      </c>
      <c r="T806" t="str">
        <f t="shared" si="517"/>
        <v>19:51:15.303</v>
      </c>
      <c r="U806" t="str">
        <f t="shared" si="496"/>
        <v>A88BAF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237</v>
      </c>
      <c r="AJ806">
        <v>38.311086000000003</v>
      </c>
      <c r="AK806" t="s">
        <v>238</v>
      </c>
      <c r="AL806">
        <v>-122.050467</v>
      </c>
      <c r="AM806">
        <v>25</v>
      </c>
      <c r="AN806">
        <v>850</v>
      </c>
      <c r="AO806" t="s">
        <v>118</v>
      </c>
      <c r="AP806">
        <v>-16</v>
      </c>
      <c r="AQ806">
        <v>-10</v>
      </c>
      <c r="AR806">
        <v>-384</v>
      </c>
      <c r="AZ806">
        <v>1200</v>
      </c>
      <c r="BA806">
        <v>1</v>
      </c>
      <c r="BB806" t="str">
        <f t="shared" si="498"/>
        <v xml:space="preserve">N65PJ   </v>
      </c>
      <c r="BC806">
        <v>7</v>
      </c>
      <c r="BE806">
        <v>0</v>
      </c>
      <c r="BF806">
        <v>0</v>
      </c>
      <c r="BG806">
        <v>0</v>
      </c>
      <c r="BH806">
        <v>825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 t="shared" si="518"/>
        <v>19:51:15.704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5</v>
      </c>
      <c r="CP806" t="s">
        <v>119</v>
      </c>
      <c r="CQ806">
        <v>276</v>
      </c>
      <c r="CR806">
        <v>2</v>
      </c>
      <c r="CW806">
        <v>9889852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si="515"/>
        <v>06/02/2020 19:51:11.018</v>
      </c>
      <c r="C807" t="str">
        <f t="shared" si="497"/>
        <v>FFDFD3C0</v>
      </c>
      <c r="D807" t="s">
        <v>131</v>
      </c>
      <c r="E807">
        <v>11</v>
      </c>
      <c r="H807">
        <v>228</v>
      </c>
      <c r="I807" t="s">
        <v>132</v>
      </c>
      <c r="J807" t="s">
        <v>129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516"/>
        <v>19:51:15.703</v>
      </c>
      <c r="T807" t="str">
        <f t="shared" si="517"/>
        <v>19:51:15.303</v>
      </c>
      <c r="U807" t="str">
        <f t="shared" si="496"/>
        <v>A88BAF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237</v>
      </c>
      <c r="AJ807">
        <v>38.311086000000003</v>
      </c>
      <c r="AK807" t="s">
        <v>238</v>
      </c>
      <c r="AL807">
        <v>-122.050467</v>
      </c>
      <c r="AM807">
        <v>25</v>
      </c>
      <c r="AN807">
        <v>850</v>
      </c>
      <c r="AO807" t="s">
        <v>118</v>
      </c>
      <c r="AP807">
        <v>-16</v>
      </c>
      <c r="AQ807">
        <v>-10</v>
      </c>
      <c r="AR807">
        <v>-384</v>
      </c>
      <c r="AZ807">
        <v>1200</v>
      </c>
      <c r="BA807">
        <v>1</v>
      </c>
      <c r="BB807" t="str">
        <f t="shared" si="498"/>
        <v xml:space="preserve">N65PJ   </v>
      </c>
      <c r="BC807">
        <v>7</v>
      </c>
      <c r="BE807">
        <v>0</v>
      </c>
      <c r="BF807">
        <v>0</v>
      </c>
      <c r="BG807">
        <v>0</v>
      </c>
      <c r="BH807">
        <v>825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 t="shared" si="518"/>
        <v>19:51:15.704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5</v>
      </c>
      <c r="CP807" t="s">
        <v>119</v>
      </c>
      <c r="CQ807">
        <v>276</v>
      </c>
      <c r="CR807">
        <v>2</v>
      </c>
      <c r="CW807">
        <v>9889852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515"/>
        <v>06/02/2020 19:51:11.018</v>
      </c>
      <c r="C808" t="str">
        <f t="shared" si="497"/>
        <v>FFDFD3C0</v>
      </c>
      <c r="D808" t="s">
        <v>113</v>
      </c>
      <c r="E808">
        <v>5</v>
      </c>
      <c r="H808">
        <v>172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516"/>
        <v>19:51:15.703</v>
      </c>
      <c r="T808" t="str">
        <f t="shared" si="517"/>
        <v>19:51:15.303</v>
      </c>
      <c r="U808" t="str">
        <f t="shared" si="496"/>
        <v>A88BAF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237</v>
      </c>
      <c r="AJ808">
        <v>38.311086000000003</v>
      </c>
      <c r="AK808" t="s">
        <v>238</v>
      </c>
      <c r="AL808">
        <v>-122.050467</v>
      </c>
      <c r="AM808">
        <v>25</v>
      </c>
      <c r="AN808">
        <v>850</v>
      </c>
      <c r="AO808" t="s">
        <v>118</v>
      </c>
      <c r="AP808">
        <v>-16</v>
      </c>
      <c r="AQ808">
        <v>-10</v>
      </c>
      <c r="AR808">
        <v>-384</v>
      </c>
      <c r="AZ808">
        <v>1200</v>
      </c>
      <c r="BA808">
        <v>1</v>
      </c>
      <c r="BB808" t="str">
        <f t="shared" si="498"/>
        <v xml:space="preserve">N65PJ   </v>
      </c>
      <c r="BC808">
        <v>7</v>
      </c>
      <c r="BE808">
        <v>0</v>
      </c>
      <c r="BF808">
        <v>0</v>
      </c>
      <c r="BG808">
        <v>0</v>
      </c>
      <c r="BH808">
        <v>825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 t="shared" si="518"/>
        <v>19:51:15.704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5</v>
      </c>
      <c r="CP808" t="s">
        <v>119</v>
      </c>
      <c r="CQ808">
        <v>276</v>
      </c>
      <c r="CR808">
        <v>2</v>
      </c>
      <c r="CW808">
        <v>9889852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515"/>
        <v>06/02/2020 19:51:11.018</v>
      </c>
      <c r="C809" t="str">
        <f t="shared" si="497"/>
        <v>FFDFD3C0</v>
      </c>
      <c r="D809" t="s">
        <v>127</v>
      </c>
      <c r="E809">
        <v>7</v>
      </c>
      <c r="H809">
        <v>49</v>
      </c>
      <c r="I809" t="s">
        <v>114</v>
      </c>
      <c r="J809" t="s">
        <v>129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516"/>
        <v>19:51:15.703</v>
      </c>
      <c r="T809" t="str">
        <f t="shared" si="517"/>
        <v>19:51:15.303</v>
      </c>
      <c r="U809" t="str">
        <f t="shared" si="496"/>
        <v>A88BAF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237</v>
      </c>
      <c r="AJ809">
        <v>38.311086000000003</v>
      </c>
      <c r="AK809" t="s">
        <v>238</v>
      </c>
      <c r="AL809">
        <v>-122.050467</v>
      </c>
      <c r="AM809">
        <v>25</v>
      </c>
      <c r="AN809">
        <v>850</v>
      </c>
      <c r="AO809" t="s">
        <v>118</v>
      </c>
      <c r="AP809">
        <v>-16</v>
      </c>
      <c r="AQ809">
        <v>-10</v>
      </c>
      <c r="AR809">
        <v>-384</v>
      </c>
      <c r="AZ809">
        <v>1200</v>
      </c>
      <c r="BA809">
        <v>1</v>
      </c>
      <c r="BB809" t="str">
        <f t="shared" si="498"/>
        <v xml:space="preserve">N65PJ   </v>
      </c>
      <c r="BC809">
        <v>7</v>
      </c>
      <c r="BE809">
        <v>0</v>
      </c>
      <c r="BF809">
        <v>0</v>
      </c>
      <c r="BG809">
        <v>0</v>
      </c>
      <c r="BH809">
        <v>825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 t="shared" si="518"/>
        <v>19:51:15.704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5</v>
      </c>
      <c r="CP809" t="s">
        <v>119</v>
      </c>
      <c r="CQ809">
        <v>275</v>
      </c>
      <c r="CR809">
        <v>2</v>
      </c>
      <c r="CW809">
        <v>7401045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ref="A810:A816" si="519">"06/02/2020 19:51:12.043"</f>
        <v>06/02/2020 19:51:12.043</v>
      </c>
      <c r="C810" t="str">
        <f t="shared" si="497"/>
        <v>FFDFD3C0</v>
      </c>
      <c r="D810" t="s">
        <v>127</v>
      </c>
      <c r="E810">
        <v>5</v>
      </c>
      <c r="H810">
        <v>47</v>
      </c>
      <c r="I810" t="s">
        <v>128</v>
      </c>
      <c r="J810" t="s">
        <v>129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ref="S810:S816" si="520">"19:51:16.703"</f>
        <v>19:51:16.703</v>
      </c>
      <c r="T810" t="str">
        <f t="shared" ref="T810:T816" si="521">"19:51:16.303"</f>
        <v>19:51:16.303</v>
      </c>
      <c r="U810" t="str">
        <f t="shared" si="496"/>
        <v>A88BAF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239</v>
      </c>
      <c r="AJ810">
        <v>38.311042999999998</v>
      </c>
      <c r="AK810" t="s">
        <v>240</v>
      </c>
      <c r="AL810">
        <v>-122.050574</v>
      </c>
      <c r="AM810">
        <v>25</v>
      </c>
      <c r="AN810">
        <v>850</v>
      </c>
      <c r="AO810" t="s">
        <v>118</v>
      </c>
      <c r="AP810">
        <v>-19</v>
      </c>
      <c r="AQ810">
        <v>-11</v>
      </c>
      <c r="AR810">
        <v>-384</v>
      </c>
      <c r="AZ810">
        <v>1200</v>
      </c>
      <c r="BA810">
        <v>1</v>
      </c>
      <c r="BB810" t="str">
        <f t="shared" si="498"/>
        <v xml:space="preserve">N65PJ   </v>
      </c>
      <c r="BC810">
        <v>7</v>
      </c>
      <c r="BE810">
        <v>0</v>
      </c>
      <c r="BF810">
        <v>0</v>
      </c>
      <c r="BG810">
        <v>0</v>
      </c>
      <c r="BH810">
        <v>825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"19:51:16.704"</f>
        <v>19:51:16.704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5</v>
      </c>
      <c r="CP810" t="s">
        <v>119</v>
      </c>
      <c r="CQ810">
        <v>276</v>
      </c>
      <c r="CR810">
        <v>2</v>
      </c>
      <c r="CW810">
        <v>9890627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si="519"/>
        <v>06/02/2020 19:51:12.043</v>
      </c>
      <c r="C811" t="str">
        <f t="shared" si="497"/>
        <v>FFDFD3C0</v>
      </c>
      <c r="D811" t="s">
        <v>127</v>
      </c>
      <c r="E811">
        <v>9</v>
      </c>
      <c r="H811">
        <v>51</v>
      </c>
      <c r="I811" t="s">
        <v>133</v>
      </c>
      <c r="J811" t="s">
        <v>129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520"/>
        <v>19:51:16.703</v>
      </c>
      <c r="T811" t="str">
        <f t="shared" si="521"/>
        <v>19:51:16.303</v>
      </c>
      <c r="U811" t="str">
        <f t="shared" si="496"/>
        <v>A88BAF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239</v>
      </c>
      <c r="AJ811">
        <v>38.311042999999998</v>
      </c>
      <c r="AK811" t="s">
        <v>240</v>
      </c>
      <c r="AL811">
        <v>-122.050574</v>
      </c>
      <c r="AM811">
        <v>25</v>
      </c>
      <c r="AN811">
        <v>850</v>
      </c>
      <c r="AO811" t="s">
        <v>118</v>
      </c>
      <c r="AP811">
        <v>-19</v>
      </c>
      <c r="AQ811">
        <v>-11</v>
      </c>
      <c r="AR811">
        <v>-384</v>
      </c>
      <c r="AZ811">
        <v>1200</v>
      </c>
      <c r="BA811">
        <v>1</v>
      </c>
      <c r="BB811" t="str">
        <f t="shared" si="498"/>
        <v xml:space="preserve">N65PJ   </v>
      </c>
      <c r="BC811">
        <v>7</v>
      </c>
      <c r="BE811">
        <v>0</v>
      </c>
      <c r="BF811">
        <v>0</v>
      </c>
      <c r="BG811">
        <v>0</v>
      </c>
      <c r="BH811">
        <v>825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"19:51:16.704"</f>
        <v>19:51:16.704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5</v>
      </c>
      <c r="CP811" t="s">
        <v>119</v>
      </c>
      <c r="CQ811">
        <v>276</v>
      </c>
      <c r="CR811">
        <v>2</v>
      </c>
      <c r="CW811">
        <v>9890627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 t="shared" si="519"/>
        <v>06/02/2020 19:51:12.043</v>
      </c>
      <c r="C812" t="str">
        <f t="shared" si="497"/>
        <v>FFDFD3C0</v>
      </c>
      <c r="D812" t="s">
        <v>131</v>
      </c>
      <c r="E812">
        <v>11</v>
      </c>
      <c r="H812">
        <v>228</v>
      </c>
      <c r="I812" t="s">
        <v>132</v>
      </c>
      <c r="J812" t="s">
        <v>129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520"/>
        <v>19:51:16.703</v>
      </c>
      <c r="T812" t="str">
        <f t="shared" si="521"/>
        <v>19:51:16.303</v>
      </c>
      <c r="U812" t="str">
        <f t="shared" si="496"/>
        <v>A88BAF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239</v>
      </c>
      <c r="AJ812">
        <v>38.311042999999998</v>
      </c>
      <c r="AK812" t="s">
        <v>240</v>
      </c>
      <c r="AL812">
        <v>-122.050574</v>
      </c>
      <c r="AM812">
        <v>25</v>
      </c>
      <c r="AN812">
        <v>850</v>
      </c>
      <c r="AO812" t="s">
        <v>118</v>
      </c>
      <c r="AP812">
        <v>-19</v>
      </c>
      <c r="AQ812">
        <v>-11</v>
      </c>
      <c r="AR812">
        <v>-384</v>
      </c>
      <c r="AZ812">
        <v>1200</v>
      </c>
      <c r="BA812">
        <v>1</v>
      </c>
      <c r="BB812" t="str">
        <f t="shared" si="498"/>
        <v xml:space="preserve">N65PJ   </v>
      </c>
      <c r="BC812">
        <v>7</v>
      </c>
      <c r="BE812">
        <v>0</v>
      </c>
      <c r="BF812">
        <v>0</v>
      </c>
      <c r="BG812">
        <v>0</v>
      </c>
      <c r="BH812">
        <v>825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"19:51:16.704"</f>
        <v>19:51:16.704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5</v>
      </c>
      <c r="CP812" t="s">
        <v>119</v>
      </c>
      <c r="CQ812">
        <v>276</v>
      </c>
      <c r="CR812">
        <v>2</v>
      </c>
      <c r="CW812">
        <v>9890627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 t="shared" si="519"/>
        <v>06/02/2020 19:51:12.043</v>
      </c>
      <c r="C813" t="str">
        <f t="shared" si="497"/>
        <v>FFDFD3C0</v>
      </c>
      <c r="D813" t="s">
        <v>113</v>
      </c>
      <c r="E813">
        <v>5</v>
      </c>
      <c r="H813">
        <v>172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520"/>
        <v>19:51:16.703</v>
      </c>
      <c r="T813" t="str">
        <f t="shared" si="521"/>
        <v>19:51:16.303</v>
      </c>
      <c r="U813" t="str">
        <f t="shared" si="496"/>
        <v>A88BAF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239</v>
      </c>
      <c r="AJ813">
        <v>38.311042999999998</v>
      </c>
      <c r="AK813" t="s">
        <v>240</v>
      </c>
      <c r="AL813">
        <v>-122.050574</v>
      </c>
      <c r="AM813">
        <v>25</v>
      </c>
      <c r="AN813">
        <v>850</v>
      </c>
      <c r="AO813" t="s">
        <v>118</v>
      </c>
      <c r="AP813">
        <v>-19</v>
      </c>
      <c r="AQ813">
        <v>-11</v>
      </c>
      <c r="AR813">
        <v>-384</v>
      </c>
      <c r="AZ813">
        <v>1200</v>
      </c>
      <c r="BA813">
        <v>1</v>
      </c>
      <c r="BB813" t="str">
        <f t="shared" si="498"/>
        <v xml:space="preserve">N65PJ   </v>
      </c>
      <c r="BC813">
        <v>7</v>
      </c>
      <c r="BE813">
        <v>0</v>
      </c>
      <c r="BF813">
        <v>0</v>
      </c>
      <c r="BG813">
        <v>0</v>
      </c>
      <c r="BH813">
        <v>825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"19:51:16.704"</f>
        <v>19:51:16.704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5</v>
      </c>
      <c r="CP813" t="s">
        <v>119</v>
      </c>
      <c r="CQ813">
        <v>276</v>
      </c>
      <c r="CR813">
        <v>2</v>
      </c>
      <c r="CW813">
        <v>9890627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 t="shared" si="519"/>
        <v>06/02/2020 19:51:12.043</v>
      </c>
      <c r="C814" t="str">
        <f t="shared" si="497"/>
        <v>FFDFD3C0</v>
      </c>
      <c r="D814" t="s">
        <v>127</v>
      </c>
      <c r="E814">
        <v>7</v>
      </c>
      <c r="H814">
        <v>49</v>
      </c>
      <c r="I814" t="s">
        <v>114</v>
      </c>
      <c r="J814" t="s">
        <v>129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520"/>
        <v>19:51:16.703</v>
      </c>
      <c r="T814" t="str">
        <f t="shared" si="521"/>
        <v>19:51:16.303</v>
      </c>
      <c r="U814" t="str">
        <f t="shared" si="496"/>
        <v>A88BAF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239</v>
      </c>
      <c r="AJ814">
        <v>38.311042999999998</v>
      </c>
      <c r="AK814" t="s">
        <v>240</v>
      </c>
      <c r="AL814">
        <v>-122.050574</v>
      </c>
      <c r="AM814">
        <v>25</v>
      </c>
      <c r="AN814">
        <v>850</v>
      </c>
      <c r="AO814" t="s">
        <v>118</v>
      </c>
      <c r="AP814">
        <v>-19</v>
      </c>
      <c r="AQ814">
        <v>-11</v>
      </c>
      <c r="AR814">
        <v>-384</v>
      </c>
      <c r="AZ814">
        <v>1200</v>
      </c>
      <c r="BA814">
        <v>1</v>
      </c>
      <c r="BB814" t="str">
        <f t="shared" si="498"/>
        <v xml:space="preserve">N65PJ   </v>
      </c>
      <c r="BC814">
        <v>7</v>
      </c>
      <c r="BE814">
        <v>0</v>
      </c>
      <c r="BF814">
        <v>0</v>
      </c>
      <c r="BG814">
        <v>0</v>
      </c>
      <c r="BH814">
        <v>825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"19:51:16.703"</f>
        <v>19:51:16.703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4</v>
      </c>
      <c r="CP814" t="s">
        <v>119</v>
      </c>
      <c r="CQ814">
        <v>275</v>
      </c>
      <c r="CR814">
        <v>2</v>
      </c>
      <c r="CW814">
        <v>7401579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 t="shared" si="519"/>
        <v>06/02/2020 19:51:12.043</v>
      </c>
      <c r="C815" t="str">
        <f t="shared" si="497"/>
        <v>FFDFD3C0</v>
      </c>
      <c r="D815" t="s">
        <v>125</v>
      </c>
      <c r="E815">
        <v>19</v>
      </c>
      <c r="F815">
        <v>1019</v>
      </c>
      <c r="G815" t="s">
        <v>114</v>
      </c>
      <c r="J815" t="s">
        <v>126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520"/>
        <v>19:51:16.703</v>
      </c>
      <c r="T815" t="str">
        <f t="shared" si="521"/>
        <v>19:51:16.303</v>
      </c>
      <c r="U815" t="str">
        <f t="shared" si="496"/>
        <v>A88BAF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239</v>
      </c>
      <c r="AJ815">
        <v>38.311042999999998</v>
      </c>
      <c r="AK815" t="s">
        <v>240</v>
      </c>
      <c r="AL815">
        <v>-122.050574</v>
      </c>
      <c r="AM815">
        <v>25</v>
      </c>
      <c r="AN815">
        <v>850</v>
      </c>
      <c r="AO815" t="s">
        <v>118</v>
      </c>
      <c r="AP815">
        <v>-19</v>
      </c>
      <c r="AQ815">
        <v>-11</v>
      </c>
      <c r="AR815">
        <v>-384</v>
      </c>
      <c r="AZ815">
        <v>1200</v>
      </c>
      <c r="BA815">
        <v>1</v>
      </c>
      <c r="BB815" t="str">
        <f t="shared" si="498"/>
        <v xml:space="preserve">N65PJ   </v>
      </c>
      <c r="BC815">
        <v>7</v>
      </c>
      <c r="BE815">
        <v>0</v>
      </c>
      <c r="BF815">
        <v>0</v>
      </c>
      <c r="BG815">
        <v>0</v>
      </c>
      <c r="BH815">
        <v>825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"19:51:16.704"</f>
        <v>19:51:16.704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5</v>
      </c>
      <c r="CP815" t="s">
        <v>119</v>
      </c>
      <c r="CQ815">
        <v>276</v>
      </c>
      <c r="CR815">
        <v>2</v>
      </c>
      <c r="CW815">
        <v>9890627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 t="shared" si="519"/>
        <v>06/02/2020 19:51:12.043</v>
      </c>
      <c r="C816" t="str">
        <f t="shared" si="497"/>
        <v>FFDFD3C0</v>
      </c>
      <c r="D816" t="s">
        <v>122</v>
      </c>
      <c r="E816">
        <v>6</v>
      </c>
      <c r="F816">
        <v>2006</v>
      </c>
      <c r="G816" t="s">
        <v>123</v>
      </c>
      <c r="J816" t="s">
        <v>124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520"/>
        <v>19:51:16.703</v>
      </c>
      <c r="T816" t="str">
        <f t="shared" si="521"/>
        <v>19:51:16.303</v>
      </c>
      <c r="U816" t="str">
        <f t="shared" si="496"/>
        <v>A88BAF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239</v>
      </c>
      <c r="AJ816">
        <v>38.311042999999998</v>
      </c>
      <c r="AK816" t="s">
        <v>240</v>
      </c>
      <c r="AL816">
        <v>-122.050574</v>
      </c>
      <c r="AM816">
        <v>25</v>
      </c>
      <c r="AN816">
        <v>850</v>
      </c>
      <c r="AO816" t="s">
        <v>118</v>
      </c>
      <c r="AP816">
        <v>-19</v>
      </c>
      <c r="AQ816">
        <v>-11</v>
      </c>
      <c r="AR816">
        <v>-384</v>
      </c>
      <c r="AZ816">
        <v>1200</v>
      </c>
      <c r="BA816">
        <v>1</v>
      </c>
      <c r="BB816" t="str">
        <f t="shared" si="498"/>
        <v xml:space="preserve">N65PJ   </v>
      </c>
      <c r="BC816">
        <v>7</v>
      </c>
      <c r="BE816">
        <v>0</v>
      </c>
      <c r="BF816">
        <v>0</v>
      </c>
      <c r="BG816">
        <v>0</v>
      </c>
      <c r="BH816">
        <v>825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"19:51:16.704"</f>
        <v>19:51:16.704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5</v>
      </c>
      <c r="CP816" t="s">
        <v>119</v>
      </c>
      <c r="CQ816">
        <v>276</v>
      </c>
      <c r="CR816">
        <v>2</v>
      </c>
      <c r="CW816">
        <v>9890627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 t="shared" ref="A817:A823" si="522">"06/02/2020 19:51:13.031"</f>
        <v>06/02/2020 19:51:13.031</v>
      </c>
      <c r="C817" t="str">
        <f t="shared" si="497"/>
        <v>FFDFD3C0</v>
      </c>
      <c r="D817" t="s">
        <v>113</v>
      </c>
      <c r="E817">
        <v>5</v>
      </c>
      <c r="H817">
        <v>172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ref="S817:S823" si="523">"19:51:17.719"</f>
        <v>19:51:17.719</v>
      </c>
      <c r="T817" t="str">
        <f t="shared" ref="T817:T823" si="524">"19:51:16.719"</f>
        <v>19:51:16.719</v>
      </c>
      <c r="U817" t="str">
        <f t="shared" si="496"/>
        <v>A88BAF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223</v>
      </c>
      <c r="AJ817">
        <v>38.311</v>
      </c>
      <c r="AK817" t="s">
        <v>241</v>
      </c>
      <c r="AL817">
        <v>-122.050703</v>
      </c>
      <c r="AM817">
        <v>25</v>
      </c>
      <c r="AN817">
        <v>825</v>
      </c>
      <c r="AO817" t="s">
        <v>118</v>
      </c>
      <c r="AP817">
        <v>-19</v>
      </c>
      <c r="AQ817">
        <v>-12</v>
      </c>
      <c r="AR817">
        <v>-448</v>
      </c>
      <c r="AZ817">
        <v>1200</v>
      </c>
      <c r="BA817">
        <v>1</v>
      </c>
      <c r="BB817" t="str">
        <f t="shared" si="498"/>
        <v xml:space="preserve">N65PJ   </v>
      </c>
      <c r="BC817">
        <v>7</v>
      </c>
      <c r="BE817">
        <v>0</v>
      </c>
      <c r="BF817">
        <v>0</v>
      </c>
      <c r="BG817">
        <v>0</v>
      </c>
      <c r="BH817">
        <v>825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 t="shared" ref="BW817:BW823" si="525">"19:51:17.721"</f>
        <v>19:51:17.721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4</v>
      </c>
      <c r="CP817" t="s">
        <v>119</v>
      </c>
      <c r="CQ817">
        <v>276</v>
      </c>
      <c r="CR817">
        <v>2</v>
      </c>
      <c r="CW817">
        <v>9891409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 t="shared" si="522"/>
        <v>06/02/2020 19:51:13.031</v>
      </c>
      <c r="C818" t="str">
        <f t="shared" si="497"/>
        <v>FFDFD3C0</v>
      </c>
      <c r="D818" t="s">
        <v>122</v>
      </c>
      <c r="E818">
        <v>6</v>
      </c>
      <c r="F818">
        <v>2006</v>
      </c>
      <c r="G818" t="s">
        <v>123</v>
      </c>
      <c r="J818" t="s">
        <v>124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523"/>
        <v>19:51:17.719</v>
      </c>
      <c r="T818" t="str">
        <f t="shared" si="524"/>
        <v>19:51:16.719</v>
      </c>
      <c r="U818" t="str">
        <f t="shared" si="496"/>
        <v>A88BAF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223</v>
      </c>
      <c r="AJ818">
        <v>38.311</v>
      </c>
      <c r="AK818" t="s">
        <v>241</v>
      </c>
      <c r="AL818">
        <v>-122.050703</v>
      </c>
      <c r="AM818">
        <v>25</v>
      </c>
      <c r="AN818">
        <v>825</v>
      </c>
      <c r="AO818" t="s">
        <v>118</v>
      </c>
      <c r="AP818">
        <v>-19</v>
      </c>
      <c r="AQ818">
        <v>-12</v>
      </c>
      <c r="AR818">
        <v>-448</v>
      </c>
      <c r="AZ818">
        <v>1200</v>
      </c>
      <c r="BA818">
        <v>1</v>
      </c>
      <c r="BB818" t="str">
        <f t="shared" si="498"/>
        <v xml:space="preserve">N65PJ   </v>
      </c>
      <c r="BC818">
        <v>7</v>
      </c>
      <c r="BE818">
        <v>0</v>
      </c>
      <c r="BF818">
        <v>0</v>
      </c>
      <c r="BG818">
        <v>0</v>
      </c>
      <c r="BH818">
        <v>825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 t="shared" si="525"/>
        <v>19:51:17.721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4</v>
      </c>
      <c r="CP818" t="s">
        <v>119</v>
      </c>
      <c r="CQ818">
        <v>276</v>
      </c>
      <c r="CR818">
        <v>2</v>
      </c>
      <c r="CW818">
        <v>9891409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 t="shared" si="522"/>
        <v>06/02/2020 19:51:13.031</v>
      </c>
      <c r="C819" t="str">
        <f t="shared" si="497"/>
        <v>FFDFD3C0</v>
      </c>
      <c r="D819" t="s">
        <v>127</v>
      </c>
      <c r="E819">
        <v>7</v>
      </c>
      <c r="H819">
        <v>49</v>
      </c>
      <c r="I819" t="s">
        <v>114</v>
      </c>
      <c r="J819" t="s">
        <v>129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523"/>
        <v>19:51:17.719</v>
      </c>
      <c r="T819" t="str">
        <f t="shared" si="524"/>
        <v>19:51:16.719</v>
      </c>
      <c r="U819" t="str">
        <f t="shared" si="496"/>
        <v>A88BAF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223</v>
      </c>
      <c r="AJ819">
        <v>38.311</v>
      </c>
      <c r="AK819" t="s">
        <v>241</v>
      </c>
      <c r="AL819">
        <v>-122.050703</v>
      </c>
      <c r="AM819">
        <v>25</v>
      </c>
      <c r="AN819">
        <v>825</v>
      </c>
      <c r="AO819" t="s">
        <v>118</v>
      </c>
      <c r="AP819">
        <v>-19</v>
      </c>
      <c r="AQ819">
        <v>-12</v>
      </c>
      <c r="AR819">
        <v>-448</v>
      </c>
      <c r="AZ819">
        <v>1200</v>
      </c>
      <c r="BA819">
        <v>1</v>
      </c>
      <c r="BB819" t="str">
        <f t="shared" si="498"/>
        <v xml:space="preserve">N65PJ   </v>
      </c>
      <c r="BC819">
        <v>7</v>
      </c>
      <c r="BE819">
        <v>0</v>
      </c>
      <c r="BF819">
        <v>0</v>
      </c>
      <c r="BG819">
        <v>0</v>
      </c>
      <c r="BH819">
        <v>825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 t="shared" si="525"/>
        <v>19:51:17.721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1</v>
      </c>
      <c r="CP819" t="s">
        <v>119</v>
      </c>
      <c r="CQ819">
        <v>275</v>
      </c>
      <c r="CR819">
        <v>2</v>
      </c>
      <c r="CW819">
        <v>7402115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 t="shared" si="522"/>
        <v>06/02/2020 19:51:13.031</v>
      </c>
      <c r="C820" t="str">
        <f t="shared" si="497"/>
        <v>FFDFD3C0</v>
      </c>
      <c r="D820" t="s">
        <v>125</v>
      </c>
      <c r="E820">
        <v>19</v>
      </c>
      <c r="F820">
        <v>1019</v>
      </c>
      <c r="G820" t="s">
        <v>114</v>
      </c>
      <c r="J820" t="s">
        <v>126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523"/>
        <v>19:51:17.719</v>
      </c>
      <c r="T820" t="str">
        <f t="shared" si="524"/>
        <v>19:51:16.719</v>
      </c>
      <c r="U820" t="str">
        <f t="shared" si="496"/>
        <v>A88BAF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223</v>
      </c>
      <c r="AJ820">
        <v>38.311</v>
      </c>
      <c r="AK820" t="s">
        <v>241</v>
      </c>
      <c r="AL820">
        <v>-122.050703</v>
      </c>
      <c r="AM820">
        <v>25</v>
      </c>
      <c r="AN820">
        <v>825</v>
      </c>
      <c r="AO820" t="s">
        <v>118</v>
      </c>
      <c r="AP820">
        <v>-19</v>
      </c>
      <c r="AQ820">
        <v>-12</v>
      </c>
      <c r="AR820">
        <v>-448</v>
      </c>
      <c r="AZ820">
        <v>1200</v>
      </c>
      <c r="BA820">
        <v>1</v>
      </c>
      <c r="BB820" t="str">
        <f t="shared" si="498"/>
        <v xml:space="preserve">N65PJ   </v>
      </c>
      <c r="BC820">
        <v>7</v>
      </c>
      <c r="BE820">
        <v>0</v>
      </c>
      <c r="BF820">
        <v>0</v>
      </c>
      <c r="BG820">
        <v>0</v>
      </c>
      <c r="BH820">
        <v>825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 t="shared" si="525"/>
        <v>19:51:17.721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4</v>
      </c>
      <c r="CP820" t="s">
        <v>119</v>
      </c>
      <c r="CQ820">
        <v>276</v>
      </c>
      <c r="CR820">
        <v>2</v>
      </c>
      <c r="CW820">
        <v>9891409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 t="shared" si="522"/>
        <v>06/02/2020 19:51:13.031</v>
      </c>
      <c r="C821" t="str">
        <f t="shared" si="497"/>
        <v>FFDFD3C0</v>
      </c>
      <c r="D821" t="s">
        <v>127</v>
      </c>
      <c r="E821">
        <v>5</v>
      </c>
      <c r="H821">
        <v>47</v>
      </c>
      <c r="I821" t="s">
        <v>128</v>
      </c>
      <c r="J821" t="s">
        <v>129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523"/>
        <v>19:51:17.719</v>
      </c>
      <c r="T821" t="str">
        <f t="shared" si="524"/>
        <v>19:51:16.719</v>
      </c>
      <c r="U821" t="str">
        <f t="shared" si="496"/>
        <v>A88BAF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223</v>
      </c>
      <c r="AJ821">
        <v>38.311</v>
      </c>
      <c r="AK821" t="s">
        <v>241</v>
      </c>
      <c r="AL821">
        <v>-122.050703</v>
      </c>
      <c r="AM821">
        <v>25</v>
      </c>
      <c r="AN821">
        <v>825</v>
      </c>
      <c r="AO821" t="s">
        <v>118</v>
      </c>
      <c r="AP821">
        <v>-19</v>
      </c>
      <c r="AQ821">
        <v>-12</v>
      </c>
      <c r="AR821">
        <v>-448</v>
      </c>
      <c r="AZ821">
        <v>1200</v>
      </c>
      <c r="BA821">
        <v>1</v>
      </c>
      <c r="BB821" t="str">
        <f t="shared" si="498"/>
        <v xml:space="preserve">N65PJ   </v>
      </c>
      <c r="BC821">
        <v>7</v>
      </c>
      <c r="BE821">
        <v>0</v>
      </c>
      <c r="BF821">
        <v>0</v>
      </c>
      <c r="BG821">
        <v>0</v>
      </c>
      <c r="BH821">
        <v>825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 t="shared" si="525"/>
        <v>19:51:17.721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4</v>
      </c>
      <c r="CP821" t="s">
        <v>119</v>
      </c>
      <c r="CQ821">
        <v>276</v>
      </c>
      <c r="CR821">
        <v>2</v>
      </c>
      <c r="CW821">
        <v>9891409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 t="shared" si="522"/>
        <v>06/02/2020 19:51:13.031</v>
      </c>
      <c r="C822" t="str">
        <f t="shared" si="497"/>
        <v>FFDFD3C0</v>
      </c>
      <c r="D822" t="s">
        <v>127</v>
      </c>
      <c r="E822">
        <v>9</v>
      </c>
      <c r="H822">
        <v>51</v>
      </c>
      <c r="I822" t="s">
        <v>133</v>
      </c>
      <c r="J822" t="s">
        <v>129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523"/>
        <v>19:51:17.719</v>
      </c>
      <c r="T822" t="str">
        <f t="shared" si="524"/>
        <v>19:51:16.719</v>
      </c>
      <c r="U822" t="str">
        <f t="shared" si="496"/>
        <v>A88BAF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223</v>
      </c>
      <c r="AJ822">
        <v>38.311</v>
      </c>
      <c r="AK822" t="s">
        <v>241</v>
      </c>
      <c r="AL822">
        <v>-122.050703</v>
      </c>
      <c r="AM822">
        <v>25</v>
      </c>
      <c r="AN822">
        <v>825</v>
      </c>
      <c r="AO822" t="s">
        <v>118</v>
      </c>
      <c r="AP822">
        <v>-19</v>
      </c>
      <c r="AQ822">
        <v>-12</v>
      </c>
      <c r="AR822">
        <v>-448</v>
      </c>
      <c r="AZ822">
        <v>1200</v>
      </c>
      <c r="BA822">
        <v>1</v>
      </c>
      <c r="BB822" t="str">
        <f t="shared" si="498"/>
        <v xml:space="preserve">N65PJ   </v>
      </c>
      <c r="BC822">
        <v>7</v>
      </c>
      <c r="BE822">
        <v>0</v>
      </c>
      <c r="BF822">
        <v>0</v>
      </c>
      <c r="BG822">
        <v>0</v>
      </c>
      <c r="BH822">
        <v>825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 t="shared" si="525"/>
        <v>19:51:17.721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4</v>
      </c>
      <c r="CP822" t="s">
        <v>119</v>
      </c>
      <c r="CQ822">
        <v>276</v>
      </c>
      <c r="CR822">
        <v>2</v>
      </c>
      <c r="CW822">
        <v>9891409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 t="shared" si="522"/>
        <v>06/02/2020 19:51:13.031</v>
      </c>
      <c r="C823" t="str">
        <f t="shared" si="497"/>
        <v>FFDFD3C0</v>
      </c>
      <c r="D823" t="s">
        <v>131</v>
      </c>
      <c r="E823">
        <v>11</v>
      </c>
      <c r="H823">
        <v>228</v>
      </c>
      <c r="I823" t="s">
        <v>132</v>
      </c>
      <c r="J823" t="s">
        <v>129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523"/>
        <v>19:51:17.719</v>
      </c>
      <c r="T823" t="str">
        <f t="shared" si="524"/>
        <v>19:51:16.719</v>
      </c>
      <c r="U823" t="str">
        <f t="shared" si="496"/>
        <v>A88BAF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223</v>
      </c>
      <c r="AJ823">
        <v>38.311</v>
      </c>
      <c r="AK823" t="s">
        <v>241</v>
      </c>
      <c r="AL823">
        <v>-122.050703</v>
      </c>
      <c r="AM823">
        <v>25</v>
      </c>
      <c r="AN823">
        <v>825</v>
      </c>
      <c r="AO823" t="s">
        <v>118</v>
      </c>
      <c r="AP823">
        <v>-19</v>
      </c>
      <c r="AQ823">
        <v>-12</v>
      </c>
      <c r="AR823">
        <v>-448</v>
      </c>
      <c r="AZ823">
        <v>1200</v>
      </c>
      <c r="BA823">
        <v>1</v>
      </c>
      <c r="BB823" t="str">
        <f t="shared" si="498"/>
        <v xml:space="preserve">N65PJ   </v>
      </c>
      <c r="BC823">
        <v>7</v>
      </c>
      <c r="BE823">
        <v>0</v>
      </c>
      <c r="BF823">
        <v>0</v>
      </c>
      <c r="BG823">
        <v>0</v>
      </c>
      <c r="BH823">
        <v>825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 t="shared" si="525"/>
        <v>19:51:17.721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4</v>
      </c>
      <c r="CP823" t="s">
        <v>119</v>
      </c>
      <c r="CQ823">
        <v>276</v>
      </c>
      <c r="CR823">
        <v>2</v>
      </c>
      <c r="CW823">
        <v>9891409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 t="shared" ref="A824:A829" si="526">"06/02/2020 19:51:14.168"</f>
        <v>06/02/2020 19:51:14.168</v>
      </c>
      <c r="C824" t="str">
        <f t="shared" si="497"/>
        <v>FFDFD3C0</v>
      </c>
      <c r="D824" t="s">
        <v>127</v>
      </c>
      <c r="E824">
        <v>5</v>
      </c>
      <c r="H824">
        <v>47</v>
      </c>
      <c r="I824" t="s">
        <v>128</v>
      </c>
      <c r="J824" t="s">
        <v>129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ref="S824:S829" si="527">"19:51:18.797"</f>
        <v>19:51:18.797</v>
      </c>
      <c r="T824" t="str">
        <f t="shared" ref="T824:T829" si="528">"19:51:18.397"</f>
        <v>19:51:18.397</v>
      </c>
      <c r="U824" t="str">
        <f t="shared" si="496"/>
        <v>A88BAF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242</v>
      </c>
      <c r="AJ824">
        <v>38.310935000000001</v>
      </c>
      <c r="AK824" t="s">
        <v>243</v>
      </c>
      <c r="AL824">
        <v>-122.050853</v>
      </c>
      <c r="AM824">
        <v>25</v>
      </c>
      <c r="AN824">
        <v>825</v>
      </c>
      <c r="AO824" t="s">
        <v>118</v>
      </c>
      <c r="AP824">
        <v>-21</v>
      </c>
      <c r="AQ824">
        <v>-12</v>
      </c>
      <c r="AR824">
        <v>-320</v>
      </c>
      <c r="AZ824">
        <v>1200</v>
      </c>
      <c r="BA824">
        <v>1</v>
      </c>
      <c r="BB824" t="str">
        <f t="shared" si="498"/>
        <v xml:space="preserve">N65PJ   </v>
      </c>
      <c r="BC824">
        <v>7</v>
      </c>
      <c r="BE824">
        <v>0</v>
      </c>
      <c r="BF824">
        <v>0</v>
      </c>
      <c r="BG824">
        <v>0</v>
      </c>
      <c r="BH824">
        <v>800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 t="shared" ref="BW824:BW829" si="529">"19:51:18.804"</f>
        <v>19:51:18.804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4</v>
      </c>
      <c r="CP824" t="s">
        <v>119</v>
      </c>
      <c r="CQ824">
        <v>276</v>
      </c>
      <c r="CR824">
        <v>2</v>
      </c>
      <c r="CW824">
        <v>9892234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 t="shared" si="526"/>
        <v>06/02/2020 19:51:14.168</v>
      </c>
      <c r="C825" t="str">
        <f t="shared" si="497"/>
        <v>FFDFD3C0</v>
      </c>
      <c r="D825" t="s">
        <v>127</v>
      </c>
      <c r="E825">
        <v>9</v>
      </c>
      <c r="H825">
        <v>51</v>
      </c>
      <c r="I825" t="s">
        <v>133</v>
      </c>
      <c r="J825" t="s">
        <v>129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527"/>
        <v>19:51:18.797</v>
      </c>
      <c r="T825" t="str">
        <f t="shared" si="528"/>
        <v>19:51:18.397</v>
      </c>
      <c r="U825" t="str">
        <f t="shared" si="496"/>
        <v>A88BAF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242</v>
      </c>
      <c r="AJ825">
        <v>38.310935000000001</v>
      </c>
      <c r="AK825" t="s">
        <v>243</v>
      </c>
      <c r="AL825">
        <v>-122.050853</v>
      </c>
      <c r="AM825">
        <v>25</v>
      </c>
      <c r="AN825">
        <v>825</v>
      </c>
      <c r="AO825" t="s">
        <v>118</v>
      </c>
      <c r="AP825">
        <v>-21</v>
      </c>
      <c r="AQ825">
        <v>-12</v>
      </c>
      <c r="AR825">
        <v>-320</v>
      </c>
      <c r="AZ825">
        <v>1200</v>
      </c>
      <c r="BA825">
        <v>1</v>
      </c>
      <c r="BB825" t="str">
        <f t="shared" si="498"/>
        <v xml:space="preserve">N65PJ   </v>
      </c>
      <c r="BC825">
        <v>7</v>
      </c>
      <c r="BE825">
        <v>0</v>
      </c>
      <c r="BF825">
        <v>0</v>
      </c>
      <c r="BG825">
        <v>0</v>
      </c>
      <c r="BH825">
        <v>800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 t="shared" si="529"/>
        <v>19:51:18.804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4</v>
      </c>
      <c r="CP825" t="s">
        <v>119</v>
      </c>
      <c r="CQ825">
        <v>276</v>
      </c>
      <c r="CR825">
        <v>2</v>
      </c>
      <c r="CW825">
        <v>9892234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 t="shared" si="526"/>
        <v>06/02/2020 19:51:14.168</v>
      </c>
      <c r="C826" t="str">
        <f t="shared" si="497"/>
        <v>FFDFD3C0</v>
      </c>
      <c r="D826" t="s">
        <v>131</v>
      </c>
      <c r="E826">
        <v>11</v>
      </c>
      <c r="H826">
        <v>228</v>
      </c>
      <c r="I826" t="s">
        <v>132</v>
      </c>
      <c r="J826" t="s">
        <v>129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527"/>
        <v>19:51:18.797</v>
      </c>
      <c r="T826" t="str">
        <f t="shared" si="528"/>
        <v>19:51:18.397</v>
      </c>
      <c r="U826" t="str">
        <f t="shared" si="496"/>
        <v>A88BAF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242</v>
      </c>
      <c r="AJ826">
        <v>38.310935000000001</v>
      </c>
      <c r="AK826" t="s">
        <v>243</v>
      </c>
      <c r="AL826">
        <v>-122.050853</v>
      </c>
      <c r="AM826">
        <v>25</v>
      </c>
      <c r="AN826">
        <v>825</v>
      </c>
      <c r="AO826" t="s">
        <v>118</v>
      </c>
      <c r="AP826">
        <v>-21</v>
      </c>
      <c r="AQ826">
        <v>-12</v>
      </c>
      <c r="AR826">
        <v>-320</v>
      </c>
      <c r="AZ826">
        <v>1200</v>
      </c>
      <c r="BA826">
        <v>1</v>
      </c>
      <c r="BB826" t="str">
        <f t="shared" si="498"/>
        <v xml:space="preserve">N65PJ   </v>
      </c>
      <c r="BC826">
        <v>7</v>
      </c>
      <c r="BE826">
        <v>0</v>
      </c>
      <c r="BF826">
        <v>0</v>
      </c>
      <c r="BG826">
        <v>0</v>
      </c>
      <c r="BH826">
        <v>800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 t="shared" si="529"/>
        <v>19:51:18.804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4</v>
      </c>
      <c r="CP826" t="s">
        <v>119</v>
      </c>
      <c r="CQ826">
        <v>276</v>
      </c>
      <c r="CR826">
        <v>2</v>
      </c>
      <c r="CW826">
        <v>9892234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 t="shared" si="526"/>
        <v>06/02/2020 19:51:14.168</v>
      </c>
      <c r="C827" t="str">
        <f t="shared" si="497"/>
        <v>FFDFD3C0</v>
      </c>
      <c r="D827" t="s">
        <v>125</v>
      </c>
      <c r="E827">
        <v>19</v>
      </c>
      <c r="F827">
        <v>1019</v>
      </c>
      <c r="G827" t="s">
        <v>114</v>
      </c>
      <c r="J827" t="s">
        <v>126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527"/>
        <v>19:51:18.797</v>
      </c>
      <c r="T827" t="str">
        <f t="shared" si="528"/>
        <v>19:51:18.397</v>
      </c>
      <c r="U827" t="str">
        <f t="shared" si="496"/>
        <v>A88BAF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242</v>
      </c>
      <c r="AJ827">
        <v>38.310935000000001</v>
      </c>
      <c r="AK827" t="s">
        <v>243</v>
      </c>
      <c r="AL827">
        <v>-122.050853</v>
      </c>
      <c r="AM827">
        <v>25</v>
      </c>
      <c r="AN827">
        <v>825</v>
      </c>
      <c r="AO827" t="s">
        <v>118</v>
      </c>
      <c r="AP827">
        <v>-21</v>
      </c>
      <c r="AQ827">
        <v>-12</v>
      </c>
      <c r="AR827">
        <v>-320</v>
      </c>
      <c r="AZ827">
        <v>1200</v>
      </c>
      <c r="BA827">
        <v>1</v>
      </c>
      <c r="BB827" t="str">
        <f t="shared" si="498"/>
        <v xml:space="preserve">N65PJ   </v>
      </c>
      <c r="BC827">
        <v>7</v>
      </c>
      <c r="BE827">
        <v>0</v>
      </c>
      <c r="BF827">
        <v>0</v>
      </c>
      <c r="BG827">
        <v>0</v>
      </c>
      <c r="BH827">
        <v>800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 t="shared" si="529"/>
        <v>19:51:18.804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4</v>
      </c>
      <c r="CP827" t="s">
        <v>119</v>
      </c>
      <c r="CQ827">
        <v>276</v>
      </c>
      <c r="CR827">
        <v>2</v>
      </c>
      <c r="CW827">
        <v>9892234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si="526"/>
        <v>06/02/2020 19:51:14.168</v>
      </c>
      <c r="C828" t="str">
        <f t="shared" si="497"/>
        <v>FFDFD3C0</v>
      </c>
      <c r="D828" t="s">
        <v>122</v>
      </c>
      <c r="E828">
        <v>6</v>
      </c>
      <c r="F828">
        <v>2006</v>
      </c>
      <c r="G828" t="s">
        <v>123</v>
      </c>
      <c r="J828" t="s">
        <v>124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527"/>
        <v>19:51:18.797</v>
      </c>
      <c r="T828" t="str">
        <f t="shared" si="528"/>
        <v>19:51:18.397</v>
      </c>
      <c r="U828" t="str">
        <f t="shared" si="496"/>
        <v>A88BAF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242</v>
      </c>
      <c r="AJ828">
        <v>38.310935000000001</v>
      </c>
      <c r="AK828" t="s">
        <v>243</v>
      </c>
      <c r="AL828">
        <v>-122.050853</v>
      </c>
      <c r="AM828">
        <v>25</v>
      </c>
      <c r="AN828">
        <v>825</v>
      </c>
      <c r="AO828" t="s">
        <v>118</v>
      </c>
      <c r="AP828">
        <v>-21</v>
      </c>
      <c r="AQ828">
        <v>-12</v>
      </c>
      <c r="AR828">
        <v>-320</v>
      </c>
      <c r="AZ828">
        <v>1200</v>
      </c>
      <c r="BA828">
        <v>1</v>
      </c>
      <c r="BB828" t="str">
        <f t="shared" si="498"/>
        <v xml:space="preserve">N65PJ   </v>
      </c>
      <c r="BC828">
        <v>7</v>
      </c>
      <c r="BE828">
        <v>0</v>
      </c>
      <c r="BF828">
        <v>0</v>
      </c>
      <c r="BG828">
        <v>0</v>
      </c>
      <c r="BH828">
        <v>800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 t="shared" si="529"/>
        <v>19:51:18.804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4</v>
      </c>
      <c r="CP828" t="s">
        <v>119</v>
      </c>
      <c r="CQ828">
        <v>276</v>
      </c>
      <c r="CR828">
        <v>2</v>
      </c>
      <c r="CW828">
        <v>9892234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526"/>
        <v>06/02/2020 19:51:14.168</v>
      </c>
      <c r="C829" t="str">
        <f t="shared" si="497"/>
        <v>FFDFD3C0</v>
      </c>
      <c r="D829" t="s">
        <v>113</v>
      </c>
      <c r="E829">
        <v>5</v>
      </c>
      <c r="H829">
        <v>172</v>
      </c>
      <c r="I829" t="s">
        <v>114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527"/>
        <v>19:51:18.797</v>
      </c>
      <c r="T829" t="str">
        <f t="shared" si="528"/>
        <v>19:51:18.397</v>
      </c>
      <c r="U829" t="str">
        <f t="shared" si="496"/>
        <v>A88BAF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242</v>
      </c>
      <c r="AJ829">
        <v>38.310935000000001</v>
      </c>
      <c r="AK829" t="s">
        <v>243</v>
      </c>
      <c r="AL829">
        <v>-122.050853</v>
      </c>
      <c r="AM829">
        <v>25</v>
      </c>
      <c r="AN829">
        <v>825</v>
      </c>
      <c r="AO829" t="s">
        <v>118</v>
      </c>
      <c r="AP829">
        <v>-21</v>
      </c>
      <c r="AQ829">
        <v>-12</v>
      </c>
      <c r="AR829">
        <v>-320</v>
      </c>
      <c r="AZ829">
        <v>1200</v>
      </c>
      <c r="BA829">
        <v>1</v>
      </c>
      <c r="BB829" t="str">
        <f t="shared" si="498"/>
        <v xml:space="preserve">N65PJ   </v>
      </c>
      <c r="BC829">
        <v>7</v>
      </c>
      <c r="BE829">
        <v>0</v>
      </c>
      <c r="BF829">
        <v>0</v>
      </c>
      <c r="BG829">
        <v>0</v>
      </c>
      <c r="BH829">
        <v>800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 t="shared" si="529"/>
        <v>19:51:18.804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4</v>
      </c>
      <c r="CP829" t="s">
        <v>119</v>
      </c>
      <c r="CQ829">
        <v>276</v>
      </c>
      <c r="CR829">
        <v>2</v>
      </c>
      <c r="CW829">
        <v>9892234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 t="shared" ref="A830:A835" si="530">"06/02/2020 19:51:14.956"</f>
        <v>06/02/2020 19:51:14.956</v>
      </c>
      <c r="C830" t="str">
        <f t="shared" si="497"/>
        <v>FFDFD3C0</v>
      </c>
      <c r="D830" t="s">
        <v>113</v>
      </c>
      <c r="E830">
        <v>5</v>
      </c>
      <c r="H830">
        <v>172</v>
      </c>
      <c r="I830" t="s">
        <v>114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ref="S830:S835" si="531">"19:51:19.633"</f>
        <v>19:51:19.633</v>
      </c>
      <c r="T830" t="str">
        <f t="shared" ref="T830:T835" si="532">"19:51:19.233"</f>
        <v>19:51:19.233</v>
      </c>
      <c r="U830" t="str">
        <f t="shared" si="496"/>
        <v>A88BAF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219</v>
      </c>
      <c r="AJ830">
        <v>38.310893</v>
      </c>
      <c r="AK830" t="s">
        <v>244</v>
      </c>
      <c r="AL830">
        <v>-122.050917</v>
      </c>
      <c r="AM830">
        <v>25</v>
      </c>
      <c r="AN830">
        <v>825</v>
      </c>
      <c r="AO830" t="s">
        <v>118</v>
      </c>
      <c r="AP830">
        <v>-20</v>
      </c>
      <c r="AQ830">
        <v>-12</v>
      </c>
      <c r="AR830">
        <v>-448</v>
      </c>
      <c r="AZ830">
        <v>1200</v>
      </c>
      <c r="BA830">
        <v>1</v>
      </c>
      <c r="BB830" t="str">
        <f t="shared" si="498"/>
        <v xml:space="preserve">N65PJ   </v>
      </c>
      <c r="BC830">
        <v>7</v>
      </c>
      <c r="BE830">
        <v>0</v>
      </c>
      <c r="BF830">
        <v>0</v>
      </c>
      <c r="BG830">
        <v>0</v>
      </c>
      <c r="BH830">
        <v>800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 t="shared" ref="BW830:BW835" si="533">"19:51:19.640"</f>
        <v>19:51:19.640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4</v>
      </c>
      <c r="CP830" t="s">
        <v>119</v>
      </c>
      <c r="CQ830">
        <v>276</v>
      </c>
      <c r="CR830">
        <v>2</v>
      </c>
      <c r="CW830">
        <v>9892871</v>
      </c>
      <c r="CY830">
        <v>1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 t="shared" si="530"/>
        <v>06/02/2020 19:51:14.956</v>
      </c>
      <c r="C831" t="str">
        <f t="shared" si="497"/>
        <v>FFDFD3C0</v>
      </c>
      <c r="D831" t="s">
        <v>127</v>
      </c>
      <c r="E831">
        <v>5</v>
      </c>
      <c r="H831">
        <v>47</v>
      </c>
      <c r="I831" t="s">
        <v>128</v>
      </c>
      <c r="J831" t="s">
        <v>129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531"/>
        <v>19:51:19.633</v>
      </c>
      <c r="T831" t="str">
        <f t="shared" si="532"/>
        <v>19:51:19.233</v>
      </c>
      <c r="U831" t="str">
        <f t="shared" si="496"/>
        <v>A88BAF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219</v>
      </c>
      <c r="AJ831">
        <v>38.310893</v>
      </c>
      <c r="AK831" t="s">
        <v>244</v>
      </c>
      <c r="AL831">
        <v>-122.050917</v>
      </c>
      <c r="AM831">
        <v>25</v>
      </c>
      <c r="AN831">
        <v>825</v>
      </c>
      <c r="AO831" t="s">
        <v>118</v>
      </c>
      <c r="AP831">
        <v>-20</v>
      </c>
      <c r="AQ831">
        <v>-12</v>
      </c>
      <c r="AR831">
        <v>-448</v>
      </c>
      <c r="AZ831">
        <v>1200</v>
      </c>
      <c r="BA831">
        <v>1</v>
      </c>
      <c r="BB831" t="str">
        <f t="shared" si="498"/>
        <v xml:space="preserve">N65PJ   </v>
      </c>
      <c r="BC831">
        <v>7</v>
      </c>
      <c r="BE831">
        <v>0</v>
      </c>
      <c r="BF831">
        <v>0</v>
      </c>
      <c r="BG831">
        <v>0</v>
      </c>
      <c r="BH831">
        <v>800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 t="shared" si="533"/>
        <v>19:51:19.640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4</v>
      </c>
      <c r="CP831" t="s">
        <v>119</v>
      </c>
      <c r="CQ831">
        <v>276</v>
      </c>
      <c r="CR831">
        <v>2</v>
      </c>
      <c r="CW831">
        <v>9892871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 t="shared" si="530"/>
        <v>06/02/2020 19:51:14.956</v>
      </c>
      <c r="C832" t="str">
        <f t="shared" si="497"/>
        <v>FFDFD3C0</v>
      </c>
      <c r="D832" t="s">
        <v>127</v>
      </c>
      <c r="E832">
        <v>9</v>
      </c>
      <c r="H832">
        <v>51</v>
      </c>
      <c r="I832" t="s">
        <v>133</v>
      </c>
      <c r="J832" t="s">
        <v>129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531"/>
        <v>19:51:19.633</v>
      </c>
      <c r="T832" t="str">
        <f t="shared" si="532"/>
        <v>19:51:19.233</v>
      </c>
      <c r="U832" t="str">
        <f t="shared" si="496"/>
        <v>A88BAF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219</v>
      </c>
      <c r="AJ832">
        <v>38.310893</v>
      </c>
      <c r="AK832" t="s">
        <v>244</v>
      </c>
      <c r="AL832">
        <v>-122.050917</v>
      </c>
      <c r="AM832">
        <v>25</v>
      </c>
      <c r="AN832">
        <v>825</v>
      </c>
      <c r="AO832" t="s">
        <v>118</v>
      </c>
      <c r="AP832">
        <v>-20</v>
      </c>
      <c r="AQ832">
        <v>-12</v>
      </c>
      <c r="AR832">
        <v>-448</v>
      </c>
      <c r="AZ832">
        <v>1200</v>
      </c>
      <c r="BA832">
        <v>1</v>
      </c>
      <c r="BB832" t="str">
        <f t="shared" si="498"/>
        <v xml:space="preserve">N65PJ   </v>
      </c>
      <c r="BC832">
        <v>7</v>
      </c>
      <c r="BE832">
        <v>0</v>
      </c>
      <c r="BF832">
        <v>0</v>
      </c>
      <c r="BG832">
        <v>0</v>
      </c>
      <c r="BH832">
        <v>800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 t="shared" si="533"/>
        <v>19:51:19.640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4</v>
      </c>
      <c r="CP832" t="s">
        <v>119</v>
      </c>
      <c r="CQ832">
        <v>276</v>
      </c>
      <c r="CR832">
        <v>2</v>
      </c>
      <c r="CW832">
        <v>9892871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 t="shared" si="530"/>
        <v>06/02/2020 19:51:14.956</v>
      </c>
      <c r="C833" t="str">
        <f t="shared" si="497"/>
        <v>FFDFD3C0</v>
      </c>
      <c r="D833" t="s">
        <v>131</v>
      </c>
      <c r="E833">
        <v>11</v>
      </c>
      <c r="H833">
        <v>228</v>
      </c>
      <c r="I833" t="s">
        <v>132</v>
      </c>
      <c r="J833" t="s">
        <v>129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531"/>
        <v>19:51:19.633</v>
      </c>
      <c r="T833" t="str">
        <f t="shared" si="532"/>
        <v>19:51:19.233</v>
      </c>
      <c r="U833" t="str">
        <f t="shared" si="496"/>
        <v>A88BAF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219</v>
      </c>
      <c r="AJ833">
        <v>38.310893</v>
      </c>
      <c r="AK833" t="s">
        <v>244</v>
      </c>
      <c r="AL833">
        <v>-122.050917</v>
      </c>
      <c r="AM833">
        <v>25</v>
      </c>
      <c r="AN833">
        <v>825</v>
      </c>
      <c r="AO833" t="s">
        <v>118</v>
      </c>
      <c r="AP833">
        <v>-20</v>
      </c>
      <c r="AQ833">
        <v>-12</v>
      </c>
      <c r="AR833">
        <v>-448</v>
      </c>
      <c r="AZ833">
        <v>1200</v>
      </c>
      <c r="BA833">
        <v>1</v>
      </c>
      <c r="BB833" t="str">
        <f t="shared" si="498"/>
        <v xml:space="preserve">N65PJ   </v>
      </c>
      <c r="BC833">
        <v>7</v>
      </c>
      <c r="BE833">
        <v>0</v>
      </c>
      <c r="BF833">
        <v>0</v>
      </c>
      <c r="BG833">
        <v>0</v>
      </c>
      <c r="BH833">
        <v>800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 t="shared" si="533"/>
        <v>19:51:19.640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4</v>
      </c>
      <c r="CP833" t="s">
        <v>119</v>
      </c>
      <c r="CQ833">
        <v>276</v>
      </c>
      <c r="CR833">
        <v>2</v>
      </c>
      <c r="CW833">
        <v>9892871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 t="shared" si="530"/>
        <v>06/02/2020 19:51:14.956</v>
      </c>
      <c r="C834" t="str">
        <f t="shared" si="497"/>
        <v>FFDFD3C0</v>
      </c>
      <c r="D834" t="s">
        <v>125</v>
      </c>
      <c r="E834">
        <v>19</v>
      </c>
      <c r="F834">
        <v>1019</v>
      </c>
      <c r="G834" t="s">
        <v>114</v>
      </c>
      <c r="J834" t="s">
        <v>126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531"/>
        <v>19:51:19.633</v>
      </c>
      <c r="T834" t="str">
        <f t="shared" si="532"/>
        <v>19:51:19.233</v>
      </c>
      <c r="U834" t="str">
        <f t="shared" ref="U834:U897" si="534">"A88BAF"</f>
        <v>A88BAF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219</v>
      </c>
      <c r="AJ834">
        <v>38.310893</v>
      </c>
      <c r="AK834" t="s">
        <v>244</v>
      </c>
      <c r="AL834">
        <v>-122.050917</v>
      </c>
      <c r="AM834">
        <v>25</v>
      </c>
      <c r="AN834">
        <v>825</v>
      </c>
      <c r="AO834" t="s">
        <v>118</v>
      </c>
      <c r="AP834">
        <v>-20</v>
      </c>
      <c r="AQ834">
        <v>-12</v>
      </c>
      <c r="AR834">
        <v>-448</v>
      </c>
      <c r="AZ834">
        <v>1200</v>
      </c>
      <c r="BA834">
        <v>1</v>
      </c>
      <c r="BB834" t="str">
        <f t="shared" si="498"/>
        <v xml:space="preserve">N65PJ   </v>
      </c>
      <c r="BC834">
        <v>7</v>
      </c>
      <c r="BE834">
        <v>0</v>
      </c>
      <c r="BF834">
        <v>0</v>
      </c>
      <c r="BG834">
        <v>0</v>
      </c>
      <c r="BH834">
        <v>800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 t="shared" si="533"/>
        <v>19:51:19.640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4</v>
      </c>
      <c r="CP834" t="s">
        <v>119</v>
      </c>
      <c r="CQ834">
        <v>276</v>
      </c>
      <c r="CR834">
        <v>2</v>
      </c>
      <c r="CW834">
        <v>9892871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 t="shared" si="530"/>
        <v>06/02/2020 19:51:14.956</v>
      </c>
      <c r="C835" t="str">
        <f t="shared" si="497"/>
        <v>FFDFD3C0</v>
      </c>
      <c r="D835" t="s">
        <v>122</v>
      </c>
      <c r="E835">
        <v>6</v>
      </c>
      <c r="F835">
        <v>2006</v>
      </c>
      <c r="G835" t="s">
        <v>123</v>
      </c>
      <c r="J835" t="s">
        <v>124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531"/>
        <v>19:51:19.633</v>
      </c>
      <c r="T835" t="str">
        <f t="shared" si="532"/>
        <v>19:51:19.233</v>
      </c>
      <c r="U835" t="str">
        <f t="shared" si="534"/>
        <v>A88BAF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219</v>
      </c>
      <c r="AJ835">
        <v>38.310893</v>
      </c>
      <c r="AK835" t="s">
        <v>244</v>
      </c>
      <c r="AL835">
        <v>-122.050917</v>
      </c>
      <c r="AM835">
        <v>25</v>
      </c>
      <c r="AN835">
        <v>825</v>
      </c>
      <c r="AO835" t="s">
        <v>118</v>
      </c>
      <c r="AP835">
        <v>-20</v>
      </c>
      <c r="AQ835">
        <v>-12</v>
      </c>
      <c r="AR835">
        <v>-448</v>
      </c>
      <c r="AZ835">
        <v>1200</v>
      </c>
      <c r="BA835">
        <v>1</v>
      </c>
      <c r="BB835" t="str">
        <f t="shared" si="498"/>
        <v xml:space="preserve">N65PJ   </v>
      </c>
      <c r="BC835">
        <v>7</v>
      </c>
      <c r="BE835">
        <v>0</v>
      </c>
      <c r="BF835">
        <v>0</v>
      </c>
      <c r="BG835">
        <v>0</v>
      </c>
      <c r="BH835">
        <v>800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 t="shared" si="533"/>
        <v>19:51:19.640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4</v>
      </c>
      <c r="CP835" t="s">
        <v>119</v>
      </c>
      <c r="CQ835">
        <v>276</v>
      </c>
      <c r="CR835">
        <v>2</v>
      </c>
      <c r="CW835">
        <v>9892871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 t="shared" ref="A836:A841" si="535">"06/02/2020 19:51:15.867"</f>
        <v>06/02/2020 19:51:15.867</v>
      </c>
      <c r="C836" t="str">
        <f t="shared" ref="C836:C842" si="536">"FFDFD3C0"</f>
        <v>FFDFD3C0</v>
      </c>
      <c r="D836" t="s">
        <v>113</v>
      </c>
      <c r="E836">
        <v>5</v>
      </c>
      <c r="H836">
        <v>172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ref="S836:S841" si="537">"19:51:20.539"</f>
        <v>19:51:20.539</v>
      </c>
      <c r="T836" t="str">
        <f t="shared" ref="T836:T841" si="538">"19:51:20.139"</f>
        <v>19:51:20.139</v>
      </c>
      <c r="U836" t="str">
        <f t="shared" si="534"/>
        <v>A88BAF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245</v>
      </c>
      <c r="AJ836">
        <v>38.310870999999999</v>
      </c>
      <c r="AK836" t="s">
        <v>246</v>
      </c>
      <c r="AL836">
        <v>-122.051067</v>
      </c>
      <c r="AM836">
        <v>25</v>
      </c>
      <c r="AN836">
        <v>825</v>
      </c>
      <c r="AO836" t="s">
        <v>118</v>
      </c>
      <c r="AP836">
        <v>-20</v>
      </c>
      <c r="AQ836">
        <v>-12</v>
      </c>
      <c r="AR836">
        <v>-448</v>
      </c>
      <c r="AZ836">
        <v>1200</v>
      </c>
      <c r="BA836">
        <v>1</v>
      </c>
      <c r="BB836" t="str">
        <f t="shared" ref="BB836:BB842" si="539">"N65PJ   "</f>
        <v xml:space="preserve">N65PJ   </v>
      </c>
      <c r="BC836">
        <v>7</v>
      </c>
      <c r="BE836">
        <v>0</v>
      </c>
      <c r="BF836">
        <v>0</v>
      </c>
      <c r="BG836">
        <v>0</v>
      </c>
      <c r="BH836">
        <v>800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 t="shared" ref="BW836:BW841" si="540">"19:51:20.539"</f>
        <v>19:51:20.539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4</v>
      </c>
      <c r="CP836" t="s">
        <v>119</v>
      </c>
      <c r="CQ836">
        <v>276</v>
      </c>
      <c r="CR836">
        <v>2</v>
      </c>
      <c r="CW836">
        <v>9893553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 t="shared" si="535"/>
        <v>06/02/2020 19:51:15.867</v>
      </c>
      <c r="C837" t="str">
        <f t="shared" si="536"/>
        <v>FFDFD3C0</v>
      </c>
      <c r="D837" t="s">
        <v>127</v>
      </c>
      <c r="E837">
        <v>5</v>
      </c>
      <c r="H837">
        <v>47</v>
      </c>
      <c r="I837" t="s">
        <v>128</v>
      </c>
      <c r="J837" t="s">
        <v>129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537"/>
        <v>19:51:20.539</v>
      </c>
      <c r="T837" t="str">
        <f t="shared" si="538"/>
        <v>19:51:20.139</v>
      </c>
      <c r="U837" t="str">
        <f t="shared" si="534"/>
        <v>A88BAF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245</v>
      </c>
      <c r="AJ837">
        <v>38.310870999999999</v>
      </c>
      <c r="AK837" t="s">
        <v>246</v>
      </c>
      <c r="AL837">
        <v>-122.051067</v>
      </c>
      <c r="AM837">
        <v>25</v>
      </c>
      <c r="AN837">
        <v>825</v>
      </c>
      <c r="AO837" t="s">
        <v>118</v>
      </c>
      <c r="AP837">
        <v>-20</v>
      </c>
      <c r="AQ837">
        <v>-12</v>
      </c>
      <c r="AR837">
        <v>-448</v>
      </c>
      <c r="AZ837">
        <v>1200</v>
      </c>
      <c r="BA837">
        <v>1</v>
      </c>
      <c r="BB837" t="str">
        <f t="shared" si="539"/>
        <v xml:space="preserve">N65PJ   </v>
      </c>
      <c r="BC837">
        <v>7</v>
      </c>
      <c r="BE837">
        <v>0</v>
      </c>
      <c r="BF837">
        <v>0</v>
      </c>
      <c r="BG837">
        <v>0</v>
      </c>
      <c r="BH837">
        <v>800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 t="shared" si="540"/>
        <v>19:51:20.539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4</v>
      </c>
      <c r="CP837" t="s">
        <v>119</v>
      </c>
      <c r="CQ837">
        <v>276</v>
      </c>
      <c r="CR837">
        <v>2</v>
      </c>
      <c r="CW837">
        <v>9893553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 t="shared" si="535"/>
        <v>06/02/2020 19:51:15.867</v>
      </c>
      <c r="C838" t="str">
        <f t="shared" si="536"/>
        <v>FFDFD3C0</v>
      </c>
      <c r="D838" t="s">
        <v>127</v>
      </c>
      <c r="E838">
        <v>9</v>
      </c>
      <c r="H838">
        <v>51</v>
      </c>
      <c r="I838" t="s">
        <v>133</v>
      </c>
      <c r="J838" t="s">
        <v>129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537"/>
        <v>19:51:20.539</v>
      </c>
      <c r="T838" t="str">
        <f t="shared" si="538"/>
        <v>19:51:20.139</v>
      </c>
      <c r="U838" t="str">
        <f t="shared" si="534"/>
        <v>A88BAF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245</v>
      </c>
      <c r="AJ838">
        <v>38.310870999999999</v>
      </c>
      <c r="AK838" t="s">
        <v>246</v>
      </c>
      <c r="AL838">
        <v>-122.051067</v>
      </c>
      <c r="AM838">
        <v>25</v>
      </c>
      <c r="AN838">
        <v>825</v>
      </c>
      <c r="AO838" t="s">
        <v>118</v>
      </c>
      <c r="AP838">
        <v>-20</v>
      </c>
      <c r="AQ838">
        <v>-12</v>
      </c>
      <c r="AR838">
        <v>-448</v>
      </c>
      <c r="AZ838">
        <v>1200</v>
      </c>
      <c r="BA838">
        <v>1</v>
      </c>
      <c r="BB838" t="str">
        <f t="shared" si="539"/>
        <v xml:space="preserve">N65PJ   </v>
      </c>
      <c r="BC838">
        <v>7</v>
      </c>
      <c r="BE838">
        <v>0</v>
      </c>
      <c r="BF838">
        <v>0</v>
      </c>
      <c r="BG838">
        <v>0</v>
      </c>
      <c r="BH838">
        <v>800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 t="shared" si="540"/>
        <v>19:51:20.539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4</v>
      </c>
      <c r="CP838" t="s">
        <v>119</v>
      </c>
      <c r="CQ838">
        <v>276</v>
      </c>
      <c r="CR838">
        <v>2</v>
      </c>
      <c r="CW838">
        <v>9893553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 t="shared" si="535"/>
        <v>06/02/2020 19:51:15.867</v>
      </c>
      <c r="C839" t="str">
        <f t="shared" si="536"/>
        <v>FFDFD3C0</v>
      </c>
      <c r="D839" t="s">
        <v>125</v>
      </c>
      <c r="E839">
        <v>19</v>
      </c>
      <c r="F839">
        <v>1019</v>
      </c>
      <c r="G839" t="s">
        <v>114</v>
      </c>
      <c r="J839" t="s">
        <v>126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537"/>
        <v>19:51:20.539</v>
      </c>
      <c r="T839" t="str">
        <f t="shared" si="538"/>
        <v>19:51:20.139</v>
      </c>
      <c r="U839" t="str">
        <f t="shared" si="534"/>
        <v>A88BAF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245</v>
      </c>
      <c r="AJ839">
        <v>38.310870999999999</v>
      </c>
      <c r="AK839" t="s">
        <v>246</v>
      </c>
      <c r="AL839">
        <v>-122.051067</v>
      </c>
      <c r="AM839">
        <v>25</v>
      </c>
      <c r="AN839">
        <v>825</v>
      </c>
      <c r="AO839" t="s">
        <v>118</v>
      </c>
      <c r="AP839">
        <v>-20</v>
      </c>
      <c r="AQ839">
        <v>-12</v>
      </c>
      <c r="AR839">
        <v>-448</v>
      </c>
      <c r="AZ839">
        <v>1200</v>
      </c>
      <c r="BA839">
        <v>1</v>
      </c>
      <c r="BB839" t="str">
        <f t="shared" si="539"/>
        <v xml:space="preserve">N65PJ   </v>
      </c>
      <c r="BC839">
        <v>7</v>
      </c>
      <c r="BE839">
        <v>0</v>
      </c>
      <c r="BF839">
        <v>0</v>
      </c>
      <c r="BG839">
        <v>0</v>
      </c>
      <c r="BH839">
        <v>800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 t="shared" si="540"/>
        <v>19:51:20.539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4</v>
      </c>
      <c r="CP839" t="s">
        <v>119</v>
      </c>
      <c r="CQ839">
        <v>276</v>
      </c>
      <c r="CR839">
        <v>2</v>
      </c>
      <c r="CW839">
        <v>9893553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 t="shared" si="535"/>
        <v>06/02/2020 19:51:15.867</v>
      </c>
      <c r="C840" t="str">
        <f t="shared" si="536"/>
        <v>FFDFD3C0</v>
      </c>
      <c r="D840" t="s">
        <v>122</v>
      </c>
      <c r="E840">
        <v>6</v>
      </c>
      <c r="F840">
        <v>2006</v>
      </c>
      <c r="G840" t="s">
        <v>123</v>
      </c>
      <c r="J840" t="s">
        <v>124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537"/>
        <v>19:51:20.539</v>
      </c>
      <c r="T840" t="str">
        <f t="shared" si="538"/>
        <v>19:51:20.139</v>
      </c>
      <c r="U840" t="str">
        <f t="shared" si="534"/>
        <v>A88BAF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245</v>
      </c>
      <c r="AJ840">
        <v>38.310870999999999</v>
      </c>
      <c r="AK840" t="s">
        <v>246</v>
      </c>
      <c r="AL840">
        <v>-122.051067</v>
      </c>
      <c r="AM840">
        <v>25</v>
      </c>
      <c r="AN840">
        <v>825</v>
      </c>
      <c r="AO840" t="s">
        <v>118</v>
      </c>
      <c r="AP840">
        <v>-20</v>
      </c>
      <c r="AQ840">
        <v>-12</v>
      </c>
      <c r="AR840">
        <v>-448</v>
      </c>
      <c r="AZ840">
        <v>1200</v>
      </c>
      <c r="BA840">
        <v>1</v>
      </c>
      <c r="BB840" t="str">
        <f t="shared" si="539"/>
        <v xml:space="preserve">N65PJ   </v>
      </c>
      <c r="BC840">
        <v>7</v>
      </c>
      <c r="BE840">
        <v>0</v>
      </c>
      <c r="BF840">
        <v>0</v>
      </c>
      <c r="BG840">
        <v>0</v>
      </c>
      <c r="BH840">
        <v>800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 t="shared" si="540"/>
        <v>19:51:20.539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4</v>
      </c>
      <c r="CP840" t="s">
        <v>119</v>
      </c>
      <c r="CQ840">
        <v>276</v>
      </c>
      <c r="CR840">
        <v>2</v>
      </c>
      <c r="CW840">
        <v>9893553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 t="shared" si="535"/>
        <v>06/02/2020 19:51:15.867</v>
      </c>
      <c r="C841" t="str">
        <f t="shared" si="536"/>
        <v>FFDFD3C0</v>
      </c>
      <c r="D841" t="s">
        <v>131</v>
      </c>
      <c r="E841">
        <v>11</v>
      </c>
      <c r="H841">
        <v>228</v>
      </c>
      <c r="I841" t="s">
        <v>132</v>
      </c>
      <c r="J841" t="s">
        <v>129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537"/>
        <v>19:51:20.539</v>
      </c>
      <c r="T841" t="str">
        <f t="shared" si="538"/>
        <v>19:51:20.139</v>
      </c>
      <c r="U841" t="str">
        <f t="shared" si="534"/>
        <v>A88BAF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245</v>
      </c>
      <c r="AJ841">
        <v>38.310870999999999</v>
      </c>
      <c r="AK841" t="s">
        <v>246</v>
      </c>
      <c r="AL841">
        <v>-122.051067</v>
      </c>
      <c r="AM841">
        <v>25</v>
      </c>
      <c r="AN841">
        <v>825</v>
      </c>
      <c r="AO841" t="s">
        <v>118</v>
      </c>
      <c r="AP841">
        <v>-20</v>
      </c>
      <c r="AQ841">
        <v>-12</v>
      </c>
      <c r="AR841">
        <v>-448</v>
      </c>
      <c r="AZ841">
        <v>1200</v>
      </c>
      <c r="BA841">
        <v>1</v>
      </c>
      <c r="BB841" t="str">
        <f t="shared" si="539"/>
        <v xml:space="preserve">N65PJ   </v>
      </c>
      <c r="BC841">
        <v>7</v>
      </c>
      <c r="BE841">
        <v>0</v>
      </c>
      <c r="BF841">
        <v>0</v>
      </c>
      <c r="BG841">
        <v>0</v>
      </c>
      <c r="BH841">
        <v>800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 t="shared" si="540"/>
        <v>19:51:20.539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4</v>
      </c>
      <c r="CP841" t="s">
        <v>119</v>
      </c>
      <c r="CQ841">
        <v>276</v>
      </c>
      <c r="CR841">
        <v>2</v>
      </c>
      <c r="CW841">
        <v>9893553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 t="shared" ref="A842:A850" si="541">"06/02/2020 19:51:16.932"</f>
        <v>06/02/2020 19:51:16.932</v>
      </c>
      <c r="C842" t="str">
        <f t="shared" si="536"/>
        <v>FFDFD3C0</v>
      </c>
      <c r="D842" t="s">
        <v>113</v>
      </c>
      <c r="E842">
        <v>5</v>
      </c>
      <c r="H842">
        <v>172</v>
      </c>
      <c r="I842" t="s">
        <v>114</v>
      </c>
      <c r="J842" t="s">
        <v>115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ref="S842:S850" si="542">"19:51:21.594"</f>
        <v>19:51:21.594</v>
      </c>
      <c r="T842" t="str">
        <f t="shared" ref="T842:T850" si="543">"19:51:21.094"</f>
        <v>19:51:21.094</v>
      </c>
      <c r="U842" t="str">
        <f t="shared" si="534"/>
        <v>A88BAF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218</v>
      </c>
      <c r="AJ842">
        <v>38.310806999999997</v>
      </c>
      <c r="AK842" t="s">
        <v>247</v>
      </c>
      <c r="AL842">
        <v>-122.051175</v>
      </c>
      <c r="AM842">
        <v>25</v>
      </c>
      <c r="AN842">
        <v>825</v>
      </c>
      <c r="AO842" t="s">
        <v>118</v>
      </c>
      <c r="AP842">
        <v>-20</v>
      </c>
      <c r="AQ842">
        <v>-11</v>
      </c>
      <c r="AR842">
        <v>-448</v>
      </c>
      <c r="AZ842">
        <v>1200</v>
      </c>
      <c r="BA842">
        <v>1</v>
      </c>
      <c r="BB842" t="str">
        <f t="shared" si="539"/>
        <v xml:space="preserve">N65PJ   </v>
      </c>
      <c r="BC842">
        <v>7</v>
      </c>
      <c r="BE842">
        <v>0</v>
      </c>
      <c r="BF842">
        <v>0</v>
      </c>
      <c r="BG842">
        <v>0</v>
      </c>
      <c r="BH842">
        <v>800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 t="shared" ref="BW842:BW850" si="544">"19:51:21.599"</f>
        <v>19:51:21.599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3</v>
      </c>
      <c r="CP842" t="s">
        <v>119</v>
      </c>
      <c r="CQ842">
        <v>276</v>
      </c>
      <c r="CR842">
        <v>2</v>
      </c>
      <c r="CW842">
        <v>9894330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 t="shared" si="541"/>
        <v>06/02/2020 19:51:16.932</v>
      </c>
      <c r="C843" t="str">
        <f>"FFD3D3C0"</f>
        <v>FFD3D3C0</v>
      </c>
      <c r="D843" t="s">
        <v>127</v>
      </c>
      <c r="E843">
        <v>7</v>
      </c>
      <c r="H843">
        <v>49</v>
      </c>
      <c r="I843" t="s">
        <v>114</v>
      </c>
      <c r="J843" t="s">
        <v>129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542"/>
        <v>19:51:21.594</v>
      </c>
      <c r="T843" t="str">
        <f t="shared" si="543"/>
        <v>19:51:21.094</v>
      </c>
      <c r="U843" t="str">
        <f t="shared" si="534"/>
        <v>A88BAF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218</v>
      </c>
      <c r="AJ843">
        <v>38.310806999999997</v>
      </c>
      <c r="AK843" t="s">
        <v>247</v>
      </c>
      <c r="AL843">
        <v>-122.051175</v>
      </c>
      <c r="AM843">
        <v>25</v>
      </c>
      <c r="AN843">
        <v>825</v>
      </c>
      <c r="AO843" t="s">
        <v>118</v>
      </c>
      <c r="AP843">
        <v>-20</v>
      </c>
      <c r="AQ843">
        <v>-11</v>
      </c>
      <c r="AR843">
        <v>-448</v>
      </c>
      <c r="AZ843">
        <v>1200</v>
      </c>
      <c r="BA843">
        <v>1</v>
      </c>
      <c r="BE843">
        <v>0</v>
      </c>
      <c r="BF843">
        <v>0</v>
      </c>
      <c r="BG843">
        <v>0</v>
      </c>
      <c r="BH843">
        <v>800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 t="shared" si="544"/>
        <v>19:51:21.599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1</v>
      </c>
      <c r="CP843" t="s">
        <v>119</v>
      </c>
      <c r="CQ843">
        <v>283</v>
      </c>
      <c r="CR843">
        <v>0</v>
      </c>
      <c r="CW843">
        <v>2105048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 t="shared" si="541"/>
        <v>06/02/2020 19:51:16.932</v>
      </c>
      <c r="C844" t="str">
        <f>"FFD3D3C0"</f>
        <v>FFD3D3C0</v>
      </c>
      <c r="D844" t="s">
        <v>127</v>
      </c>
      <c r="E844">
        <v>10</v>
      </c>
      <c r="H844">
        <v>52</v>
      </c>
      <c r="I844" t="s">
        <v>248</v>
      </c>
      <c r="J844" t="s">
        <v>129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542"/>
        <v>19:51:21.594</v>
      </c>
      <c r="T844" t="str">
        <f t="shared" si="543"/>
        <v>19:51:21.094</v>
      </c>
      <c r="U844" t="str">
        <f t="shared" si="534"/>
        <v>A88BAF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218</v>
      </c>
      <c r="AJ844">
        <v>38.310806999999997</v>
      </c>
      <c r="AK844" t="s">
        <v>247</v>
      </c>
      <c r="AL844">
        <v>-122.051175</v>
      </c>
      <c r="AM844">
        <v>25</v>
      </c>
      <c r="AN844">
        <v>825</v>
      </c>
      <c r="AO844" t="s">
        <v>118</v>
      </c>
      <c r="AP844">
        <v>-20</v>
      </c>
      <c r="AQ844">
        <v>-11</v>
      </c>
      <c r="AR844">
        <v>-448</v>
      </c>
      <c r="AZ844">
        <v>1200</v>
      </c>
      <c r="BA844">
        <v>1</v>
      </c>
      <c r="BE844">
        <v>0</v>
      </c>
      <c r="BF844">
        <v>0</v>
      </c>
      <c r="BG844">
        <v>0</v>
      </c>
      <c r="BH844">
        <v>800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 t="shared" si="544"/>
        <v>19:51:21.599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1</v>
      </c>
      <c r="CP844" t="s">
        <v>119</v>
      </c>
      <c r="CQ844">
        <v>283</v>
      </c>
      <c r="CR844">
        <v>0</v>
      </c>
      <c r="CW844">
        <v>2105048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 t="shared" si="541"/>
        <v>06/02/2020 19:51:16.932</v>
      </c>
      <c r="C845" t="str">
        <f>"FFDFD3C0"</f>
        <v>FFDFD3C0</v>
      </c>
      <c r="D845" t="s">
        <v>125</v>
      </c>
      <c r="E845">
        <v>19</v>
      </c>
      <c r="F845">
        <v>1019</v>
      </c>
      <c r="G845" t="s">
        <v>114</v>
      </c>
      <c r="J845" t="s">
        <v>126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542"/>
        <v>19:51:21.594</v>
      </c>
      <c r="T845" t="str">
        <f t="shared" si="543"/>
        <v>19:51:21.094</v>
      </c>
      <c r="U845" t="str">
        <f t="shared" si="534"/>
        <v>A88BAF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218</v>
      </c>
      <c r="AJ845">
        <v>38.310806999999997</v>
      </c>
      <c r="AK845" t="s">
        <v>247</v>
      </c>
      <c r="AL845">
        <v>-122.051175</v>
      </c>
      <c r="AM845">
        <v>25</v>
      </c>
      <c r="AN845">
        <v>825</v>
      </c>
      <c r="AO845" t="s">
        <v>118</v>
      </c>
      <c r="AP845">
        <v>-20</v>
      </c>
      <c r="AQ845">
        <v>-11</v>
      </c>
      <c r="AR845">
        <v>-448</v>
      </c>
      <c r="AZ845">
        <v>1200</v>
      </c>
      <c r="BA845">
        <v>1</v>
      </c>
      <c r="BB845" t="str">
        <f>"N65PJ   "</f>
        <v xml:space="preserve">N65PJ   </v>
      </c>
      <c r="BC845">
        <v>7</v>
      </c>
      <c r="BE845">
        <v>0</v>
      </c>
      <c r="BF845">
        <v>0</v>
      </c>
      <c r="BG845">
        <v>0</v>
      </c>
      <c r="BH845">
        <v>800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 t="shared" si="544"/>
        <v>19:51:21.599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3</v>
      </c>
      <c r="CP845" t="s">
        <v>119</v>
      </c>
      <c r="CQ845">
        <v>276</v>
      </c>
      <c r="CR845">
        <v>2</v>
      </c>
      <c r="CW845">
        <v>9894330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 t="shared" si="541"/>
        <v>06/02/2020 19:51:16.932</v>
      </c>
      <c r="C846" t="str">
        <f>"FFDFD3C0"</f>
        <v>FFDFD3C0</v>
      </c>
      <c r="D846" t="s">
        <v>127</v>
      </c>
      <c r="E846">
        <v>5</v>
      </c>
      <c r="H846">
        <v>47</v>
      </c>
      <c r="I846" t="s">
        <v>128</v>
      </c>
      <c r="J846" t="s">
        <v>129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542"/>
        <v>19:51:21.594</v>
      </c>
      <c r="T846" t="str">
        <f t="shared" si="543"/>
        <v>19:51:21.094</v>
      </c>
      <c r="U846" t="str">
        <f t="shared" si="534"/>
        <v>A88BAF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1</v>
      </c>
      <c r="AI846" t="s">
        <v>218</v>
      </c>
      <c r="AJ846">
        <v>38.310806999999997</v>
      </c>
      <c r="AK846" t="s">
        <v>247</v>
      </c>
      <c r="AL846">
        <v>-122.051175</v>
      </c>
      <c r="AM846">
        <v>25</v>
      </c>
      <c r="AN846">
        <v>825</v>
      </c>
      <c r="AO846" t="s">
        <v>118</v>
      </c>
      <c r="AP846">
        <v>-20</v>
      </c>
      <c r="AQ846">
        <v>-11</v>
      </c>
      <c r="AR846">
        <v>-448</v>
      </c>
      <c r="AZ846">
        <v>1200</v>
      </c>
      <c r="BA846">
        <v>1</v>
      </c>
      <c r="BB846" t="str">
        <f>"N65PJ   "</f>
        <v xml:space="preserve">N65PJ   </v>
      </c>
      <c r="BC846">
        <v>7</v>
      </c>
      <c r="BE846">
        <v>0</v>
      </c>
      <c r="BF846">
        <v>0</v>
      </c>
      <c r="BG846">
        <v>0</v>
      </c>
      <c r="BH846">
        <v>800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 t="shared" si="544"/>
        <v>19:51:21.599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3</v>
      </c>
      <c r="CP846" t="s">
        <v>119</v>
      </c>
      <c r="CQ846">
        <v>276</v>
      </c>
      <c r="CR846">
        <v>2</v>
      </c>
      <c r="CW846">
        <v>9894330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 t="shared" si="541"/>
        <v>06/02/2020 19:51:16.932</v>
      </c>
      <c r="C847" t="str">
        <f>"FFDFD3C0"</f>
        <v>FFDFD3C0</v>
      </c>
      <c r="D847" t="s">
        <v>122</v>
      </c>
      <c r="E847">
        <v>6</v>
      </c>
      <c r="F847">
        <v>2006</v>
      </c>
      <c r="G847" t="s">
        <v>123</v>
      </c>
      <c r="J847" t="s">
        <v>124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542"/>
        <v>19:51:21.594</v>
      </c>
      <c r="T847" t="str">
        <f t="shared" si="543"/>
        <v>19:51:21.094</v>
      </c>
      <c r="U847" t="str">
        <f t="shared" si="534"/>
        <v>A88BAF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218</v>
      </c>
      <c r="AJ847">
        <v>38.310806999999997</v>
      </c>
      <c r="AK847" t="s">
        <v>247</v>
      </c>
      <c r="AL847">
        <v>-122.051175</v>
      </c>
      <c r="AM847">
        <v>25</v>
      </c>
      <c r="AN847">
        <v>825</v>
      </c>
      <c r="AO847" t="s">
        <v>118</v>
      </c>
      <c r="AP847">
        <v>-20</v>
      </c>
      <c r="AQ847">
        <v>-11</v>
      </c>
      <c r="AR847">
        <v>-448</v>
      </c>
      <c r="AZ847">
        <v>1200</v>
      </c>
      <c r="BA847">
        <v>1</v>
      </c>
      <c r="BB847" t="str">
        <f>"N65PJ   "</f>
        <v xml:space="preserve">N65PJ   </v>
      </c>
      <c r="BC847">
        <v>7</v>
      </c>
      <c r="BE847">
        <v>0</v>
      </c>
      <c r="BF847">
        <v>0</v>
      </c>
      <c r="BG847">
        <v>0</v>
      </c>
      <c r="BH847">
        <v>800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 t="shared" si="544"/>
        <v>19:51:21.599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3</v>
      </c>
      <c r="CP847" t="s">
        <v>119</v>
      </c>
      <c r="CQ847">
        <v>276</v>
      </c>
      <c r="CR847">
        <v>2</v>
      </c>
      <c r="CW847">
        <v>9894330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 t="shared" si="541"/>
        <v>06/02/2020 19:51:16.932</v>
      </c>
      <c r="C848" t="str">
        <f>"FFDFD3C0"</f>
        <v>FFDFD3C0</v>
      </c>
      <c r="D848" t="s">
        <v>127</v>
      </c>
      <c r="E848">
        <v>9</v>
      </c>
      <c r="H848">
        <v>51</v>
      </c>
      <c r="I848" t="s">
        <v>133</v>
      </c>
      <c r="J848" t="s">
        <v>129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542"/>
        <v>19:51:21.594</v>
      </c>
      <c r="T848" t="str">
        <f t="shared" si="543"/>
        <v>19:51:21.094</v>
      </c>
      <c r="U848" t="str">
        <f t="shared" si="534"/>
        <v>A88BAF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218</v>
      </c>
      <c r="AJ848">
        <v>38.310806999999997</v>
      </c>
      <c r="AK848" t="s">
        <v>247</v>
      </c>
      <c r="AL848">
        <v>-122.051175</v>
      </c>
      <c r="AM848">
        <v>25</v>
      </c>
      <c r="AN848">
        <v>825</v>
      </c>
      <c r="AO848" t="s">
        <v>118</v>
      </c>
      <c r="AP848">
        <v>-20</v>
      </c>
      <c r="AQ848">
        <v>-11</v>
      </c>
      <c r="AR848">
        <v>-448</v>
      </c>
      <c r="AZ848">
        <v>1200</v>
      </c>
      <c r="BA848">
        <v>1</v>
      </c>
      <c r="BB848" t="str">
        <f>"N65PJ   "</f>
        <v xml:space="preserve">N65PJ   </v>
      </c>
      <c r="BC848">
        <v>7</v>
      </c>
      <c r="BE848">
        <v>0</v>
      </c>
      <c r="BF848">
        <v>0</v>
      </c>
      <c r="BG848">
        <v>0</v>
      </c>
      <c r="BH848">
        <v>800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 t="shared" si="544"/>
        <v>19:51:21.599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3</v>
      </c>
      <c r="CP848" t="s">
        <v>119</v>
      </c>
      <c r="CQ848">
        <v>276</v>
      </c>
      <c r="CR848">
        <v>2</v>
      </c>
      <c r="CW848">
        <v>9894330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 t="shared" si="541"/>
        <v>06/02/2020 19:51:16.932</v>
      </c>
      <c r="C849" t="str">
        <f>"FFDFD3C0"</f>
        <v>FFDFD3C0</v>
      </c>
      <c r="D849" t="s">
        <v>131</v>
      </c>
      <c r="E849">
        <v>11</v>
      </c>
      <c r="H849">
        <v>228</v>
      </c>
      <c r="I849" t="s">
        <v>132</v>
      </c>
      <c r="J849" t="s">
        <v>129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542"/>
        <v>19:51:21.594</v>
      </c>
      <c r="T849" t="str">
        <f t="shared" si="543"/>
        <v>19:51:21.094</v>
      </c>
      <c r="U849" t="str">
        <f t="shared" si="534"/>
        <v>A88BAF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218</v>
      </c>
      <c r="AJ849">
        <v>38.310806999999997</v>
      </c>
      <c r="AK849" t="s">
        <v>247</v>
      </c>
      <c r="AL849">
        <v>-122.051175</v>
      </c>
      <c r="AM849">
        <v>25</v>
      </c>
      <c r="AN849">
        <v>825</v>
      </c>
      <c r="AO849" t="s">
        <v>118</v>
      </c>
      <c r="AP849">
        <v>-20</v>
      </c>
      <c r="AQ849">
        <v>-11</v>
      </c>
      <c r="AR849">
        <v>-448</v>
      </c>
      <c r="AZ849">
        <v>1200</v>
      </c>
      <c r="BA849">
        <v>1</v>
      </c>
      <c r="BB849" t="str">
        <f>"N65PJ   "</f>
        <v xml:space="preserve">N65PJ   </v>
      </c>
      <c r="BC849">
        <v>7</v>
      </c>
      <c r="BE849">
        <v>0</v>
      </c>
      <c r="BF849">
        <v>0</v>
      </c>
      <c r="BG849">
        <v>0</v>
      </c>
      <c r="BH849">
        <v>800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 t="shared" si="544"/>
        <v>19:51:21.599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3</v>
      </c>
      <c r="CP849" t="s">
        <v>119</v>
      </c>
      <c r="CQ849">
        <v>276</v>
      </c>
      <c r="CR849">
        <v>2</v>
      </c>
      <c r="CW849">
        <v>9894330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 t="shared" si="541"/>
        <v>06/02/2020 19:51:16.932</v>
      </c>
      <c r="C850" t="str">
        <f>"FFD3D3C0"</f>
        <v>FFD3D3C0</v>
      </c>
      <c r="D850" t="s">
        <v>249</v>
      </c>
      <c r="E850">
        <v>5</v>
      </c>
      <c r="H850">
        <v>5</v>
      </c>
      <c r="I850" t="s">
        <v>250</v>
      </c>
      <c r="J850" t="s">
        <v>129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542"/>
        <v>19:51:21.594</v>
      </c>
      <c r="T850" t="str">
        <f t="shared" si="543"/>
        <v>19:51:21.094</v>
      </c>
      <c r="U850" t="str">
        <f t="shared" si="534"/>
        <v>A88BAF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218</v>
      </c>
      <c r="AJ850">
        <v>38.310806999999997</v>
      </c>
      <c r="AK850" t="s">
        <v>247</v>
      </c>
      <c r="AL850">
        <v>-122.051175</v>
      </c>
      <c r="AM850">
        <v>25</v>
      </c>
      <c r="AN850">
        <v>825</v>
      </c>
      <c r="AO850" t="s">
        <v>118</v>
      </c>
      <c r="AP850">
        <v>-20</v>
      </c>
      <c r="AQ850">
        <v>-11</v>
      </c>
      <c r="AR850">
        <v>-448</v>
      </c>
      <c r="AZ850">
        <v>1200</v>
      </c>
      <c r="BA850">
        <v>1</v>
      </c>
      <c r="BE850">
        <v>0</v>
      </c>
      <c r="BF850">
        <v>0</v>
      </c>
      <c r="BG850">
        <v>0</v>
      </c>
      <c r="BH850">
        <v>800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 t="shared" si="544"/>
        <v>19:51:21.599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1</v>
      </c>
      <c r="CP850" t="s">
        <v>119</v>
      </c>
      <c r="CQ850">
        <v>283</v>
      </c>
      <c r="CR850">
        <v>0</v>
      </c>
      <c r="CW850">
        <v>2105048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 t="shared" ref="A851:A856" si="545">"06/02/2020 19:51:17.909"</f>
        <v>06/02/2020 19:51:17.909</v>
      </c>
      <c r="C851" t="str">
        <f t="shared" ref="C851:C882" si="546">"FFDFD3C0"</f>
        <v>FFDFD3C0</v>
      </c>
      <c r="D851" t="s">
        <v>122</v>
      </c>
      <c r="E851">
        <v>6</v>
      </c>
      <c r="F851">
        <v>2006</v>
      </c>
      <c r="G851" t="s">
        <v>123</v>
      </c>
      <c r="J851" t="s">
        <v>124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ref="S851:S856" si="547">"19:51:22.578"</f>
        <v>19:51:22.578</v>
      </c>
      <c r="T851" t="str">
        <f t="shared" ref="T851:T856" si="548">"19:51:22.178"</f>
        <v>19:51:22.178</v>
      </c>
      <c r="U851" t="str">
        <f t="shared" si="534"/>
        <v>A88BAF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216</v>
      </c>
      <c r="AJ851">
        <v>38.310763999999999</v>
      </c>
      <c r="AK851" t="s">
        <v>251</v>
      </c>
      <c r="AL851">
        <v>-122.051239</v>
      </c>
      <c r="AM851">
        <v>25</v>
      </c>
      <c r="AN851">
        <v>800</v>
      </c>
      <c r="AO851" t="s">
        <v>118</v>
      </c>
      <c r="AP851">
        <v>-19</v>
      </c>
      <c r="AQ851">
        <v>-10</v>
      </c>
      <c r="AR851">
        <v>-448</v>
      </c>
      <c r="AZ851">
        <v>1200</v>
      </c>
      <c r="BA851">
        <v>1</v>
      </c>
      <c r="BB851" t="str">
        <f t="shared" ref="BB851:BB882" si="549">"N65PJ   "</f>
        <v xml:space="preserve">N65PJ   </v>
      </c>
      <c r="BC851">
        <v>7</v>
      </c>
      <c r="BE851">
        <v>0</v>
      </c>
      <c r="BF851">
        <v>0</v>
      </c>
      <c r="BG851">
        <v>0</v>
      </c>
      <c r="BH851">
        <v>775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 t="shared" ref="BW851:BW856" si="550">"19:51:22.579"</f>
        <v>19:51:22.579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3</v>
      </c>
      <c r="CP851" t="s">
        <v>119</v>
      </c>
      <c r="CQ851">
        <v>276</v>
      </c>
      <c r="CR851">
        <v>2</v>
      </c>
      <c r="CW851">
        <v>9895105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 t="shared" si="545"/>
        <v>06/02/2020 19:51:17.909</v>
      </c>
      <c r="C852" t="str">
        <f t="shared" si="546"/>
        <v>FFDFD3C0</v>
      </c>
      <c r="D852" t="s">
        <v>127</v>
      </c>
      <c r="E852">
        <v>5</v>
      </c>
      <c r="H852">
        <v>47</v>
      </c>
      <c r="I852" t="s">
        <v>128</v>
      </c>
      <c r="J852" t="s">
        <v>129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547"/>
        <v>19:51:22.578</v>
      </c>
      <c r="T852" t="str">
        <f t="shared" si="548"/>
        <v>19:51:22.178</v>
      </c>
      <c r="U852" t="str">
        <f t="shared" si="534"/>
        <v>A88BAF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1</v>
      </c>
      <c r="AI852" t="s">
        <v>216</v>
      </c>
      <c r="AJ852">
        <v>38.310763999999999</v>
      </c>
      <c r="AK852" t="s">
        <v>251</v>
      </c>
      <c r="AL852">
        <v>-122.051239</v>
      </c>
      <c r="AM852">
        <v>25</v>
      </c>
      <c r="AN852">
        <v>800</v>
      </c>
      <c r="AO852" t="s">
        <v>118</v>
      </c>
      <c r="AP852">
        <v>-19</v>
      </c>
      <c r="AQ852">
        <v>-10</v>
      </c>
      <c r="AR852">
        <v>-448</v>
      </c>
      <c r="AZ852">
        <v>1200</v>
      </c>
      <c r="BA852">
        <v>1</v>
      </c>
      <c r="BB852" t="str">
        <f t="shared" si="549"/>
        <v xml:space="preserve">N65PJ   </v>
      </c>
      <c r="BC852">
        <v>7</v>
      </c>
      <c r="BE852">
        <v>0</v>
      </c>
      <c r="BF852">
        <v>0</v>
      </c>
      <c r="BG852">
        <v>0</v>
      </c>
      <c r="BH852">
        <v>775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 t="shared" si="550"/>
        <v>19:51:22.579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3</v>
      </c>
      <c r="CP852" t="s">
        <v>119</v>
      </c>
      <c r="CQ852">
        <v>276</v>
      </c>
      <c r="CR852">
        <v>2</v>
      </c>
      <c r="CW852">
        <v>9895105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 t="shared" si="545"/>
        <v>06/02/2020 19:51:17.909</v>
      </c>
      <c r="C853" t="str">
        <f t="shared" si="546"/>
        <v>FFDFD3C0</v>
      </c>
      <c r="D853" t="s">
        <v>127</v>
      </c>
      <c r="E853">
        <v>9</v>
      </c>
      <c r="H853">
        <v>51</v>
      </c>
      <c r="I853" t="s">
        <v>133</v>
      </c>
      <c r="J853" t="s">
        <v>129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547"/>
        <v>19:51:22.578</v>
      </c>
      <c r="T853" t="str">
        <f t="shared" si="548"/>
        <v>19:51:22.178</v>
      </c>
      <c r="U853" t="str">
        <f t="shared" si="534"/>
        <v>A88BAF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216</v>
      </c>
      <c r="AJ853">
        <v>38.310763999999999</v>
      </c>
      <c r="AK853" t="s">
        <v>251</v>
      </c>
      <c r="AL853">
        <v>-122.051239</v>
      </c>
      <c r="AM853">
        <v>25</v>
      </c>
      <c r="AN853">
        <v>800</v>
      </c>
      <c r="AO853" t="s">
        <v>118</v>
      </c>
      <c r="AP853">
        <v>-19</v>
      </c>
      <c r="AQ853">
        <v>-10</v>
      </c>
      <c r="AR853">
        <v>-448</v>
      </c>
      <c r="AZ853">
        <v>1200</v>
      </c>
      <c r="BA853">
        <v>1</v>
      </c>
      <c r="BB853" t="str">
        <f t="shared" si="549"/>
        <v xml:space="preserve">N65PJ   </v>
      </c>
      <c r="BC853">
        <v>7</v>
      </c>
      <c r="BE853">
        <v>0</v>
      </c>
      <c r="BF853">
        <v>0</v>
      </c>
      <c r="BG853">
        <v>0</v>
      </c>
      <c r="BH853">
        <v>775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 t="shared" si="550"/>
        <v>19:51:22.579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3</v>
      </c>
      <c r="CP853" t="s">
        <v>119</v>
      </c>
      <c r="CQ853">
        <v>276</v>
      </c>
      <c r="CR853">
        <v>2</v>
      </c>
      <c r="CW853">
        <v>9895105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 t="shared" si="545"/>
        <v>06/02/2020 19:51:17.909</v>
      </c>
      <c r="C854" t="str">
        <f t="shared" si="546"/>
        <v>FFDFD3C0</v>
      </c>
      <c r="D854" t="s">
        <v>131</v>
      </c>
      <c r="E854">
        <v>11</v>
      </c>
      <c r="H854">
        <v>228</v>
      </c>
      <c r="I854" t="s">
        <v>132</v>
      </c>
      <c r="J854" t="s">
        <v>129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547"/>
        <v>19:51:22.578</v>
      </c>
      <c r="T854" t="str">
        <f t="shared" si="548"/>
        <v>19:51:22.178</v>
      </c>
      <c r="U854" t="str">
        <f t="shared" si="534"/>
        <v>A88BAF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216</v>
      </c>
      <c r="AJ854">
        <v>38.310763999999999</v>
      </c>
      <c r="AK854" t="s">
        <v>251</v>
      </c>
      <c r="AL854">
        <v>-122.051239</v>
      </c>
      <c r="AM854">
        <v>25</v>
      </c>
      <c r="AN854">
        <v>800</v>
      </c>
      <c r="AO854" t="s">
        <v>118</v>
      </c>
      <c r="AP854">
        <v>-19</v>
      </c>
      <c r="AQ854">
        <v>-10</v>
      </c>
      <c r="AR854">
        <v>-448</v>
      </c>
      <c r="AZ854">
        <v>1200</v>
      </c>
      <c r="BA854">
        <v>1</v>
      </c>
      <c r="BB854" t="str">
        <f t="shared" si="549"/>
        <v xml:space="preserve">N65PJ   </v>
      </c>
      <c r="BC854">
        <v>7</v>
      </c>
      <c r="BE854">
        <v>0</v>
      </c>
      <c r="BF854">
        <v>0</v>
      </c>
      <c r="BG854">
        <v>0</v>
      </c>
      <c r="BH854">
        <v>775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 t="shared" si="550"/>
        <v>19:51:22.579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3</v>
      </c>
      <c r="CP854" t="s">
        <v>119</v>
      </c>
      <c r="CQ854">
        <v>276</v>
      </c>
      <c r="CR854">
        <v>2</v>
      </c>
      <c r="CW854">
        <v>9895105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 t="shared" si="545"/>
        <v>06/02/2020 19:51:17.909</v>
      </c>
      <c r="C855" t="str">
        <f t="shared" si="546"/>
        <v>FFDFD3C0</v>
      </c>
      <c r="D855" t="s">
        <v>113</v>
      </c>
      <c r="E855">
        <v>5</v>
      </c>
      <c r="H855">
        <v>172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547"/>
        <v>19:51:22.578</v>
      </c>
      <c r="T855" t="str">
        <f t="shared" si="548"/>
        <v>19:51:22.178</v>
      </c>
      <c r="U855" t="str">
        <f t="shared" si="534"/>
        <v>A88BAF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216</v>
      </c>
      <c r="AJ855">
        <v>38.310763999999999</v>
      </c>
      <c r="AK855" t="s">
        <v>251</v>
      </c>
      <c r="AL855">
        <v>-122.051239</v>
      </c>
      <c r="AM855">
        <v>25</v>
      </c>
      <c r="AN855">
        <v>800</v>
      </c>
      <c r="AO855" t="s">
        <v>118</v>
      </c>
      <c r="AP855">
        <v>-19</v>
      </c>
      <c r="AQ855">
        <v>-10</v>
      </c>
      <c r="AR855">
        <v>-448</v>
      </c>
      <c r="AZ855">
        <v>1200</v>
      </c>
      <c r="BA855">
        <v>1</v>
      </c>
      <c r="BB855" t="str">
        <f t="shared" si="549"/>
        <v xml:space="preserve">N65PJ   </v>
      </c>
      <c r="BC855">
        <v>7</v>
      </c>
      <c r="BE855">
        <v>0</v>
      </c>
      <c r="BF855">
        <v>0</v>
      </c>
      <c r="BG855">
        <v>0</v>
      </c>
      <c r="BH855">
        <v>775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 t="shared" si="550"/>
        <v>19:51:22.579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3</v>
      </c>
      <c r="CP855" t="s">
        <v>119</v>
      </c>
      <c r="CQ855">
        <v>276</v>
      </c>
      <c r="CR855">
        <v>2</v>
      </c>
      <c r="CW855">
        <v>9895105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 t="shared" si="545"/>
        <v>06/02/2020 19:51:17.909</v>
      </c>
      <c r="C856" t="str">
        <f t="shared" si="546"/>
        <v>FFDFD3C0</v>
      </c>
      <c r="D856" t="s">
        <v>125</v>
      </c>
      <c r="E856">
        <v>19</v>
      </c>
      <c r="F856">
        <v>1019</v>
      </c>
      <c r="G856" t="s">
        <v>114</v>
      </c>
      <c r="J856" t="s">
        <v>126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547"/>
        <v>19:51:22.578</v>
      </c>
      <c r="T856" t="str">
        <f t="shared" si="548"/>
        <v>19:51:22.178</v>
      </c>
      <c r="U856" t="str">
        <f t="shared" si="534"/>
        <v>A88BAF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216</v>
      </c>
      <c r="AJ856">
        <v>38.310763999999999</v>
      </c>
      <c r="AK856" t="s">
        <v>251</v>
      </c>
      <c r="AL856">
        <v>-122.051239</v>
      </c>
      <c r="AM856">
        <v>25</v>
      </c>
      <c r="AN856">
        <v>800</v>
      </c>
      <c r="AO856" t="s">
        <v>118</v>
      </c>
      <c r="AP856">
        <v>-19</v>
      </c>
      <c r="AQ856">
        <v>-10</v>
      </c>
      <c r="AR856">
        <v>-448</v>
      </c>
      <c r="AZ856">
        <v>1200</v>
      </c>
      <c r="BA856">
        <v>1</v>
      </c>
      <c r="BB856" t="str">
        <f t="shared" si="549"/>
        <v xml:space="preserve">N65PJ   </v>
      </c>
      <c r="BC856">
        <v>7</v>
      </c>
      <c r="BE856">
        <v>0</v>
      </c>
      <c r="BF856">
        <v>0</v>
      </c>
      <c r="BG856">
        <v>0</v>
      </c>
      <c r="BH856">
        <v>775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 t="shared" si="550"/>
        <v>19:51:22.579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3</v>
      </c>
      <c r="CP856" t="s">
        <v>119</v>
      </c>
      <c r="CQ856">
        <v>276</v>
      </c>
      <c r="CR856">
        <v>2</v>
      </c>
      <c r="CW856">
        <v>9895105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 t="shared" ref="A857:A862" si="551">"06/02/2020 19:51:18.875"</f>
        <v>06/02/2020 19:51:18.875</v>
      </c>
      <c r="C857" t="str">
        <f t="shared" si="546"/>
        <v>FFDFD3C0</v>
      </c>
      <c r="D857" t="s">
        <v>127</v>
      </c>
      <c r="E857">
        <v>5</v>
      </c>
      <c r="H857">
        <v>47</v>
      </c>
      <c r="I857" t="s">
        <v>128</v>
      </c>
      <c r="J857" t="s">
        <v>129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ref="S857:S862" si="552">"19:51:23.523"</f>
        <v>19:51:23.523</v>
      </c>
      <c r="T857" t="str">
        <f t="shared" ref="T857:T862" si="553">"19:51:23.023"</f>
        <v>19:51:23.023</v>
      </c>
      <c r="U857" t="str">
        <f t="shared" si="534"/>
        <v>A88BAF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252</v>
      </c>
      <c r="AJ857">
        <v>38.310721000000001</v>
      </c>
      <c r="AK857" t="s">
        <v>253</v>
      </c>
      <c r="AL857">
        <v>-122.051368</v>
      </c>
      <c r="AM857">
        <v>25</v>
      </c>
      <c r="AN857">
        <v>800</v>
      </c>
      <c r="AO857" t="s">
        <v>118</v>
      </c>
      <c r="AP857">
        <v>-19</v>
      </c>
      <c r="AQ857">
        <v>-9</v>
      </c>
      <c r="AR857">
        <v>-448</v>
      </c>
      <c r="AZ857">
        <v>1200</v>
      </c>
      <c r="BA857">
        <v>1</v>
      </c>
      <c r="BB857" t="str">
        <f t="shared" si="549"/>
        <v xml:space="preserve">N65PJ   </v>
      </c>
      <c r="BC857">
        <v>7</v>
      </c>
      <c r="BE857">
        <v>0</v>
      </c>
      <c r="BF857">
        <v>0</v>
      </c>
      <c r="BG857">
        <v>0</v>
      </c>
      <c r="BH857">
        <v>775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 t="shared" ref="BW857:BW862" si="554">"19:51:23.531"</f>
        <v>19:51:23.531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3</v>
      </c>
      <c r="CP857" t="s">
        <v>119</v>
      </c>
      <c r="CQ857">
        <v>276</v>
      </c>
      <c r="CR857">
        <v>2</v>
      </c>
      <c r="CW857">
        <v>9895833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 t="shared" si="551"/>
        <v>06/02/2020 19:51:18.875</v>
      </c>
      <c r="C858" t="str">
        <f t="shared" si="546"/>
        <v>FFDFD3C0</v>
      </c>
      <c r="D858" t="s">
        <v>127</v>
      </c>
      <c r="E858">
        <v>9</v>
      </c>
      <c r="H858">
        <v>51</v>
      </c>
      <c r="I858" t="s">
        <v>133</v>
      </c>
      <c r="J858" t="s">
        <v>129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552"/>
        <v>19:51:23.523</v>
      </c>
      <c r="T858" t="str">
        <f t="shared" si="553"/>
        <v>19:51:23.023</v>
      </c>
      <c r="U858" t="str">
        <f t="shared" si="534"/>
        <v>A88BAF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252</v>
      </c>
      <c r="AJ858">
        <v>38.310721000000001</v>
      </c>
      <c r="AK858" t="s">
        <v>253</v>
      </c>
      <c r="AL858">
        <v>-122.051368</v>
      </c>
      <c r="AM858">
        <v>25</v>
      </c>
      <c r="AN858">
        <v>800</v>
      </c>
      <c r="AO858" t="s">
        <v>118</v>
      </c>
      <c r="AP858">
        <v>-19</v>
      </c>
      <c r="AQ858">
        <v>-9</v>
      </c>
      <c r="AR858">
        <v>-448</v>
      </c>
      <c r="AZ858">
        <v>1200</v>
      </c>
      <c r="BA858">
        <v>1</v>
      </c>
      <c r="BB858" t="str">
        <f t="shared" si="549"/>
        <v xml:space="preserve">N65PJ   </v>
      </c>
      <c r="BC858">
        <v>7</v>
      </c>
      <c r="BE858">
        <v>0</v>
      </c>
      <c r="BF858">
        <v>0</v>
      </c>
      <c r="BG858">
        <v>0</v>
      </c>
      <c r="BH858">
        <v>775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 t="shared" si="554"/>
        <v>19:51:23.531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3</v>
      </c>
      <c r="CP858" t="s">
        <v>119</v>
      </c>
      <c r="CQ858">
        <v>276</v>
      </c>
      <c r="CR858">
        <v>2</v>
      </c>
      <c r="CW858">
        <v>9895833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 t="shared" si="551"/>
        <v>06/02/2020 19:51:18.875</v>
      </c>
      <c r="C859" t="str">
        <f t="shared" si="546"/>
        <v>FFDFD3C0</v>
      </c>
      <c r="D859" t="s">
        <v>131</v>
      </c>
      <c r="E859">
        <v>11</v>
      </c>
      <c r="H859">
        <v>228</v>
      </c>
      <c r="I859" t="s">
        <v>132</v>
      </c>
      <c r="J859" t="s">
        <v>129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552"/>
        <v>19:51:23.523</v>
      </c>
      <c r="T859" t="str">
        <f t="shared" si="553"/>
        <v>19:51:23.023</v>
      </c>
      <c r="U859" t="str">
        <f t="shared" si="534"/>
        <v>A88BAF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1</v>
      </c>
      <c r="AI859" t="s">
        <v>252</v>
      </c>
      <c r="AJ859">
        <v>38.310721000000001</v>
      </c>
      <c r="AK859" t="s">
        <v>253</v>
      </c>
      <c r="AL859">
        <v>-122.051368</v>
      </c>
      <c r="AM859">
        <v>25</v>
      </c>
      <c r="AN859">
        <v>800</v>
      </c>
      <c r="AO859" t="s">
        <v>118</v>
      </c>
      <c r="AP859">
        <v>-19</v>
      </c>
      <c r="AQ859">
        <v>-9</v>
      </c>
      <c r="AR859">
        <v>-448</v>
      </c>
      <c r="AZ859">
        <v>1200</v>
      </c>
      <c r="BA859">
        <v>1</v>
      </c>
      <c r="BB859" t="str">
        <f t="shared" si="549"/>
        <v xml:space="preserve">N65PJ   </v>
      </c>
      <c r="BC859">
        <v>7</v>
      </c>
      <c r="BE859">
        <v>0</v>
      </c>
      <c r="BF859">
        <v>0</v>
      </c>
      <c r="BG859">
        <v>0</v>
      </c>
      <c r="BH859">
        <v>775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 t="shared" si="554"/>
        <v>19:51:23.531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3</v>
      </c>
      <c r="CP859" t="s">
        <v>119</v>
      </c>
      <c r="CQ859">
        <v>276</v>
      </c>
      <c r="CR859">
        <v>2</v>
      </c>
      <c r="CW859">
        <v>9895833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 t="shared" si="551"/>
        <v>06/02/2020 19:51:18.875</v>
      </c>
      <c r="C860" t="str">
        <f t="shared" si="546"/>
        <v>FFDFD3C0</v>
      </c>
      <c r="D860" t="s">
        <v>113</v>
      </c>
      <c r="E860">
        <v>5</v>
      </c>
      <c r="H860">
        <v>172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552"/>
        <v>19:51:23.523</v>
      </c>
      <c r="T860" t="str">
        <f t="shared" si="553"/>
        <v>19:51:23.023</v>
      </c>
      <c r="U860" t="str">
        <f t="shared" si="534"/>
        <v>A88BAF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252</v>
      </c>
      <c r="AJ860">
        <v>38.310721000000001</v>
      </c>
      <c r="AK860" t="s">
        <v>253</v>
      </c>
      <c r="AL860">
        <v>-122.051368</v>
      </c>
      <c r="AM860">
        <v>25</v>
      </c>
      <c r="AN860">
        <v>800</v>
      </c>
      <c r="AO860" t="s">
        <v>118</v>
      </c>
      <c r="AP860">
        <v>-19</v>
      </c>
      <c r="AQ860">
        <v>-9</v>
      </c>
      <c r="AR860">
        <v>-448</v>
      </c>
      <c r="AZ860">
        <v>1200</v>
      </c>
      <c r="BA860">
        <v>1</v>
      </c>
      <c r="BB860" t="str">
        <f t="shared" si="549"/>
        <v xml:space="preserve">N65PJ   </v>
      </c>
      <c r="BC860">
        <v>7</v>
      </c>
      <c r="BE860">
        <v>0</v>
      </c>
      <c r="BF860">
        <v>0</v>
      </c>
      <c r="BG860">
        <v>0</v>
      </c>
      <c r="BH860">
        <v>775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 t="shared" si="554"/>
        <v>19:51:23.531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3</v>
      </c>
      <c r="CP860" t="s">
        <v>119</v>
      </c>
      <c r="CQ860">
        <v>276</v>
      </c>
      <c r="CR860">
        <v>2</v>
      </c>
      <c r="CW860">
        <v>9895833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 t="shared" si="551"/>
        <v>06/02/2020 19:51:18.875</v>
      </c>
      <c r="C861" t="str">
        <f t="shared" si="546"/>
        <v>FFDFD3C0</v>
      </c>
      <c r="D861" t="s">
        <v>125</v>
      </c>
      <c r="E861">
        <v>19</v>
      </c>
      <c r="F861">
        <v>1019</v>
      </c>
      <c r="G861" t="s">
        <v>114</v>
      </c>
      <c r="J861" t="s">
        <v>126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552"/>
        <v>19:51:23.523</v>
      </c>
      <c r="T861" t="str">
        <f t="shared" si="553"/>
        <v>19:51:23.023</v>
      </c>
      <c r="U861" t="str">
        <f t="shared" si="534"/>
        <v>A88BAF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252</v>
      </c>
      <c r="AJ861">
        <v>38.310721000000001</v>
      </c>
      <c r="AK861" t="s">
        <v>253</v>
      </c>
      <c r="AL861">
        <v>-122.051368</v>
      </c>
      <c r="AM861">
        <v>25</v>
      </c>
      <c r="AN861">
        <v>800</v>
      </c>
      <c r="AO861" t="s">
        <v>118</v>
      </c>
      <c r="AP861">
        <v>-19</v>
      </c>
      <c r="AQ861">
        <v>-9</v>
      </c>
      <c r="AR861">
        <v>-448</v>
      </c>
      <c r="AZ861">
        <v>1200</v>
      </c>
      <c r="BA861">
        <v>1</v>
      </c>
      <c r="BB861" t="str">
        <f t="shared" si="549"/>
        <v xml:space="preserve">N65PJ   </v>
      </c>
      <c r="BC861">
        <v>7</v>
      </c>
      <c r="BE861">
        <v>0</v>
      </c>
      <c r="BF861">
        <v>0</v>
      </c>
      <c r="BG861">
        <v>0</v>
      </c>
      <c r="BH861">
        <v>775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 t="shared" si="554"/>
        <v>19:51:23.531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3</v>
      </c>
      <c r="CP861" t="s">
        <v>119</v>
      </c>
      <c r="CQ861">
        <v>276</v>
      </c>
      <c r="CR861">
        <v>2</v>
      </c>
      <c r="CW861">
        <v>9895833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 t="shared" si="551"/>
        <v>06/02/2020 19:51:18.875</v>
      </c>
      <c r="C862" t="str">
        <f t="shared" si="546"/>
        <v>FFDFD3C0</v>
      </c>
      <c r="D862" t="s">
        <v>122</v>
      </c>
      <c r="E862">
        <v>6</v>
      </c>
      <c r="F862">
        <v>2006</v>
      </c>
      <c r="G862" t="s">
        <v>123</v>
      </c>
      <c r="J862" t="s">
        <v>124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552"/>
        <v>19:51:23.523</v>
      </c>
      <c r="T862" t="str">
        <f t="shared" si="553"/>
        <v>19:51:23.023</v>
      </c>
      <c r="U862" t="str">
        <f t="shared" si="534"/>
        <v>A88BAF</v>
      </c>
      <c r="V862">
        <v>0</v>
      </c>
      <c r="W862">
        <v>0</v>
      </c>
      <c r="X862">
        <v>1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1</v>
      </c>
      <c r="AI862" t="s">
        <v>252</v>
      </c>
      <c r="AJ862">
        <v>38.310721000000001</v>
      </c>
      <c r="AK862" t="s">
        <v>253</v>
      </c>
      <c r="AL862">
        <v>-122.051368</v>
      </c>
      <c r="AM862">
        <v>25</v>
      </c>
      <c r="AN862">
        <v>800</v>
      </c>
      <c r="AO862" t="s">
        <v>118</v>
      </c>
      <c r="AP862">
        <v>-19</v>
      </c>
      <c r="AQ862">
        <v>-9</v>
      </c>
      <c r="AR862">
        <v>-448</v>
      </c>
      <c r="AZ862">
        <v>1200</v>
      </c>
      <c r="BA862">
        <v>1</v>
      </c>
      <c r="BB862" t="str">
        <f t="shared" si="549"/>
        <v xml:space="preserve">N65PJ   </v>
      </c>
      <c r="BC862">
        <v>7</v>
      </c>
      <c r="BE862">
        <v>0</v>
      </c>
      <c r="BF862">
        <v>0</v>
      </c>
      <c r="BG862">
        <v>0</v>
      </c>
      <c r="BH862">
        <v>775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 t="shared" si="554"/>
        <v>19:51:23.531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3</v>
      </c>
      <c r="CP862" t="s">
        <v>119</v>
      </c>
      <c r="CQ862">
        <v>276</v>
      </c>
      <c r="CR862">
        <v>2</v>
      </c>
      <c r="CW862">
        <v>9895833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 t="shared" ref="A863:A868" si="555">"06/02/2020 19:51:19.914"</f>
        <v>06/02/2020 19:51:19.914</v>
      </c>
      <c r="C863" t="str">
        <f t="shared" si="546"/>
        <v>FFDFD3C0</v>
      </c>
      <c r="D863" t="s">
        <v>113</v>
      </c>
      <c r="E863">
        <v>5</v>
      </c>
      <c r="H863">
        <v>172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ref="S863:S868" si="556">"19:51:24.586"</f>
        <v>19:51:24.586</v>
      </c>
      <c r="T863" t="str">
        <f t="shared" ref="T863:T868" si="557">"19:51:24.086"</f>
        <v>19:51:24.086</v>
      </c>
      <c r="U863" t="str">
        <f t="shared" si="534"/>
        <v>A88BAF</v>
      </c>
      <c r="V863">
        <v>0</v>
      </c>
      <c r="W863">
        <v>0</v>
      </c>
      <c r="X863">
        <v>1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214</v>
      </c>
      <c r="AJ863">
        <v>38.310678000000003</v>
      </c>
      <c r="AK863" t="s">
        <v>195</v>
      </c>
      <c r="AL863">
        <v>-122.051475</v>
      </c>
      <c r="AM863">
        <v>25</v>
      </c>
      <c r="AN863">
        <v>800</v>
      </c>
      <c r="AO863" t="s">
        <v>118</v>
      </c>
      <c r="AP863">
        <v>-17</v>
      </c>
      <c r="AQ863">
        <v>-8</v>
      </c>
      <c r="AR863">
        <v>-384</v>
      </c>
      <c r="AZ863">
        <v>1200</v>
      </c>
      <c r="BA863">
        <v>1</v>
      </c>
      <c r="BB863" t="str">
        <f t="shared" si="549"/>
        <v xml:space="preserve">N65PJ   </v>
      </c>
      <c r="BC863">
        <v>7</v>
      </c>
      <c r="BE863">
        <v>0</v>
      </c>
      <c r="BF863">
        <v>0</v>
      </c>
      <c r="BG863">
        <v>0</v>
      </c>
      <c r="BH863">
        <v>775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 t="shared" ref="BW863:BW868" si="558">"19:51:24.591"</f>
        <v>19:51:24.591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3</v>
      </c>
      <c r="CP863" t="s">
        <v>119</v>
      </c>
      <c r="CQ863">
        <v>276</v>
      </c>
      <c r="CR863">
        <v>2</v>
      </c>
      <c r="CW863">
        <v>9896632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 t="shared" si="555"/>
        <v>06/02/2020 19:51:19.914</v>
      </c>
      <c r="C864" t="str">
        <f t="shared" si="546"/>
        <v>FFDFD3C0</v>
      </c>
      <c r="D864" t="s">
        <v>125</v>
      </c>
      <c r="E864">
        <v>19</v>
      </c>
      <c r="F864">
        <v>1019</v>
      </c>
      <c r="G864" t="s">
        <v>114</v>
      </c>
      <c r="J864" t="s">
        <v>126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556"/>
        <v>19:51:24.586</v>
      </c>
      <c r="T864" t="str">
        <f t="shared" si="557"/>
        <v>19:51:24.086</v>
      </c>
      <c r="U864" t="str">
        <f t="shared" si="534"/>
        <v>A88BAF</v>
      </c>
      <c r="V864">
        <v>0</v>
      </c>
      <c r="W864">
        <v>0</v>
      </c>
      <c r="X864">
        <v>1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214</v>
      </c>
      <c r="AJ864">
        <v>38.310678000000003</v>
      </c>
      <c r="AK864" t="s">
        <v>195</v>
      </c>
      <c r="AL864">
        <v>-122.051475</v>
      </c>
      <c r="AM864">
        <v>25</v>
      </c>
      <c r="AN864">
        <v>800</v>
      </c>
      <c r="AO864" t="s">
        <v>118</v>
      </c>
      <c r="AP864">
        <v>-17</v>
      </c>
      <c r="AQ864">
        <v>-8</v>
      </c>
      <c r="AR864">
        <v>-384</v>
      </c>
      <c r="AZ864">
        <v>1200</v>
      </c>
      <c r="BA864">
        <v>1</v>
      </c>
      <c r="BB864" t="str">
        <f t="shared" si="549"/>
        <v xml:space="preserve">N65PJ   </v>
      </c>
      <c r="BC864">
        <v>7</v>
      </c>
      <c r="BE864">
        <v>0</v>
      </c>
      <c r="BF864">
        <v>0</v>
      </c>
      <c r="BG864">
        <v>0</v>
      </c>
      <c r="BH864">
        <v>775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 t="shared" si="558"/>
        <v>19:51:24.591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3</v>
      </c>
      <c r="CP864" t="s">
        <v>119</v>
      </c>
      <c r="CQ864">
        <v>276</v>
      </c>
      <c r="CR864">
        <v>2</v>
      </c>
      <c r="CW864">
        <v>9896632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 t="shared" si="555"/>
        <v>06/02/2020 19:51:19.914</v>
      </c>
      <c r="C865" t="str">
        <f t="shared" si="546"/>
        <v>FFDFD3C0</v>
      </c>
      <c r="D865" t="s">
        <v>122</v>
      </c>
      <c r="E865">
        <v>6</v>
      </c>
      <c r="F865">
        <v>2006</v>
      </c>
      <c r="G865" t="s">
        <v>123</v>
      </c>
      <c r="J865" t="s">
        <v>124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556"/>
        <v>19:51:24.586</v>
      </c>
      <c r="T865" t="str">
        <f t="shared" si="557"/>
        <v>19:51:24.086</v>
      </c>
      <c r="U865" t="str">
        <f t="shared" si="534"/>
        <v>A88BAF</v>
      </c>
      <c r="V865">
        <v>0</v>
      </c>
      <c r="W865">
        <v>0</v>
      </c>
      <c r="X865">
        <v>1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214</v>
      </c>
      <c r="AJ865">
        <v>38.310678000000003</v>
      </c>
      <c r="AK865" t="s">
        <v>195</v>
      </c>
      <c r="AL865">
        <v>-122.051475</v>
      </c>
      <c r="AM865">
        <v>25</v>
      </c>
      <c r="AN865">
        <v>800</v>
      </c>
      <c r="AO865" t="s">
        <v>118</v>
      </c>
      <c r="AP865">
        <v>-17</v>
      </c>
      <c r="AQ865">
        <v>-8</v>
      </c>
      <c r="AR865">
        <v>-384</v>
      </c>
      <c r="AZ865">
        <v>1200</v>
      </c>
      <c r="BA865">
        <v>1</v>
      </c>
      <c r="BB865" t="str">
        <f t="shared" si="549"/>
        <v xml:space="preserve">N65PJ   </v>
      </c>
      <c r="BC865">
        <v>7</v>
      </c>
      <c r="BE865">
        <v>0</v>
      </c>
      <c r="BF865">
        <v>0</v>
      </c>
      <c r="BG865">
        <v>0</v>
      </c>
      <c r="BH865">
        <v>775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 t="shared" si="558"/>
        <v>19:51:24.591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3</v>
      </c>
      <c r="CP865" t="s">
        <v>119</v>
      </c>
      <c r="CQ865">
        <v>276</v>
      </c>
      <c r="CR865">
        <v>2</v>
      </c>
      <c r="CW865">
        <v>9896632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 t="shared" si="555"/>
        <v>06/02/2020 19:51:19.914</v>
      </c>
      <c r="C866" t="str">
        <f t="shared" si="546"/>
        <v>FFDFD3C0</v>
      </c>
      <c r="D866" t="s">
        <v>127</v>
      </c>
      <c r="E866">
        <v>5</v>
      </c>
      <c r="H866">
        <v>47</v>
      </c>
      <c r="I866" t="s">
        <v>128</v>
      </c>
      <c r="J866" t="s">
        <v>129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556"/>
        <v>19:51:24.586</v>
      </c>
      <c r="T866" t="str">
        <f t="shared" si="557"/>
        <v>19:51:24.086</v>
      </c>
      <c r="U866" t="str">
        <f t="shared" si="534"/>
        <v>A88BAF</v>
      </c>
      <c r="V866">
        <v>0</v>
      </c>
      <c r="W866">
        <v>0</v>
      </c>
      <c r="X866">
        <v>1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214</v>
      </c>
      <c r="AJ866">
        <v>38.310678000000003</v>
      </c>
      <c r="AK866" t="s">
        <v>195</v>
      </c>
      <c r="AL866">
        <v>-122.051475</v>
      </c>
      <c r="AM866">
        <v>25</v>
      </c>
      <c r="AN866">
        <v>800</v>
      </c>
      <c r="AO866" t="s">
        <v>118</v>
      </c>
      <c r="AP866">
        <v>-17</v>
      </c>
      <c r="AQ866">
        <v>-8</v>
      </c>
      <c r="AR866">
        <v>-384</v>
      </c>
      <c r="AZ866">
        <v>1200</v>
      </c>
      <c r="BA866">
        <v>1</v>
      </c>
      <c r="BB866" t="str">
        <f t="shared" si="549"/>
        <v xml:space="preserve">N65PJ   </v>
      </c>
      <c r="BC866">
        <v>7</v>
      </c>
      <c r="BE866">
        <v>0</v>
      </c>
      <c r="BF866">
        <v>0</v>
      </c>
      <c r="BG866">
        <v>0</v>
      </c>
      <c r="BH866">
        <v>775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 t="shared" si="558"/>
        <v>19:51:24.591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3</v>
      </c>
      <c r="CP866" t="s">
        <v>119</v>
      </c>
      <c r="CQ866">
        <v>276</v>
      </c>
      <c r="CR866">
        <v>2</v>
      </c>
      <c r="CW866">
        <v>9896632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 t="shared" si="555"/>
        <v>06/02/2020 19:51:19.914</v>
      </c>
      <c r="C867" t="str">
        <f t="shared" si="546"/>
        <v>FFDFD3C0</v>
      </c>
      <c r="D867" t="s">
        <v>127</v>
      </c>
      <c r="E867">
        <v>9</v>
      </c>
      <c r="H867">
        <v>51</v>
      </c>
      <c r="I867" t="s">
        <v>133</v>
      </c>
      <c r="J867" t="s">
        <v>129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556"/>
        <v>19:51:24.586</v>
      </c>
      <c r="T867" t="str">
        <f t="shared" si="557"/>
        <v>19:51:24.086</v>
      </c>
      <c r="U867" t="str">
        <f t="shared" si="534"/>
        <v>A88BAF</v>
      </c>
      <c r="V867">
        <v>0</v>
      </c>
      <c r="W867">
        <v>0</v>
      </c>
      <c r="X867">
        <v>1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1</v>
      </c>
      <c r="AI867" t="s">
        <v>214</v>
      </c>
      <c r="AJ867">
        <v>38.310678000000003</v>
      </c>
      <c r="AK867" t="s">
        <v>195</v>
      </c>
      <c r="AL867">
        <v>-122.051475</v>
      </c>
      <c r="AM867">
        <v>25</v>
      </c>
      <c r="AN867">
        <v>800</v>
      </c>
      <c r="AO867" t="s">
        <v>118</v>
      </c>
      <c r="AP867">
        <v>-17</v>
      </c>
      <c r="AQ867">
        <v>-8</v>
      </c>
      <c r="AR867">
        <v>-384</v>
      </c>
      <c r="AZ867">
        <v>1200</v>
      </c>
      <c r="BA867">
        <v>1</v>
      </c>
      <c r="BB867" t="str">
        <f t="shared" si="549"/>
        <v xml:space="preserve">N65PJ   </v>
      </c>
      <c r="BC867">
        <v>7</v>
      </c>
      <c r="BE867">
        <v>0</v>
      </c>
      <c r="BF867">
        <v>0</v>
      </c>
      <c r="BG867">
        <v>0</v>
      </c>
      <c r="BH867">
        <v>775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 t="shared" si="558"/>
        <v>19:51:24.591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3</v>
      </c>
      <c r="CP867" t="s">
        <v>119</v>
      </c>
      <c r="CQ867">
        <v>276</v>
      </c>
      <c r="CR867">
        <v>2</v>
      </c>
      <c r="CW867">
        <v>9896632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 t="shared" si="555"/>
        <v>06/02/2020 19:51:19.914</v>
      </c>
      <c r="C868" t="str">
        <f t="shared" si="546"/>
        <v>FFDFD3C0</v>
      </c>
      <c r="D868" t="s">
        <v>131</v>
      </c>
      <c r="E868">
        <v>11</v>
      </c>
      <c r="H868">
        <v>228</v>
      </c>
      <c r="I868" t="s">
        <v>132</v>
      </c>
      <c r="J868" t="s">
        <v>129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556"/>
        <v>19:51:24.586</v>
      </c>
      <c r="T868" t="str">
        <f t="shared" si="557"/>
        <v>19:51:24.086</v>
      </c>
      <c r="U868" t="str">
        <f t="shared" si="534"/>
        <v>A88BAF</v>
      </c>
      <c r="V868">
        <v>0</v>
      </c>
      <c r="W868">
        <v>0</v>
      </c>
      <c r="X868">
        <v>1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1</v>
      </c>
      <c r="AI868" t="s">
        <v>214</v>
      </c>
      <c r="AJ868">
        <v>38.310678000000003</v>
      </c>
      <c r="AK868" t="s">
        <v>195</v>
      </c>
      <c r="AL868">
        <v>-122.051475</v>
      </c>
      <c r="AM868">
        <v>25</v>
      </c>
      <c r="AN868">
        <v>800</v>
      </c>
      <c r="AO868" t="s">
        <v>118</v>
      </c>
      <c r="AP868">
        <v>-17</v>
      </c>
      <c r="AQ868">
        <v>-8</v>
      </c>
      <c r="AR868">
        <v>-384</v>
      </c>
      <c r="AZ868">
        <v>1200</v>
      </c>
      <c r="BA868">
        <v>1</v>
      </c>
      <c r="BB868" t="str">
        <f t="shared" si="549"/>
        <v xml:space="preserve">N65PJ   </v>
      </c>
      <c r="BC868">
        <v>7</v>
      </c>
      <c r="BE868">
        <v>0</v>
      </c>
      <c r="BF868">
        <v>0</v>
      </c>
      <c r="BG868">
        <v>0</v>
      </c>
      <c r="BH868">
        <v>775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 t="shared" si="558"/>
        <v>19:51:24.591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3</v>
      </c>
      <c r="CP868" t="s">
        <v>119</v>
      </c>
      <c r="CQ868">
        <v>276</v>
      </c>
      <c r="CR868">
        <v>2</v>
      </c>
      <c r="CW868">
        <v>9896632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 t="shared" ref="A869:A874" si="559">"06/02/2020 19:51:20.870"</f>
        <v>06/02/2020 19:51:20.870</v>
      </c>
      <c r="C869" t="str">
        <f t="shared" si="546"/>
        <v>FFDFD3C0</v>
      </c>
      <c r="D869" t="s">
        <v>125</v>
      </c>
      <c r="E869">
        <v>19</v>
      </c>
      <c r="F869">
        <v>1019</v>
      </c>
      <c r="G869" t="s">
        <v>114</v>
      </c>
      <c r="J869" t="s">
        <v>126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ref="S869:S874" si="560">"19:51:25.531"</f>
        <v>19:51:25.531</v>
      </c>
      <c r="T869" t="str">
        <f t="shared" ref="T869:T874" si="561">"19:51:25.131"</f>
        <v>19:51:25.131</v>
      </c>
      <c r="U869" t="str">
        <f t="shared" si="534"/>
        <v>A88BAF</v>
      </c>
      <c r="V869">
        <v>0</v>
      </c>
      <c r="W869">
        <v>0</v>
      </c>
      <c r="X869">
        <v>1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254</v>
      </c>
      <c r="AJ869">
        <v>38.310634999999998</v>
      </c>
      <c r="AK869" t="s">
        <v>255</v>
      </c>
      <c r="AL869">
        <v>-122.051604</v>
      </c>
      <c r="AM869">
        <v>25</v>
      </c>
      <c r="AN869">
        <v>775</v>
      </c>
      <c r="AO869" t="s">
        <v>118</v>
      </c>
      <c r="AP869">
        <v>-17</v>
      </c>
      <c r="AQ869">
        <v>-7</v>
      </c>
      <c r="AR869">
        <v>-512</v>
      </c>
      <c r="AZ869">
        <v>1200</v>
      </c>
      <c r="BA869">
        <v>1</v>
      </c>
      <c r="BB869" t="str">
        <f t="shared" si="549"/>
        <v xml:space="preserve">N65PJ   </v>
      </c>
      <c r="BC869">
        <v>7</v>
      </c>
      <c r="BE869">
        <v>0</v>
      </c>
      <c r="BF869">
        <v>0</v>
      </c>
      <c r="BG869">
        <v>0</v>
      </c>
      <c r="BH869">
        <v>775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 t="shared" ref="BW869:BW874" si="562">"19:51:25.535"</f>
        <v>19:51:25.535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3</v>
      </c>
      <c r="CP869" t="s">
        <v>119</v>
      </c>
      <c r="CQ869">
        <v>276</v>
      </c>
      <c r="CR869">
        <v>2</v>
      </c>
      <c r="CW869">
        <v>9897285</v>
      </c>
      <c r="CY869">
        <v>1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 t="shared" si="559"/>
        <v>06/02/2020 19:51:20.870</v>
      </c>
      <c r="C870" t="str">
        <f t="shared" si="546"/>
        <v>FFDFD3C0</v>
      </c>
      <c r="D870" t="s">
        <v>113</v>
      </c>
      <c r="E870">
        <v>5</v>
      </c>
      <c r="H870">
        <v>172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560"/>
        <v>19:51:25.531</v>
      </c>
      <c r="T870" t="str">
        <f t="shared" si="561"/>
        <v>19:51:25.131</v>
      </c>
      <c r="U870" t="str">
        <f t="shared" si="534"/>
        <v>A88BAF</v>
      </c>
      <c r="V870">
        <v>0</v>
      </c>
      <c r="W870">
        <v>0</v>
      </c>
      <c r="X870">
        <v>1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254</v>
      </c>
      <c r="AJ870">
        <v>38.310634999999998</v>
      </c>
      <c r="AK870" t="s">
        <v>255</v>
      </c>
      <c r="AL870">
        <v>-122.051604</v>
      </c>
      <c r="AM870">
        <v>25</v>
      </c>
      <c r="AN870">
        <v>775</v>
      </c>
      <c r="AO870" t="s">
        <v>118</v>
      </c>
      <c r="AP870">
        <v>-17</v>
      </c>
      <c r="AQ870">
        <v>-7</v>
      </c>
      <c r="AR870">
        <v>-512</v>
      </c>
      <c r="AZ870">
        <v>1200</v>
      </c>
      <c r="BA870">
        <v>1</v>
      </c>
      <c r="BB870" t="str">
        <f t="shared" si="549"/>
        <v xml:space="preserve">N65PJ   </v>
      </c>
      <c r="BC870">
        <v>7</v>
      </c>
      <c r="BE870">
        <v>0</v>
      </c>
      <c r="BF870">
        <v>0</v>
      </c>
      <c r="BG870">
        <v>0</v>
      </c>
      <c r="BH870">
        <v>775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 t="shared" si="562"/>
        <v>19:51:25.535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3</v>
      </c>
      <c r="CP870" t="s">
        <v>119</v>
      </c>
      <c r="CQ870">
        <v>276</v>
      </c>
      <c r="CR870">
        <v>2</v>
      </c>
      <c r="CW870">
        <v>9897285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 t="shared" si="559"/>
        <v>06/02/2020 19:51:20.870</v>
      </c>
      <c r="C871" t="str">
        <f t="shared" si="546"/>
        <v>FFDFD3C0</v>
      </c>
      <c r="D871" t="s">
        <v>122</v>
      </c>
      <c r="E871">
        <v>6</v>
      </c>
      <c r="F871">
        <v>2006</v>
      </c>
      <c r="G871" t="s">
        <v>123</v>
      </c>
      <c r="J871" t="s">
        <v>124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560"/>
        <v>19:51:25.531</v>
      </c>
      <c r="T871" t="str">
        <f t="shared" si="561"/>
        <v>19:51:25.131</v>
      </c>
      <c r="U871" t="str">
        <f t="shared" si="534"/>
        <v>A88BAF</v>
      </c>
      <c r="V871">
        <v>0</v>
      </c>
      <c r="W871">
        <v>0</v>
      </c>
      <c r="X871">
        <v>1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1</v>
      </c>
      <c r="AI871" t="s">
        <v>254</v>
      </c>
      <c r="AJ871">
        <v>38.310634999999998</v>
      </c>
      <c r="AK871" t="s">
        <v>255</v>
      </c>
      <c r="AL871">
        <v>-122.051604</v>
      </c>
      <c r="AM871">
        <v>25</v>
      </c>
      <c r="AN871">
        <v>775</v>
      </c>
      <c r="AO871" t="s">
        <v>118</v>
      </c>
      <c r="AP871">
        <v>-17</v>
      </c>
      <c r="AQ871">
        <v>-7</v>
      </c>
      <c r="AR871">
        <v>-512</v>
      </c>
      <c r="AZ871">
        <v>1200</v>
      </c>
      <c r="BA871">
        <v>1</v>
      </c>
      <c r="BB871" t="str">
        <f t="shared" si="549"/>
        <v xml:space="preserve">N65PJ   </v>
      </c>
      <c r="BC871">
        <v>7</v>
      </c>
      <c r="BE871">
        <v>0</v>
      </c>
      <c r="BF871">
        <v>0</v>
      </c>
      <c r="BG871">
        <v>0</v>
      </c>
      <c r="BH871">
        <v>775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 t="shared" si="562"/>
        <v>19:51:25.535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3</v>
      </c>
      <c r="CP871" t="s">
        <v>119</v>
      </c>
      <c r="CQ871">
        <v>276</v>
      </c>
      <c r="CR871">
        <v>2</v>
      </c>
      <c r="CW871">
        <v>9897285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 t="shared" si="559"/>
        <v>06/02/2020 19:51:20.870</v>
      </c>
      <c r="C872" t="str">
        <f t="shared" si="546"/>
        <v>FFDFD3C0</v>
      </c>
      <c r="D872" t="s">
        <v>127</v>
      </c>
      <c r="E872">
        <v>5</v>
      </c>
      <c r="H872">
        <v>47</v>
      </c>
      <c r="I872" t="s">
        <v>128</v>
      </c>
      <c r="J872" t="s">
        <v>129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560"/>
        <v>19:51:25.531</v>
      </c>
      <c r="T872" t="str">
        <f t="shared" si="561"/>
        <v>19:51:25.131</v>
      </c>
      <c r="U872" t="str">
        <f t="shared" si="534"/>
        <v>A88BAF</v>
      </c>
      <c r="V872">
        <v>0</v>
      </c>
      <c r="W872">
        <v>0</v>
      </c>
      <c r="X872">
        <v>1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254</v>
      </c>
      <c r="AJ872">
        <v>38.310634999999998</v>
      </c>
      <c r="AK872" t="s">
        <v>255</v>
      </c>
      <c r="AL872">
        <v>-122.051604</v>
      </c>
      <c r="AM872">
        <v>25</v>
      </c>
      <c r="AN872">
        <v>775</v>
      </c>
      <c r="AO872" t="s">
        <v>118</v>
      </c>
      <c r="AP872">
        <v>-17</v>
      </c>
      <c r="AQ872">
        <v>-7</v>
      </c>
      <c r="AR872">
        <v>-512</v>
      </c>
      <c r="AZ872">
        <v>1200</v>
      </c>
      <c r="BA872">
        <v>1</v>
      </c>
      <c r="BB872" t="str">
        <f t="shared" si="549"/>
        <v xml:space="preserve">N65PJ   </v>
      </c>
      <c r="BC872">
        <v>7</v>
      </c>
      <c r="BE872">
        <v>0</v>
      </c>
      <c r="BF872">
        <v>0</v>
      </c>
      <c r="BG872">
        <v>0</v>
      </c>
      <c r="BH872">
        <v>775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 t="shared" si="562"/>
        <v>19:51:25.535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3</v>
      </c>
      <c r="CP872" t="s">
        <v>119</v>
      </c>
      <c r="CQ872">
        <v>276</v>
      </c>
      <c r="CR872">
        <v>2</v>
      </c>
      <c r="CW872">
        <v>9897285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 t="shared" si="559"/>
        <v>06/02/2020 19:51:20.870</v>
      </c>
      <c r="C873" t="str">
        <f t="shared" si="546"/>
        <v>FFDFD3C0</v>
      </c>
      <c r="D873" t="s">
        <v>127</v>
      </c>
      <c r="E873">
        <v>9</v>
      </c>
      <c r="H873">
        <v>51</v>
      </c>
      <c r="I873" t="s">
        <v>133</v>
      </c>
      <c r="J873" t="s">
        <v>129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560"/>
        <v>19:51:25.531</v>
      </c>
      <c r="T873" t="str">
        <f t="shared" si="561"/>
        <v>19:51:25.131</v>
      </c>
      <c r="U873" t="str">
        <f t="shared" si="534"/>
        <v>A88BAF</v>
      </c>
      <c r="V873">
        <v>0</v>
      </c>
      <c r="W873">
        <v>0</v>
      </c>
      <c r="X873">
        <v>1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1</v>
      </c>
      <c r="AI873" t="s">
        <v>254</v>
      </c>
      <c r="AJ873">
        <v>38.310634999999998</v>
      </c>
      <c r="AK873" t="s">
        <v>255</v>
      </c>
      <c r="AL873">
        <v>-122.051604</v>
      </c>
      <c r="AM873">
        <v>25</v>
      </c>
      <c r="AN873">
        <v>775</v>
      </c>
      <c r="AO873" t="s">
        <v>118</v>
      </c>
      <c r="AP873">
        <v>-17</v>
      </c>
      <c r="AQ873">
        <v>-7</v>
      </c>
      <c r="AR873">
        <v>-512</v>
      </c>
      <c r="AZ873">
        <v>1200</v>
      </c>
      <c r="BA873">
        <v>1</v>
      </c>
      <c r="BB873" t="str">
        <f t="shared" si="549"/>
        <v xml:space="preserve">N65PJ   </v>
      </c>
      <c r="BC873">
        <v>7</v>
      </c>
      <c r="BE873">
        <v>0</v>
      </c>
      <c r="BF873">
        <v>0</v>
      </c>
      <c r="BG873">
        <v>0</v>
      </c>
      <c r="BH873">
        <v>775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 t="shared" si="562"/>
        <v>19:51:25.535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3</v>
      </c>
      <c r="CP873" t="s">
        <v>119</v>
      </c>
      <c r="CQ873">
        <v>276</v>
      </c>
      <c r="CR873">
        <v>2</v>
      </c>
      <c r="CW873">
        <v>9897285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 t="shared" si="559"/>
        <v>06/02/2020 19:51:20.870</v>
      </c>
      <c r="C874" t="str">
        <f t="shared" si="546"/>
        <v>FFDFD3C0</v>
      </c>
      <c r="D874" t="s">
        <v>131</v>
      </c>
      <c r="E874">
        <v>11</v>
      </c>
      <c r="H874">
        <v>228</v>
      </c>
      <c r="I874" t="s">
        <v>132</v>
      </c>
      <c r="J874" t="s">
        <v>129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560"/>
        <v>19:51:25.531</v>
      </c>
      <c r="T874" t="str">
        <f t="shared" si="561"/>
        <v>19:51:25.131</v>
      </c>
      <c r="U874" t="str">
        <f t="shared" si="534"/>
        <v>A88BAF</v>
      </c>
      <c r="V874">
        <v>0</v>
      </c>
      <c r="W874">
        <v>0</v>
      </c>
      <c r="X874">
        <v>1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254</v>
      </c>
      <c r="AJ874">
        <v>38.310634999999998</v>
      </c>
      <c r="AK874" t="s">
        <v>255</v>
      </c>
      <c r="AL874">
        <v>-122.051604</v>
      </c>
      <c r="AM874">
        <v>25</v>
      </c>
      <c r="AN874">
        <v>775</v>
      </c>
      <c r="AO874" t="s">
        <v>118</v>
      </c>
      <c r="AP874">
        <v>-17</v>
      </c>
      <c r="AQ874">
        <v>-7</v>
      </c>
      <c r="AR874">
        <v>-512</v>
      </c>
      <c r="AZ874">
        <v>1200</v>
      </c>
      <c r="BA874">
        <v>1</v>
      </c>
      <c r="BB874" t="str">
        <f t="shared" si="549"/>
        <v xml:space="preserve">N65PJ   </v>
      </c>
      <c r="BC874">
        <v>7</v>
      </c>
      <c r="BE874">
        <v>0</v>
      </c>
      <c r="BF874">
        <v>0</v>
      </c>
      <c r="BG874">
        <v>0</v>
      </c>
      <c r="BH874">
        <v>775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 t="shared" si="562"/>
        <v>19:51:25.535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3</v>
      </c>
      <c r="CP874" t="s">
        <v>119</v>
      </c>
      <c r="CQ874">
        <v>276</v>
      </c>
      <c r="CR874">
        <v>2</v>
      </c>
      <c r="CW874">
        <v>9897285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 t="shared" ref="A875:A880" si="563">"06/02/2020 19:51:21.830"</f>
        <v>06/02/2020 19:51:21.830</v>
      </c>
      <c r="C875" t="str">
        <f t="shared" si="546"/>
        <v>FFDFD3C0</v>
      </c>
      <c r="D875" t="s">
        <v>122</v>
      </c>
      <c r="E875">
        <v>6</v>
      </c>
      <c r="F875">
        <v>2006</v>
      </c>
      <c r="G875" t="s">
        <v>123</v>
      </c>
      <c r="J875" t="s">
        <v>124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ref="S875:S880" si="564">"19:51:26.469"</f>
        <v>19:51:26.469</v>
      </c>
      <c r="T875" t="str">
        <f t="shared" ref="T875:T880" si="565">"19:51:25.969"</f>
        <v>19:51:25.969</v>
      </c>
      <c r="U875" t="str">
        <f t="shared" si="534"/>
        <v>A88BAF</v>
      </c>
      <c r="V875">
        <v>0</v>
      </c>
      <c r="W875">
        <v>0</v>
      </c>
      <c r="X875">
        <v>1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256</v>
      </c>
      <c r="AJ875">
        <v>38.310614000000001</v>
      </c>
      <c r="AK875" t="s">
        <v>257</v>
      </c>
      <c r="AL875">
        <v>-122.05166800000001</v>
      </c>
      <c r="AM875">
        <v>25</v>
      </c>
      <c r="AN875">
        <v>775</v>
      </c>
      <c r="AO875" t="s">
        <v>118</v>
      </c>
      <c r="AP875">
        <v>-16</v>
      </c>
      <c r="AQ875">
        <v>-7</v>
      </c>
      <c r="AR875">
        <v>-512</v>
      </c>
      <c r="AZ875">
        <v>1200</v>
      </c>
      <c r="BA875">
        <v>1</v>
      </c>
      <c r="BB875" t="str">
        <f t="shared" si="549"/>
        <v xml:space="preserve">N65PJ   </v>
      </c>
      <c r="BC875">
        <v>7</v>
      </c>
      <c r="BE875">
        <v>0</v>
      </c>
      <c r="BF875">
        <v>0</v>
      </c>
      <c r="BG875">
        <v>0</v>
      </c>
      <c r="BH875">
        <v>750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 t="shared" ref="BW875:BW880" si="566">"19:51:26.472"</f>
        <v>19:51:26.472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3</v>
      </c>
      <c r="CP875" t="s">
        <v>119</v>
      </c>
      <c r="CQ875">
        <v>276</v>
      </c>
      <c r="CR875">
        <v>2</v>
      </c>
      <c r="CW875">
        <v>9897979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 t="shared" si="563"/>
        <v>06/02/2020 19:51:21.830</v>
      </c>
      <c r="C876" t="str">
        <f t="shared" si="546"/>
        <v>FFDFD3C0</v>
      </c>
      <c r="D876" t="s">
        <v>113</v>
      </c>
      <c r="E876">
        <v>5</v>
      </c>
      <c r="H876">
        <v>172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564"/>
        <v>19:51:26.469</v>
      </c>
      <c r="T876" t="str">
        <f t="shared" si="565"/>
        <v>19:51:25.969</v>
      </c>
      <c r="U876" t="str">
        <f t="shared" si="534"/>
        <v>A88BAF</v>
      </c>
      <c r="V876">
        <v>0</v>
      </c>
      <c r="W876">
        <v>0</v>
      </c>
      <c r="X876">
        <v>1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1</v>
      </c>
      <c r="AI876" t="s">
        <v>256</v>
      </c>
      <c r="AJ876">
        <v>38.310614000000001</v>
      </c>
      <c r="AK876" t="s">
        <v>257</v>
      </c>
      <c r="AL876">
        <v>-122.05166800000001</v>
      </c>
      <c r="AM876">
        <v>25</v>
      </c>
      <c r="AN876">
        <v>775</v>
      </c>
      <c r="AO876" t="s">
        <v>118</v>
      </c>
      <c r="AP876">
        <v>-16</v>
      </c>
      <c r="AQ876">
        <v>-7</v>
      </c>
      <c r="AR876">
        <v>-512</v>
      </c>
      <c r="AZ876">
        <v>1200</v>
      </c>
      <c r="BA876">
        <v>1</v>
      </c>
      <c r="BB876" t="str">
        <f t="shared" si="549"/>
        <v xml:space="preserve">N65PJ   </v>
      </c>
      <c r="BC876">
        <v>7</v>
      </c>
      <c r="BE876">
        <v>0</v>
      </c>
      <c r="BF876">
        <v>0</v>
      </c>
      <c r="BG876">
        <v>0</v>
      </c>
      <c r="BH876">
        <v>750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 t="shared" si="566"/>
        <v>19:51:26.472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3</v>
      </c>
      <c r="CP876" t="s">
        <v>119</v>
      </c>
      <c r="CQ876">
        <v>276</v>
      </c>
      <c r="CR876">
        <v>2</v>
      </c>
      <c r="CW876">
        <v>9897979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 t="shared" si="563"/>
        <v>06/02/2020 19:51:21.830</v>
      </c>
      <c r="C877" t="str">
        <f t="shared" si="546"/>
        <v>FFDFD3C0</v>
      </c>
      <c r="D877" t="s">
        <v>127</v>
      </c>
      <c r="E877">
        <v>5</v>
      </c>
      <c r="H877">
        <v>47</v>
      </c>
      <c r="I877" t="s">
        <v>128</v>
      </c>
      <c r="J877" t="s">
        <v>129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564"/>
        <v>19:51:26.469</v>
      </c>
      <c r="T877" t="str">
        <f t="shared" si="565"/>
        <v>19:51:25.969</v>
      </c>
      <c r="U877" t="str">
        <f t="shared" si="534"/>
        <v>A88BAF</v>
      </c>
      <c r="V877">
        <v>0</v>
      </c>
      <c r="W877">
        <v>0</v>
      </c>
      <c r="X877">
        <v>1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256</v>
      </c>
      <c r="AJ877">
        <v>38.310614000000001</v>
      </c>
      <c r="AK877" t="s">
        <v>257</v>
      </c>
      <c r="AL877">
        <v>-122.05166800000001</v>
      </c>
      <c r="AM877">
        <v>25</v>
      </c>
      <c r="AN877">
        <v>775</v>
      </c>
      <c r="AO877" t="s">
        <v>118</v>
      </c>
      <c r="AP877">
        <v>-16</v>
      </c>
      <c r="AQ877">
        <v>-7</v>
      </c>
      <c r="AR877">
        <v>-512</v>
      </c>
      <c r="AZ877">
        <v>1200</v>
      </c>
      <c r="BA877">
        <v>1</v>
      </c>
      <c r="BB877" t="str">
        <f t="shared" si="549"/>
        <v xml:space="preserve">N65PJ   </v>
      </c>
      <c r="BC877">
        <v>7</v>
      </c>
      <c r="BE877">
        <v>0</v>
      </c>
      <c r="BF877">
        <v>0</v>
      </c>
      <c r="BG877">
        <v>0</v>
      </c>
      <c r="BH877">
        <v>750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 t="shared" si="566"/>
        <v>19:51:26.472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3</v>
      </c>
      <c r="CP877" t="s">
        <v>119</v>
      </c>
      <c r="CQ877">
        <v>276</v>
      </c>
      <c r="CR877">
        <v>2</v>
      </c>
      <c r="CW877">
        <v>9897979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 t="shared" si="563"/>
        <v>06/02/2020 19:51:21.830</v>
      </c>
      <c r="C878" t="str">
        <f t="shared" si="546"/>
        <v>FFDFD3C0</v>
      </c>
      <c r="D878" t="s">
        <v>127</v>
      </c>
      <c r="E878">
        <v>9</v>
      </c>
      <c r="H878">
        <v>51</v>
      </c>
      <c r="I878" t="s">
        <v>133</v>
      </c>
      <c r="J878" t="s">
        <v>129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564"/>
        <v>19:51:26.469</v>
      </c>
      <c r="T878" t="str">
        <f t="shared" si="565"/>
        <v>19:51:25.969</v>
      </c>
      <c r="U878" t="str">
        <f t="shared" si="534"/>
        <v>A88BAF</v>
      </c>
      <c r="V878">
        <v>0</v>
      </c>
      <c r="W878">
        <v>0</v>
      </c>
      <c r="X878">
        <v>1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256</v>
      </c>
      <c r="AJ878">
        <v>38.310614000000001</v>
      </c>
      <c r="AK878" t="s">
        <v>257</v>
      </c>
      <c r="AL878">
        <v>-122.05166800000001</v>
      </c>
      <c r="AM878">
        <v>25</v>
      </c>
      <c r="AN878">
        <v>775</v>
      </c>
      <c r="AO878" t="s">
        <v>118</v>
      </c>
      <c r="AP878">
        <v>-16</v>
      </c>
      <c r="AQ878">
        <v>-7</v>
      </c>
      <c r="AR878">
        <v>-512</v>
      </c>
      <c r="AZ878">
        <v>1200</v>
      </c>
      <c r="BA878">
        <v>1</v>
      </c>
      <c r="BB878" t="str">
        <f t="shared" si="549"/>
        <v xml:space="preserve">N65PJ   </v>
      </c>
      <c r="BC878">
        <v>7</v>
      </c>
      <c r="BE878">
        <v>0</v>
      </c>
      <c r="BF878">
        <v>0</v>
      </c>
      <c r="BG878">
        <v>0</v>
      </c>
      <c r="BH878">
        <v>750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 t="shared" si="566"/>
        <v>19:51:26.472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3</v>
      </c>
      <c r="CP878" t="s">
        <v>119</v>
      </c>
      <c r="CQ878">
        <v>276</v>
      </c>
      <c r="CR878">
        <v>2</v>
      </c>
      <c r="CW878">
        <v>9897979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 t="shared" si="563"/>
        <v>06/02/2020 19:51:21.830</v>
      </c>
      <c r="C879" t="str">
        <f t="shared" si="546"/>
        <v>FFDFD3C0</v>
      </c>
      <c r="D879" t="s">
        <v>131</v>
      </c>
      <c r="E879">
        <v>11</v>
      </c>
      <c r="H879">
        <v>228</v>
      </c>
      <c r="I879" t="s">
        <v>132</v>
      </c>
      <c r="J879" t="s">
        <v>129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564"/>
        <v>19:51:26.469</v>
      </c>
      <c r="T879" t="str">
        <f t="shared" si="565"/>
        <v>19:51:25.969</v>
      </c>
      <c r="U879" t="str">
        <f t="shared" si="534"/>
        <v>A88BAF</v>
      </c>
      <c r="V879">
        <v>0</v>
      </c>
      <c r="W879">
        <v>0</v>
      </c>
      <c r="X879">
        <v>1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1</v>
      </c>
      <c r="AI879" t="s">
        <v>256</v>
      </c>
      <c r="AJ879">
        <v>38.310614000000001</v>
      </c>
      <c r="AK879" t="s">
        <v>257</v>
      </c>
      <c r="AL879">
        <v>-122.05166800000001</v>
      </c>
      <c r="AM879">
        <v>25</v>
      </c>
      <c r="AN879">
        <v>775</v>
      </c>
      <c r="AO879" t="s">
        <v>118</v>
      </c>
      <c r="AP879">
        <v>-16</v>
      </c>
      <c r="AQ879">
        <v>-7</v>
      </c>
      <c r="AR879">
        <v>-512</v>
      </c>
      <c r="AZ879">
        <v>1200</v>
      </c>
      <c r="BA879">
        <v>1</v>
      </c>
      <c r="BB879" t="str">
        <f t="shared" si="549"/>
        <v xml:space="preserve">N65PJ   </v>
      </c>
      <c r="BC879">
        <v>7</v>
      </c>
      <c r="BE879">
        <v>0</v>
      </c>
      <c r="BF879">
        <v>0</v>
      </c>
      <c r="BG879">
        <v>0</v>
      </c>
      <c r="BH879">
        <v>750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 t="shared" si="566"/>
        <v>19:51:26.472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3</v>
      </c>
      <c r="CP879" t="s">
        <v>119</v>
      </c>
      <c r="CQ879">
        <v>276</v>
      </c>
      <c r="CR879">
        <v>2</v>
      </c>
      <c r="CW879">
        <v>9897979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 t="shared" si="563"/>
        <v>06/02/2020 19:51:21.830</v>
      </c>
      <c r="C880" t="str">
        <f t="shared" si="546"/>
        <v>FFDFD3C0</v>
      </c>
      <c r="D880" t="s">
        <v>125</v>
      </c>
      <c r="E880">
        <v>19</v>
      </c>
      <c r="F880">
        <v>1019</v>
      </c>
      <c r="G880" t="s">
        <v>114</v>
      </c>
      <c r="J880" t="s">
        <v>126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564"/>
        <v>19:51:26.469</v>
      </c>
      <c r="T880" t="str">
        <f t="shared" si="565"/>
        <v>19:51:25.969</v>
      </c>
      <c r="U880" t="str">
        <f t="shared" si="534"/>
        <v>A88BAF</v>
      </c>
      <c r="V880">
        <v>0</v>
      </c>
      <c r="W880">
        <v>0</v>
      </c>
      <c r="X880">
        <v>1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256</v>
      </c>
      <c r="AJ880">
        <v>38.310614000000001</v>
      </c>
      <c r="AK880" t="s">
        <v>257</v>
      </c>
      <c r="AL880">
        <v>-122.05166800000001</v>
      </c>
      <c r="AM880">
        <v>25</v>
      </c>
      <c r="AN880">
        <v>775</v>
      </c>
      <c r="AO880" t="s">
        <v>118</v>
      </c>
      <c r="AP880">
        <v>-16</v>
      </c>
      <c r="AQ880">
        <v>-7</v>
      </c>
      <c r="AR880">
        <v>-512</v>
      </c>
      <c r="AZ880">
        <v>1200</v>
      </c>
      <c r="BA880">
        <v>1</v>
      </c>
      <c r="BB880" t="str">
        <f t="shared" si="549"/>
        <v xml:space="preserve">N65PJ   </v>
      </c>
      <c r="BC880">
        <v>7</v>
      </c>
      <c r="BE880">
        <v>0</v>
      </c>
      <c r="BF880">
        <v>0</v>
      </c>
      <c r="BG880">
        <v>0</v>
      </c>
      <c r="BH880">
        <v>750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 t="shared" si="566"/>
        <v>19:51:26.472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3</v>
      </c>
      <c r="CP880" t="s">
        <v>119</v>
      </c>
      <c r="CQ880">
        <v>276</v>
      </c>
      <c r="CR880">
        <v>2</v>
      </c>
      <c r="CW880">
        <v>9897979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 t="shared" ref="A881:A886" si="567">"06/02/2020 19:51:22.831"</f>
        <v>06/02/2020 19:51:22.831</v>
      </c>
      <c r="C881" t="str">
        <f t="shared" si="546"/>
        <v>FFDFD3C0</v>
      </c>
      <c r="D881" t="s">
        <v>125</v>
      </c>
      <c r="E881">
        <v>19</v>
      </c>
      <c r="F881">
        <v>1019</v>
      </c>
      <c r="G881" t="s">
        <v>114</v>
      </c>
      <c r="J881" t="s">
        <v>126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ref="S881:S886" si="568">"19:51:27.492"</f>
        <v>19:51:27.492</v>
      </c>
      <c r="T881" t="str">
        <f t="shared" ref="T881:T886" si="569">"19:51:27.092"</f>
        <v>19:51:27.092</v>
      </c>
      <c r="U881" t="str">
        <f t="shared" si="534"/>
        <v>A88BAF</v>
      </c>
      <c r="V881">
        <v>0</v>
      </c>
      <c r="W881">
        <v>0</v>
      </c>
      <c r="X881">
        <v>1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1</v>
      </c>
      <c r="AI881" t="s">
        <v>256</v>
      </c>
      <c r="AJ881">
        <v>38.310614000000001</v>
      </c>
      <c r="AK881" t="s">
        <v>258</v>
      </c>
      <c r="AL881">
        <v>-122.051733</v>
      </c>
      <c r="AM881">
        <v>25</v>
      </c>
      <c r="AN881">
        <v>775</v>
      </c>
      <c r="AO881" t="s">
        <v>118</v>
      </c>
      <c r="AP881">
        <v>-15</v>
      </c>
      <c r="AQ881">
        <v>-6</v>
      </c>
      <c r="AR881">
        <v>-384</v>
      </c>
      <c r="AZ881">
        <v>1200</v>
      </c>
      <c r="BA881">
        <v>1</v>
      </c>
      <c r="BB881" t="str">
        <f t="shared" si="549"/>
        <v xml:space="preserve">N65PJ   </v>
      </c>
      <c r="BC881">
        <v>7</v>
      </c>
      <c r="BE881">
        <v>0</v>
      </c>
      <c r="BF881">
        <v>0</v>
      </c>
      <c r="BG881">
        <v>0</v>
      </c>
      <c r="BH881">
        <v>750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 t="shared" ref="BW881:BW886" si="570">"19:51:27.494"</f>
        <v>19:51:27.494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3</v>
      </c>
      <c r="CP881" t="s">
        <v>119</v>
      </c>
      <c r="CQ881">
        <v>276</v>
      </c>
      <c r="CR881">
        <v>2</v>
      </c>
      <c r="CW881">
        <v>9898746</v>
      </c>
      <c r="CY881">
        <v>1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 t="shared" si="567"/>
        <v>06/02/2020 19:51:22.831</v>
      </c>
      <c r="C882" t="str">
        <f t="shared" si="546"/>
        <v>FFDFD3C0</v>
      </c>
      <c r="D882" t="s">
        <v>127</v>
      </c>
      <c r="E882">
        <v>9</v>
      </c>
      <c r="H882">
        <v>51</v>
      </c>
      <c r="I882" t="s">
        <v>133</v>
      </c>
      <c r="J882" t="s">
        <v>129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568"/>
        <v>19:51:27.492</v>
      </c>
      <c r="T882" t="str">
        <f t="shared" si="569"/>
        <v>19:51:27.092</v>
      </c>
      <c r="U882" t="str">
        <f t="shared" si="534"/>
        <v>A88BAF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1</v>
      </c>
      <c r="AI882" t="s">
        <v>256</v>
      </c>
      <c r="AJ882">
        <v>38.310614000000001</v>
      </c>
      <c r="AK882" t="s">
        <v>258</v>
      </c>
      <c r="AL882">
        <v>-122.051733</v>
      </c>
      <c r="AM882">
        <v>25</v>
      </c>
      <c r="AN882">
        <v>775</v>
      </c>
      <c r="AO882" t="s">
        <v>118</v>
      </c>
      <c r="AP882">
        <v>-15</v>
      </c>
      <c r="AQ882">
        <v>-6</v>
      </c>
      <c r="AR882">
        <v>-384</v>
      </c>
      <c r="AZ882">
        <v>1200</v>
      </c>
      <c r="BA882">
        <v>1</v>
      </c>
      <c r="BB882" t="str">
        <f t="shared" si="549"/>
        <v xml:space="preserve">N65PJ   </v>
      </c>
      <c r="BC882">
        <v>7</v>
      </c>
      <c r="BE882">
        <v>0</v>
      </c>
      <c r="BF882">
        <v>0</v>
      </c>
      <c r="BG882">
        <v>0</v>
      </c>
      <c r="BH882">
        <v>750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 t="shared" si="570"/>
        <v>19:51:27.494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3</v>
      </c>
      <c r="CP882" t="s">
        <v>119</v>
      </c>
      <c r="CQ882">
        <v>276</v>
      </c>
      <c r="CR882">
        <v>2</v>
      </c>
      <c r="CW882">
        <v>9898746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 t="shared" si="567"/>
        <v>06/02/2020 19:51:22.831</v>
      </c>
      <c r="C883" t="str">
        <f t="shared" ref="C883:C914" si="571">"FFDFD3C0"</f>
        <v>FFDFD3C0</v>
      </c>
      <c r="D883" t="s">
        <v>131</v>
      </c>
      <c r="E883">
        <v>11</v>
      </c>
      <c r="H883">
        <v>228</v>
      </c>
      <c r="I883" t="s">
        <v>132</v>
      </c>
      <c r="J883" t="s">
        <v>129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568"/>
        <v>19:51:27.492</v>
      </c>
      <c r="T883" t="str">
        <f t="shared" si="569"/>
        <v>19:51:27.092</v>
      </c>
      <c r="U883" t="str">
        <f t="shared" si="534"/>
        <v>A88BAF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256</v>
      </c>
      <c r="AJ883">
        <v>38.310614000000001</v>
      </c>
      <c r="AK883" t="s">
        <v>258</v>
      </c>
      <c r="AL883">
        <v>-122.051733</v>
      </c>
      <c r="AM883">
        <v>25</v>
      </c>
      <c r="AN883">
        <v>775</v>
      </c>
      <c r="AO883" t="s">
        <v>118</v>
      </c>
      <c r="AP883">
        <v>-15</v>
      </c>
      <c r="AQ883">
        <v>-6</v>
      </c>
      <c r="AR883">
        <v>-384</v>
      </c>
      <c r="AZ883">
        <v>1200</v>
      </c>
      <c r="BA883">
        <v>1</v>
      </c>
      <c r="BB883" t="str">
        <f t="shared" ref="BB883:BB914" si="572">"N65PJ   "</f>
        <v xml:space="preserve">N65PJ   </v>
      </c>
      <c r="BC883">
        <v>7</v>
      </c>
      <c r="BE883">
        <v>0</v>
      </c>
      <c r="BF883">
        <v>0</v>
      </c>
      <c r="BG883">
        <v>0</v>
      </c>
      <c r="BH883">
        <v>750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 t="shared" si="570"/>
        <v>19:51:27.494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3</v>
      </c>
      <c r="CP883" t="s">
        <v>119</v>
      </c>
      <c r="CQ883">
        <v>276</v>
      </c>
      <c r="CR883">
        <v>2</v>
      </c>
      <c r="CW883">
        <v>9898746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 t="shared" si="567"/>
        <v>06/02/2020 19:51:22.831</v>
      </c>
      <c r="C884" t="str">
        <f t="shared" si="571"/>
        <v>FFDFD3C0</v>
      </c>
      <c r="D884" t="s">
        <v>122</v>
      </c>
      <c r="E884">
        <v>6</v>
      </c>
      <c r="F884">
        <v>2006</v>
      </c>
      <c r="G884" t="s">
        <v>123</v>
      </c>
      <c r="J884" t="s">
        <v>124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568"/>
        <v>19:51:27.492</v>
      </c>
      <c r="T884" t="str">
        <f t="shared" si="569"/>
        <v>19:51:27.092</v>
      </c>
      <c r="U884" t="str">
        <f t="shared" si="534"/>
        <v>A88BAF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256</v>
      </c>
      <c r="AJ884">
        <v>38.310614000000001</v>
      </c>
      <c r="AK884" t="s">
        <v>258</v>
      </c>
      <c r="AL884">
        <v>-122.051733</v>
      </c>
      <c r="AM884">
        <v>25</v>
      </c>
      <c r="AN884">
        <v>775</v>
      </c>
      <c r="AO884" t="s">
        <v>118</v>
      </c>
      <c r="AP884">
        <v>-15</v>
      </c>
      <c r="AQ884">
        <v>-6</v>
      </c>
      <c r="AR884">
        <v>-384</v>
      </c>
      <c r="AZ884">
        <v>1200</v>
      </c>
      <c r="BA884">
        <v>1</v>
      </c>
      <c r="BB884" t="str">
        <f t="shared" si="572"/>
        <v xml:space="preserve">N65PJ   </v>
      </c>
      <c r="BC884">
        <v>7</v>
      </c>
      <c r="BE884">
        <v>0</v>
      </c>
      <c r="BF884">
        <v>0</v>
      </c>
      <c r="BG884">
        <v>0</v>
      </c>
      <c r="BH884">
        <v>750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 t="shared" si="570"/>
        <v>19:51:27.494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3</v>
      </c>
      <c r="CP884" t="s">
        <v>119</v>
      </c>
      <c r="CQ884">
        <v>276</v>
      </c>
      <c r="CR884">
        <v>2</v>
      </c>
      <c r="CW884">
        <v>9898746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 t="shared" si="567"/>
        <v>06/02/2020 19:51:22.831</v>
      </c>
      <c r="C885" t="str">
        <f t="shared" si="571"/>
        <v>FFDFD3C0</v>
      </c>
      <c r="D885" t="s">
        <v>113</v>
      </c>
      <c r="E885">
        <v>5</v>
      </c>
      <c r="H885">
        <v>172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568"/>
        <v>19:51:27.492</v>
      </c>
      <c r="T885" t="str">
        <f t="shared" si="569"/>
        <v>19:51:27.092</v>
      </c>
      <c r="U885" t="str">
        <f t="shared" si="534"/>
        <v>A88BAF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256</v>
      </c>
      <c r="AJ885">
        <v>38.310614000000001</v>
      </c>
      <c r="AK885" t="s">
        <v>258</v>
      </c>
      <c r="AL885">
        <v>-122.051733</v>
      </c>
      <c r="AM885">
        <v>25</v>
      </c>
      <c r="AN885">
        <v>775</v>
      </c>
      <c r="AO885" t="s">
        <v>118</v>
      </c>
      <c r="AP885">
        <v>-15</v>
      </c>
      <c r="AQ885">
        <v>-6</v>
      </c>
      <c r="AR885">
        <v>-384</v>
      </c>
      <c r="AZ885">
        <v>1200</v>
      </c>
      <c r="BA885">
        <v>1</v>
      </c>
      <c r="BB885" t="str">
        <f t="shared" si="572"/>
        <v xml:space="preserve">N65PJ   </v>
      </c>
      <c r="BC885">
        <v>7</v>
      </c>
      <c r="BE885">
        <v>0</v>
      </c>
      <c r="BF885">
        <v>0</v>
      </c>
      <c r="BG885">
        <v>0</v>
      </c>
      <c r="BH885">
        <v>750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 t="shared" si="570"/>
        <v>19:51:27.494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3</v>
      </c>
      <c r="CP885" t="s">
        <v>119</v>
      </c>
      <c r="CQ885">
        <v>276</v>
      </c>
      <c r="CR885">
        <v>2</v>
      </c>
      <c r="CW885">
        <v>9898746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 t="shared" si="567"/>
        <v>06/02/2020 19:51:22.831</v>
      </c>
      <c r="C886" t="str">
        <f t="shared" si="571"/>
        <v>FFDFD3C0</v>
      </c>
      <c r="D886" t="s">
        <v>127</v>
      </c>
      <c r="E886">
        <v>5</v>
      </c>
      <c r="H886">
        <v>47</v>
      </c>
      <c r="I886" t="s">
        <v>128</v>
      </c>
      <c r="J886" t="s">
        <v>129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568"/>
        <v>19:51:27.492</v>
      </c>
      <c r="T886" t="str">
        <f t="shared" si="569"/>
        <v>19:51:27.092</v>
      </c>
      <c r="U886" t="str">
        <f t="shared" si="534"/>
        <v>A88BAF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256</v>
      </c>
      <c r="AJ886">
        <v>38.310614000000001</v>
      </c>
      <c r="AK886" t="s">
        <v>258</v>
      </c>
      <c r="AL886">
        <v>-122.051733</v>
      </c>
      <c r="AM886">
        <v>25</v>
      </c>
      <c r="AN886">
        <v>775</v>
      </c>
      <c r="AO886" t="s">
        <v>118</v>
      </c>
      <c r="AP886">
        <v>-15</v>
      </c>
      <c r="AQ886">
        <v>-6</v>
      </c>
      <c r="AR886">
        <v>-384</v>
      </c>
      <c r="AZ886">
        <v>1200</v>
      </c>
      <c r="BA886">
        <v>1</v>
      </c>
      <c r="BB886" t="str">
        <f t="shared" si="572"/>
        <v xml:space="preserve">N65PJ   </v>
      </c>
      <c r="BC886">
        <v>7</v>
      </c>
      <c r="BE886">
        <v>0</v>
      </c>
      <c r="BF886">
        <v>0</v>
      </c>
      <c r="BG886">
        <v>0</v>
      </c>
      <c r="BH886">
        <v>750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 t="shared" si="570"/>
        <v>19:51:27.494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3</v>
      </c>
      <c r="CP886" t="s">
        <v>119</v>
      </c>
      <c r="CQ886">
        <v>276</v>
      </c>
      <c r="CR886">
        <v>2</v>
      </c>
      <c r="CW886">
        <v>9898746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ref="A887:A892" si="573">"06/02/2020 19:51:23.837"</f>
        <v>06/02/2020 19:51:23.837</v>
      </c>
      <c r="C887" t="str">
        <f t="shared" si="571"/>
        <v>FFDFD3C0</v>
      </c>
      <c r="D887" t="s">
        <v>127</v>
      </c>
      <c r="E887">
        <v>5</v>
      </c>
      <c r="H887">
        <v>47</v>
      </c>
      <c r="I887" t="s">
        <v>128</v>
      </c>
      <c r="J887" t="s">
        <v>129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ref="S887:S892" si="574">"19:51:28.500"</f>
        <v>19:51:28.500</v>
      </c>
      <c r="T887" t="str">
        <f t="shared" ref="T887:T892" si="575">"19:51:28.000"</f>
        <v>19:51:28.000</v>
      </c>
      <c r="U887" t="str">
        <f t="shared" si="534"/>
        <v>A88BAF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1</v>
      </c>
      <c r="AI887" t="s">
        <v>212</v>
      </c>
      <c r="AJ887">
        <v>38.310592</v>
      </c>
      <c r="AK887" t="s">
        <v>259</v>
      </c>
      <c r="AL887">
        <v>-122.05184</v>
      </c>
      <c r="AM887">
        <v>25</v>
      </c>
      <c r="AN887">
        <v>750</v>
      </c>
      <c r="AO887" t="s">
        <v>118</v>
      </c>
      <c r="AP887">
        <v>-14</v>
      </c>
      <c r="AQ887">
        <v>-5</v>
      </c>
      <c r="AR887">
        <v>-448</v>
      </c>
      <c r="AZ887">
        <v>1200</v>
      </c>
      <c r="BA887">
        <v>1</v>
      </c>
      <c r="BB887" t="str">
        <f t="shared" si="572"/>
        <v xml:space="preserve">N65PJ   </v>
      </c>
      <c r="BC887">
        <v>7</v>
      </c>
      <c r="BE887">
        <v>0</v>
      </c>
      <c r="BF887">
        <v>0</v>
      </c>
      <c r="BG887">
        <v>0</v>
      </c>
      <c r="BH887">
        <v>750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 t="shared" ref="BW887:BW892" si="576">"19:51:28.507"</f>
        <v>19:51:28.507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2</v>
      </c>
      <c r="CP887" t="s">
        <v>119</v>
      </c>
      <c r="CQ887">
        <v>276</v>
      </c>
      <c r="CR887">
        <v>2</v>
      </c>
      <c r="CW887">
        <v>9899529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573"/>
        <v>06/02/2020 19:51:23.837</v>
      </c>
      <c r="C888" t="str">
        <f t="shared" si="571"/>
        <v>FFDFD3C0</v>
      </c>
      <c r="D888" t="s">
        <v>122</v>
      </c>
      <c r="E888">
        <v>6</v>
      </c>
      <c r="F888">
        <v>2006</v>
      </c>
      <c r="G888" t="s">
        <v>123</v>
      </c>
      <c r="J888" t="s">
        <v>124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574"/>
        <v>19:51:28.500</v>
      </c>
      <c r="T888" t="str">
        <f t="shared" si="575"/>
        <v>19:51:28.000</v>
      </c>
      <c r="U888" t="str">
        <f t="shared" si="534"/>
        <v>A88BAF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212</v>
      </c>
      <c r="AJ888">
        <v>38.310592</v>
      </c>
      <c r="AK888" t="s">
        <v>259</v>
      </c>
      <c r="AL888">
        <v>-122.05184</v>
      </c>
      <c r="AM888">
        <v>25</v>
      </c>
      <c r="AN888">
        <v>750</v>
      </c>
      <c r="AO888" t="s">
        <v>118</v>
      </c>
      <c r="AP888">
        <v>-14</v>
      </c>
      <c r="AQ888">
        <v>-5</v>
      </c>
      <c r="AR888">
        <v>-448</v>
      </c>
      <c r="AZ888">
        <v>1200</v>
      </c>
      <c r="BA888">
        <v>1</v>
      </c>
      <c r="BB888" t="str">
        <f t="shared" si="572"/>
        <v xml:space="preserve">N65PJ   </v>
      </c>
      <c r="BC888">
        <v>7</v>
      </c>
      <c r="BE888">
        <v>0</v>
      </c>
      <c r="BF888">
        <v>0</v>
      </c>
      <c r="BG888">
        <v>0</v>
      </c>
      <c r="BH888">
        <v>750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 t="shared" si="576"/>
        <v>19:51:28.507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2</v>
      </c>
      <c r="CP888" t="s">
        <v>119</v>
      </c>
      <c r="CQ888">
        <v>276</v>
      </c>
      <c r="CR888">
        <v>2</v>
      </c>
      <c r="CW888">
        <v>9899529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573"/>
        <v>06/02/2020 19:51:23.837</v>
      </c>
      <c r="C889" t="str">
        <f t="shared" si="571"/>
        <v>FFDFD3C0</v>
      </c>
      <c r="D889" t="s">
        <v>131</v>
      </c>
      <c r="E889">
        <v>11</v>
      </c>
      <c r="H889">
        <v>228</v>
      </c>
      <c r="I889" t="s">
        <v>132</v>
      </c>
      <c r="J889" t="s">
        <v>129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574"/>
        <v>19:51:28.500</v>
      </c>
      <c r="T889" t="str">
        <f t="shared" si="575"/>
        <v>19:51:28.000</v>
      </c>
      <c r="U889" t="str">
        <f t="shared" si="534"/>
        <v>A88BAF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1</v>
      </c>
      <c r="AI889" t="s">
        <v>212</v>
      </c>
      <c r="AJ889">
        <v>38.310592</v>
      </c>
      <c r="AK889" t="s">
        <v>259</v>
      </c>
      <c r="AL889">
        <v>-122.05184</v>
      </c>
      <c r="AM889">
        <v>25</v>
      </c>
      <c r="AN889">
        <v>750</v>
      </c>
      <c r="AO889" t="s">
        <v>118</v>
      </c>
      <c r="AP889">
        <v>-14</v>
      </c>
      <c r="AQ889">
        <v>-5</v>
      </c>
      <c r="AR889">
        <v>-448</v>
      </c>
      <c r="AZ889">
        <v>1200</v>
      </c>
      <c r="BA889">
        <v>1</v>
      </c>
      <c r="BB889" t="str">
        <f t="shared" si="572"/>
        <v xml:space="preserve">N65PJ   </v>
      </c>
      <c r="BC889">
        <v>7</v>
      </c>
      <c r="BE889">
        <v>0</v>
      </c>
      <c r="BF889">
        <v>0</v>
      </c>
      <c r="BG889">
        <v>0</v>
      </c>
      <c r="BH889">
        <v>750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 t="shared" si="576"/>
        <v>19:51:28.507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2</v>
      </c>
      <c r="CP889" t="s">
        <v>119</v>
      </c>
      <c r="CQ889">
        <v>276</v>
      </c>
      <c r="CR889">
        <v>2</v>
      </c>
      <c r="CW889">
        <v>9899529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 t="shared" si="573"/>
        <v>06/02/2020 19:51:23.837</v>
      </c>
      <c r="C890" t="str">
        <f t="shared" si="571"/>
        <v>FFDFD3C0</v>
      </c>
      <c r="D890" t="s">
        <v>127</v>
      </c>
      <c r="E890">
        <v>9</v>
      </c>
      <c r="H890">
        <v>51</v>
      </c>
      <c r="I890" t="s">
        <v>133</v>
      </c>
      <c r="J890" t="s">
        <v>129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574"/>
        <v>19:51:28.500</v>
      </c>
      <c r="T890" t="str">
        <f t="shared" si="575"/>
        <v>19:51:28.000</v>
      </c>
      <c r="U890" t="str">
        <f t="shared" si="534"/>
        <v>A88BAF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212</v>
      </c>
      <c r="AJ890">
        <v>38.310592</v>
      </c>
      <c r="AK890" t="s">
        <v>259</v>
      </c>
      <c r="AL890">
        <v>-122.05184</v>
      </c>
      <c r="AM890">
        <v>25</v>
      </c>
      <c r="AN890">
        <v>750</v>
      </c>
      <c r="AO890" t="s">
        <v>118</v>
      </c>
      <c r="AP890">
        <v>-14</v>
      </c>
      <c r="AQ890">
        <v>-5</v>
      </c>
      <c r="AR890">
        <v>-448</v>
      </c>
      <c r="AZ890">
        <v>1200</v>
      </c>
      <c r="BA890">
        <v>1</v>
      </c>
      <c r="BB890" t="str">
        <f t="shared" si="572"/>
        <v xml:space="preserve">N65PJ   </v>
      </c>
      <c r="BC890">
        <v>7</v>
      </c>
      <c r="BE890">
        <v>0</v>
      </c>
      <c r="BF890">
        <v>0</v>
      </c>
      <c r="BG890">
        <v>0</v>
      </c>
      <c r="BH890">
        <v>750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 t="shared" si="576"/>
        <v>19:51:28.507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2</v>
      </c>
      <c r="CP890" t="s">
        <v>119</v>
      </c>
      <c r="CQ890">
        <v>276</v>
      </c>
      <c r="CR890">
        <v>2</v>
      </c>
      <c r="CW890">
        <v>9899529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si="573"/>
        <v>06/02/2020 19:51:23.837</v>
      </c>
      <c r="C891" t="str">
        <f t="shared" si="571"/>
        <v>FFDFD3C0</v>
      </c>
      <c r="D891" t="s">
        <v>113</v>
      </c>
      <c r="E891">
        <v>5</v>
      </c>
      <c r="H891">
        <v>172</v>
      </c>
      <c r="I891" t="s">
        <v>114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574"/>
        <v>19:51:28.500</v>
      </c>
      <c r="T891" t="str">
        <f t="shared" si="575"/>
        <v>19:51:28.000</v>
      </c>
      <c r="U891" t="str">
        <f t="shared" si="534"/>
        <v>A88BAF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212</v>
      </c>
      <c r="AJ891">
        <v>38.310592</v>
      </c>
      <c r="AK891" t="s">
        <v>259</v>
      </c>
      <c r="AL891">
        <v>-122.05184</v>
      </c>
      <c r="AM891">
        <v>25</v>
      </c>
      <c r="AN891">
        <v>750</v>
      </c>
      <c r="AO891" t="s">
        <v>118</v>
      </c>
      <c r="AP891">
        <v>-14</v>
      </c>
      <c r="AQ891">
        <v>-5</v>
      </c>
      <c r="AR891">
        <v>-448</v>
      </c>
      <c r="AZ891">
        <v>1200</v>
      </c>
      <c r="BA891">
        <v>1</v>
      </c>
      <c r="BB891" t="str">
        <f t="shared" si="572"/>
        <v xml:space="preserve">N65PJ   </v>
      </c>
      <c r="BC891">
        <v>7</v>
      </c>
      <c r="BE891">
        <v>0</v>
      </c>
      <c r="BF891">
        <v>0</v>
      </c>
      <c r="BG891">
        <v>0</v>
      </c>
      <c r="BH891">
        <v>750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 t="shared" si="576"/>
        <v>19:51:28.507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2</v>
      </c>
      <c r="CP891" t="s">
        <v>119</v>
      </c>
      <c r="CQ891">
        <v>276</v>
      </c>
      <c r="CR891">
        <v>2</v>
      </c>
      <c r="CW891">
        <v>9899529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573"/>
        <v>06/02/2020 19:51:23.837</v>
      </c>
      <c r="C892" t="str">
        <f t="shared" si="571"/>
        <v>FFDFD3C0</v>
      </c>
      <c r="D892" t="s">
        <v>125</v>
      </c>
      <c r="E892">
        <v>19</v>
      </c>
      <c r="F892">
        <v>1019</v>
      </c>
      <c r="G892" t="s">
        <v>114</v>
      </c>
      <c r="J892" t="s">
        <v>126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574"/>
        <v>19:51:28.500</v>
      </c>
      <c r="T892" t="str">
        <f t="shared" si="575"/>
        <v>19:51:28.000</v>
      </c>
      <c r="U892" t="str">
        <f t="shared" si="534"/>
        <v>A88BAF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212</v>
      </c>
      <c r="AJ892">
        <v>38.310592</v>
      </c>
      <c r="AK892" t="s">
        <v>259</v>
      </c>
      <c r="AL892">
        <v>-122.05184</v>
      </c>
      <c r="AM892">
        <v>25</v>
      </c>
      <c r="AN892">
        <v>750</v>
      </c>
      <c r="AO892" t="s">
        <v>118</v>
      </c>
      <c r="AP892">
        <v>-14</v>
      </c>
      <c r="AQ892">
        <v>-5</v>
      </c>
      <c r="AR892">
        <v>-448</v>
      </c>
      <c r="AZ892">
        <v>1200</v>
      </c>
      <c r="BA892">
        <v>1</v>
      </c>
      <c r="BB892" t="str">
        <f t="shared" si="572"/>
        <v xml:space="preserve">N65PJ   </v>
      </c>
      <c r="BC892">
        <v>7</v>
      </c>
      <c r="BE892">
        <v>0</v>
      </c>
      <c r="BF892">
        <v>0</v>
      </c>
      <c r="BG892">
        <v>0</v>
      </c>
      <c r="BH892">
        <v>750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 t="shared" si="576"/>
        <v>19:51:28.507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2</v>
      </c>
      <c r="CP892" t="s">
        <v>119</v>
      </c>
      <c r="CQ892">
        <v>276</v>
      </c>
      <c r="CR892">
        <v>2</v>
      </c>
      <c r="CW892">
        <v>9899529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 t="shared" ref="A893:A898" si="577">"06/02/2020 19:51:24.906"</f>
        <v>06/02/2020 19:51:24.906</v>
      </c>
      <c r="C893" t="str">
        <f t="shared" si="571"/>
        <v>FFDFD3C0</v>
      </c>
      <c r="D893" t="s">
        <v>127</v>
      </c>
      <c r="E893">
        <v>9</v>
      </c>
      <c r="H893">
        <v>51</v>
      </c>
      <c r="I893" t="s">
        <v>133</v>
      </c>
      <c r="J893" t="s">
        <v>129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ref="S893:S898" si="578">"19:51:29.563"</f>
        <v>19:51:29.563</v>
      </c>
      <c r="T893" t="str">
        <f t="shared" ref="T893:T898" si="579">"19:51:29.163"</f>
        <v>19:51:29.163</v>
      </c>
      <c r="U893" t="str">
        <f t="shared" si="534"/>
        <v>A88BAF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1</v>
      </c>
      <c r="AI893" t="s">
        <v>260</v>
      </c>
      <c r="AJ893">
        <v>38.310527999999998</v>
      </c>
      <c r="AK893" t="s">
        <v>191</v>
      </c>
      <c r="AL893">
        <v>-122.05190399999999</v>
      </c>
      <c r="AM893">
        <v>25</v>
      </c>
      <c r="AN893">
        <v>750</v>
      </c>
      <c r="AO893" t="s">
        <v>118</v>
      </c>
      <c r="AP893">
        <v>-14</v>
      </c>
      <c r="AQ893">
        <v>-4</v>
      </c>
      <c r="AR893">
        <v>-512</v>
      </c>
      <c r="AZ893">
        <v>1200</v>
      </c>
      <c r="BA893">
        <v>1</v>
      </c>
      <c r="BB893" t="str">
        <f t="shared" si="572"/>
        <v xml:space="preserve">N65PJ   </v>
      </c>
      <c r="BC893">
        <v>7</v>
      </c>
      <c r="BE893">
        <v>0</v>
      </c>
      <c r="BF893">
        <v>0</v>
      </c>
      <c r="BG893">
        <v>0</v>
      </c>
      <c r="BH893">
        <v>750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 t="shared" ref="BW893:BW898" si="580">"19:51:29.568"</f>
        <v>19:51:29.568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2</v>
      </c>
      <c r="CP893" t="s">
        <v>119</v>
      </c>
      <c r="CQ893">
        <v>276</v>
      </c>
      <c r="CR893">
        <v>2</v>
      </c>
      <c r="CW893">
        <v>9900343</v>
      </c>
      <c r="CY893">
        <v>1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 t="shared" si="577"/>
        <v>06/02/2020 19:51:24.906</v>
      </c>
      <c r="C894" t="str">
        <f t="shared" si="571"/>
        <v>FFDFD3C0</v>
      </c>
      <c r="D894" t="s">
        <v>131</v>
      </c>
      <c r="E894">
        <v>11</v>
      </c>
      <c r="H894">
        <v>228</v>
      </c>
      <c r="I894" t="s">
        <v>132</v>
      </c>
      <c r="J894" t="s">
        <v>129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578"/>
        <v>19:51:29.563</v>
      </c>
      <c r="T894" t="str">
        <f t="shared" si="579"/>
        <v>19:51:29.163</v>
      </c>
      <c r="U894" t="str">
        <f t="shared" si="534"/>
        <v>A88BAF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260</v>
      </c>
      <c r="AJ894">
        <v>38.310527999999998</v>
      </c>
      <c r="AK894" t="s">
        <v>191</v>
      </c>
      <c r="AL894">
        <v>-122.05190399999999</v>
      </c>
      <c r="AM894">
        <v>25</v>
      </c>
      <c r="AN894">
        <v>750</v>
      </c>
      <c r="AO894" t="s">
        <v>118</v>
      </c>
      <c r="AP894">
        <v>-14</v>
      </c>
      <c r="AQ894">
        <v>-4</v>
      </c>
      <c r="AR894">
        <v>-512</v>
      </c>
      <c r="AZ894">
        <v>1200</v>
      </c>
      <c r="BA894">
        <v>1</v>
      </c>
      <c r="BB894" t="str">
        <f t="shared" si="572"/>
        <v xml:space="preserve">N65PJ   </v>
      </c>
      <c r="BC894">
        <v>7</v>
      </c>
      <c r="BE894">
        <v>0</v>
      </c>
      <c r="BF894">
        <v>0</v>
      </c>
      <c r="BG894">
        <v>0</v>
      </c>
      <c r="BH894">
        <v>750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 t="shared" si="580"/>
        <v>19:51:29.568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2</v>
      </c>
      <c r="CP894" t="s">
        <v>119</v>
      </c>
      <c r="CQ894">
        <v>276</v>
      </c>
      <c r="CR894">
        <v>2</v>
      </c>
      <c r="CW894">
        <v>9900343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 t="shared" si="577"/>
        <v>06/02/2020 19:51:24.906</v>
      </c>
      <c r="C895" t="str">
        <f t="shared" si="571"/>
        <v>FFDFD3C0</v>
      </c>
      <c r="D895" t="s">
        <v>113</v>
      </c>
      <c r="E895">
        <v>5</v>
      </c>
      <c r="H895">
        <v>172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578"/>
        <v>19:51:29.563</v>
      </c>
      <c r="T895" t="str">
        <f t="shared" si="579"/>
        <v>19:51:29.163</v>
      </c>
      <c r="U895" t="str">
        <f t="shared" si="534"/>
        <v>A88BAF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260</v>
      </c>
      <c r="AJ895">
        <v>38.310527999999998</v>
      </c>
      <c r="AK895" t="s">
        <v>191</v>
      </c>
      <c r="AL895">
        <v>-122.05190399999999</v>
      </c>
      <c r="AM895">
        <v>25</v>
      </c>
      <c r="AN895">
        <v>750</v>
      </c>
      <c r="AO895" t="s">
        <v>118</v>
      </c>
      <c r="AP895">
        <v>-14</v>
      </c>
      <c r="AQ895">
        <v>-4</v>
      </c>
      <c r="AR895">
        <v>-512</v>
      </c>
      <c r="AZ895">
        <v>1200</v>
      </c>
      <c r="BA895">
        <v>1</v>
      </c>
      <c r="BB895" t="str">
        <f t="shared" si="572"/>
        <v xml:space="preserve">N65PJ   </v>
      </c>
      <c r="BC895">
        <v>7</v>
      </c>
      <c r="BE895">
        <v>0</v>
      </c>
      <c r="BF895">
        <v>0</v>
      </c>
      <c r="BG895">
        <v>0</v>
      </c>
      <c r="BH895">
        <v>750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 t="shared" si="580"/>
        <v>19:51:29.568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2</v>
      </c>
      <c r="CP895" t="s">
        <v>119</v>
      </c>
      <c r="CQ895">
        <v>276</v>
      </c>
      <c r="CR895">
        <v>2</v>
      </c>
      <c r="CW895">
        <v>9900343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 t="shared" si="577"/>
        <v>06/02/2020 19:51:24.906</v>
      </c>
      <c r="C896" t="str">
        <f t="shared" si="571"/>
        <v>FFDFD3C0</v>
      </c>
      <c r="D896" t="s">
        <v>125</v>
      </c>
      <c r="E896">
        <v>19</v>
      </c>
      <c r="F896">
        <v>1019</v>
      </c>
      <c r="G896" t="s">
        <v>114</v>
      </c>
      <c r="J896" t="s">
        <v>126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578"/>
        <v>19:51:29.563</v>
      </c>
      <c r="T896" t="str">
        <f t="shared" si="579"/>
        <v>19:51:29.163</v>
      </c>
      <c r="U896" t="str">
        <f t="shared" si="534"/>
        <v>A88BAF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260</v>
      </c>
      <c r="AJ896">
        <v>38.310527999999998</v>
      </c>
      <c r="AK896" t="s">
        <v>191</v>
      </c>
      <c r="AL896">
        <v>-122.05190399999999</v>
      </c>
      <c r="AM896">
        <v>25</v>
      </c>
      <c r="AN896">
        <v>750</v>
      </c>
      <c r="AO896" t="s">
        <v>118</v>
      </c>
      <c r="AP896">
        <v>-14</v>
      </c>
      <c r="AQ896">
        <v>-4</v>
      </c>
      <c r="AR896">
        <v>-512</v>
      </c>
      <c r="AZ896">
        <v>1200</v>
      </c>
      <c r="BA896">
        <v>1</v>
      </c>
      <c r="BB896" t="str">
        <f t="shared" si="572"/>
        <v xml:space="preserve">N65PJ   </v>
      </c>
      <c r="BC896">
        <v>7</v>
      </c>
      <c r="BE896">
        <v>0</v>
      </c>
      <c r="BF896">
        <v>0</v>
      </c>
      <c r="BG896">
        <v>0</v>
      </c>
      <c r="BH896">
        <v>750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 t="shared" si="580"/>
        <v>19:51:29.568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2</v>
      </c>
      <c r="CP896" t="s">
        <v>119</v>
      </c>
      <c r="CQ896">
        <v>276</v>
      </c>
      <c r="CR896">
        <v>2</v>
      </c>
      <c r="CW896">
        <v>9900343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 t="shared" si="577"/>
        <v>06/02/2020 19:51:24.906</v>
      </c>
      <c r="C897" t="str">
        <f t="shared" si="571"/>
        <v>FFDFD3C0</v>
      </c>
      <c r="D897" t="s">
        <v>122</v>
      </c>
      <c r="E897">
        <v>6</v>
      </c>
      <c r="F897">
        <v>2006</v>
      </c>
      <c r="G897" t="s">
        <v>123</v>
      </c>
      <c r="J897" t="s">
        <v>124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578"/>
        <v>19:51:29.563</v>
      </c>
      <c r="T897" t="str">
        <f t="shared" si="579"/>
        <v>19:51:29.163</v>
      </c>
      <c r="U897" t="str">
        <f t="shared" si="534"/>
        <v>A88BAF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1</v>
      </c>
      <c r="AI897" t="s">
        <v>260</v>
      </c>
      <c r="AJ897">
        <v>38.310527999999998</v>
      </c>
      <c r="AK897" t="s">
        <v>191</v>
      </c>
      <c r="AL897">
        <v>-122.05190399999999</v>
      </c>
      <c r="AM897">
        <v>25</v>
      </c>
      <c r="AN897">
        <v>750</v>
      </c>
      <c r="AO897" t="s">
        <v>118</v>
      </c>
      <c r="AP897">
        <v>-14</v>
      </c>
      <c r="AQ897">
        <v>-4</v>
      </c>
      <c r="AR897">
        <v>-512</v>
      </c>
      <c r="AZ897">
        <v>1200</v>
      </c>
      <c r="BA897">
        <v>1</v>
      </c>
      <c r="BB897" t="str">
        <f t="shared" si="572"/>
        <v xml:space="preserve">N65PJ   </v>
      </c>
      <c r="BC897">
        <v>7</v>
      </c>
      <c r="BE897">
        <v>0</v>
      </c>
      <c r="BF897">
        <v>0</v>
      </c>
      <c r="BG897">
        <v>0</v>
      </c>
      <c r="BH897">
        <v>750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 t="shared" si="580"/>
        <v>19:51:29.568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2</v>
      </c>
      <c r="CP897" t="s">
        <v>119</v>
      </c>
      <c r="CQ897">
        <v>276</v>
      </c>
      <c r="CR897">
        <v>2</v>
      </c>
      <c r="CW897">
        <v>9900343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 t="shared" si="577"/>
        <v>06/02/2020 19:51:24.906</v>
      </c>
      <c r="C898" t="str">
        <f t="shared" si="571"/>
        <v>FFDFD3C0</v>
      </c>
      <c r="D898" t="s">
        <v>127</v>
      </c>
      <c r="E898">
        <v>5</v>
      </c>
      <c r="H898">
        <v>47</v>
      </c>
      <c r="I898" t="s">
        <v>128</v>
      </c>
      <c r="J898" t="s">
        <v>129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578"/>
        <v>19:51:29.563</v>
      </c>
      <c r="T898" t="str">
        <f t="shared" si="579"/>
        <v>19:51:29.163</v>
      </c>
      <c r="U898" t="str">
        <f t="shared" ref="U898:U961" si="581">"A88BAF"</f>
        <v>A88BAF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260</v>
      </c>
      <c r="AJ898">
        <v>38.310527999999998</v>
      </c>
      <c r="AK898" t="s">
        <v>191</v>
      </c>
      <c r="AL898">
        <v>-122.05190399999999</v>
      </c>
      <c r="AM898">
        <v>25</v>
      </c>
      <c r="AN898">
        <v>750</v>
      </c>
      <c r="AO898" t="s">
        <v>118</v>
      </c>
      <c r="AP898">
        <v>-14</v>
      </c>
      <c r="AQ898">
        <v>-4</v>
      </c>
      <c r="AR898">
        <v>-512</v>
      </c>
      <c r="AZ898">
        <v>1200</v>
      </c>
      <c r="BA898">
        <v>1</v>
      </c>
      <c r="BB898" t="str">
        <f t="shared" si="572"/>
        <v xml:space="preserve">N65PJ   </v>
      </c>
      <c r="BC898">
        <v>7</v>
      </c>
      <c r="BE898">
        <v>0</v>
      </c>
      <c r="BF898">
        <v>0</v>
      </c>
      <c r="BG898">
        <v>0</v>
      </c>
      <c r="BH898">
        <v>750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 t="shared" si="580"/>
        <v>19:51:29.568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2</v>
      </c>
      <c r="CP898" t="s">
        <v>119</v>
      </c>
      <c r="CQ898">
        <v>276</v>
      </c>
      <c r="CR898">
        <v>2</v>
      </c>
      <c r="CW898">
        <v>9900343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 t="shared" ref="A899:A904" si="582">"06/02/2020 19:51:25.984"</f>
        <v>06/02/2020 19:51:25.984</v>
      </c>
      <c r="C899" t="str">
        <f t="shared" si="571"/>
        <v>FFDFD3C0</v>
      </c>
      <c r="D899" t="s">
        <v>113</v>
      </c>
      <c r="E899">
        <v>5</v>
      </c>
      <c r="H899">
        <v>172</v>
      </c>
      <c r="I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ref="S899:S904" si="583">"19:51:30.633"</f>
        <v>19:51:30.633</v>
      </c>
      <c r="T899" t="str">
        <f t="shared" ref="T899:T904" si="584">"19:51:30.133"</f>
        <v>19:51:30.133</v>
      </c>
      <c r="U899" t="str">
        <f t="shared" si="581"/>
        <v>A88BAF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210</v>
      </c>
      <c r="AJ899">
        <v>38.310505999999997</v>
      </c>
      <c r="AK899" t="s">
        <v>261</v>
      </c>
      <c r="AL899">
        <v>-122.051969</v>
      </c>
      <c r="AM899">
        <v>25</v>
      </c>
      <c r="AN899">
        <v>750</v>
      </c>
      <c r="AO899" t="s">
        <v>118</v>
      </c>
      <c r="AP899">
        <v>-13</v>
      </c>
      <c r="AQ899">
        <v>-3</v>
      </c>
      <c r="AR899">
        <v>-448</v>
      </c>
      <c r="AZ899">
        <v>1200</v>
      </c>
      <c r="BA899">
        <v>1</v>
      </c>
      <c r="BB899" t="str">
        <f t="shared" si="572"/>
        <v xml:space="preserve">N65PJ   </v>
      </c>
      <c r="BC899">
        <v>7</v>
      </c>
      <c r="BE899">
        <v>0</v>
      </c>
      <c r="BF899">
        <v>0</v>
      </c>
      <c r="BG899">
        <v>0</v>
      </c>
      <c r="BH899">
        <v>725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 t="shared" ref="BW899:BW904" si="585">"19:51:30.633"</f>
        <v>19:51:30.633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2</v>
      </c>
      <c r="CP899" t="s">
        <v>119</v>
      </c>
      <c r="CQ899">
        <v>276</v>
      </c>
      <c r="CR899">
        <v>2</v>
      </c>
      <c r="CW899">
        <v>9901098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 t="shared" si="582"/>
        <v>06/02/2020 19:51:25.984</v>
      </c>
      <c r="C900" t="str">
        <f t="shared" si="571"/>
        <v>FFDFD3C0</v>
      </c>
      <c r="D900" t="s">
        <v>125</v>
      </c>
      <c r="E900">
        <v>19</v>
      </c>
      <c r="F900">
        <v>1019</v>
      </c>
      <c r="G900" t="s">
        <v>114</v>
      </c>
      <c r="J900" t="s">
        <v>126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583"/>
        <v>19:51:30.633</v>
      </c>
      <c r="T900" t="str">
        <f t="shared" si="584"/>
        <v>19:51:30.133</v>
      </c>
      <c r="U900" t="str">
        <f t="shared" si="581"/>
        <v>A88BAF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1</v>
      </c>
      <c r="AI900" t="s">
        <v>210</v>
      </c>
      <c r="AJ900">
        <v>38.310505999999997</v>
      </c>
      <c r="AK900" t="s">
        <v>261</v>
      </c>
      <c r="AL900">
        <v>-122.051969</v>
      </c>
      <c r="AM900">
        <v>25</v>
      </c>
      <c r="AN900">
        <v>750</v>
      </c>
      <c r="AO900" t="s">
        <v>118</v>
      </c>
      <c r="AP900">
        <v>-13</v>
      </c>
      <c r="AQ900">
        <v>-3</v>
      </c>
      <c r="AR900">
        <v>-448</v>
      </c>
      <c r="AZ900">
        <v>1200</v>
      </c>
      <c r="BA900">
        <v>1</v>
      </c>
      <c r="BB900" t="str">
        <f t="shared" si="572"/>
        <v xml:space="preserve">N65PJ   </v>
      </c>
      <c r="BC900">
        <v>7</v>
      </c>
      <c r="BE900">
        <v>0</v>
      </c>
      <c r="BF900">
        <v>0</v>
      </c>
      <c r="BG900">
        <v>0</v>
      </c>
      <c r="BH900">
        <v>725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 t="shared" si="585"/>
        <v>19:51:30.633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2</v>
      </c>
      <c r="CP900" t="s">
        <v>119</v>
      </c>
      <c r="CQ900">
        <v>276</v>
      </c>
      <c r="CR900">
        <v>2</v>
      </c>
      <c r="CW900">
        <v>9901098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 t="shared" si="582"/>
        <v>06/02/2020 19:51:25.984</v>
      </c>
      <c r="C901" t="str">
        <f t="shared" si="571"/>
        <v>FFDFD3C0</v>
      </c>
      <c r="D901" t="s">
        <v>122</v>
      </c>
      <c r="E901">
        <v>6</v>
      </c>
      <c r="F901">
        <v>2006</v>
      </c>
      <c r="G901" t="s">
        <v>123</v>
      </c>
      <c r="J901" t="s">
        <v>124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583"/>
        <v>19:51:30.633</v>
      </c>
      <c r="T901" t="str">
        <f t="shared" si="584"/>
        <v>19:51:30.133</v>
      </c>
      <c r="U901" t="str">
        <f t="shared" si="581"/>
        <v>A88BAF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1</v>
      </c>
      <c r="AI901" t="s">
        <v>210</v>
      </c>
      <c r="AJ901">
        <v>38.310505999999997</v>
      </c>
      <c r="AK901" t="s">
        <v>261</v>
      </c>
      <c r="AL901">
        <v>-122.051969</v>
      </c>
      <c r="AM901">
        <v>25</v>
      </c>
      <c r="AN901">
        <v>750</v>
      </c>
      <c r="AO901" t="s">
        <v>118</v>
      </c>
      <c r="AP901">
        <v>-13</v>
      </c>
      <c r="AQ901">
        <v>-3</v>
      </c>
      <c r="AR901">
        <v>-448</v>
      </c>
      <c r="AZ901">
        <v>1200</v>
      </c>
      <c r="BA901">
        <v>1</v>
      </c>
      <c r="BB901" t="str">
        <f t="shared" si="572"/>
        <v xml:space="preserve">N65PJ   </v>
      </c>
      <c r="BC901">
        <v>7</v>
      </c>
      <c r="BE901">
        <v>0</v>
      </c>
      <c r="BF901">
        <v>0</v>
      </c>
      <c r="BG901">
        <v>0</v>
      </c>
      <c r="BH901">
        <v>725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 t="shared" si="585"/>
        <v>19:51:30.633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2</v>
      </c>
      <c r="CP901" t="s">
        <v>119</v>
      </c>
      <c r="CQ901">
        <v>276</v>
      </c>
      <c r="CR901">
        <v>2</v>
      </c>
      <c r="CW901">
        <v>9901098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 t="shared" si="582"/>
        <v>06/02/2020 19:51:25.984</v>
      </c>
      <c r="C902" t="str">
        <f t="shared" si="571"/>
        <v>FFDFD3C0</v>
      </c>
      <c r="D902" t="s">
        <v>127</v>
      </c>
      <c r="E902">
        <v>5</v>
      </c>
      <c r="H902">
        <v>47</v>
      </c>
      <c r="I902" t="s">
        <v>128</v>
      </c>
      <c r="J902" t="s">
        <v>129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583"/>
        <v>19:51:30.633</v>
      </c>
      <c r="T902" t="str">
        <f t="shared" si="584"/>
        <v>19:51:30.133</v>
      </c>
      <c r="U902" t="str">
        <f t="shared" si="581"/>
        <v>A88BAF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210</v>
      </c>
      <c r="AJ902">
        <v>38.310505999999997</v>
      </c>
      <c r="AK902" t="s">
        <v>261</v>
      </c>
      <c r="AL902">
        <v>-122.051969</v>
      </c>
      <c r="AM902">
        <v>25</v>
      </c>
      <c r="AN902">
        <v>750</v>
      </c>
      <c r="AO902" t="s">
        <v>118</v>
      </c>
      <c r="AP902">
        <v>-13</v>
      </c>
      <c r="AQ902">
        <v>-3</v>
      </c>
      <c r="AR902">
        <v>-448</v>
      </c>
      <c r="AZ902">
        <v>1200</v>
      </c>
      <c r="BA902">
        <v>1</v>
      </c>
      <c r="BB902" t="str">
        <f t="shared" si="572"/>
        <v xml:space="preserve">N65PJ   </v>
      </c>
      <c r="BC902">
        <v>7</v>
      </c>
      <c r="BE902">
        <v>0</v>
      </c>
      <c r="BF902">
        <v>0</v>
      </c>
      <c r="BG902">
        <v>0</v>
      </c>
      <c r="BH902">
        <v>725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 t="shared" si="585"/>
        <v>19:51:30.633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2</v>
      </c>
      <c r="CP902" t="s">
        <v>119</v>
      </c>
      <c r="CQ902">
        <v>276</v>
      </c>
      <c r="CR902">
        <v>2</v>
      </c>
      <c r="CW902">
        <v>9901098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 t="shared" si="582"/>
        <v>06/02/2020 19:51:25.984</v>
      </c>
      <c r="C903" t="str">
        <f t="shared" si="571"/>
        <v>FFDFD3C0</v>
      </c>
      <c r="D903" t="s">
        <v>131</v>
      </c>
      <c r="E903">
        <v>11</v>
      </c>
      <c r="H903">
        <v>228</v>
      </c>
      <c r="I903" t="s">
        <v>132</v>
      </c>
      <c r="J903" t="s">
        <v>129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583"/>
        <v>19:51:30.633</v>
      </c>
      <c r="T903" t="str">
        <f t="shared" si="584"/>
        <v>19:51:30.133</v>
      </c>
      <c r="U903" t="str">
        <f t="shared" si="581"/>
        <v>A88BAF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1</v>
      </c>
      <c r="AI903" t="s">
        <v>210</v>
      </c>
      <c r="AJ903">
        <v>38.310505999999997</v>
      </c>
      <c r="AK903" t="s">
        <v>261</v>
      </c>
      <c r="AL903">
        <v>-122.051969</v>
      </c>
      <c r="AM903">
        <v>25</v>
      </c>
      <c r="AN903">
        <v>750</v>
      </c>
      <c r="AO903" t="s">
        <v>118</v>
      </c>
      <c r="AP903">
        <v>-13</v>
      </c>
      <c r="AQ903">
        <v>-3</v>
      </c>
      <c r="AR903">
        <v>-448</v>
      </c>
      <c r="AZ903">
        <v>1200</v>
      </c>
      <c r="BA903">
        <v>1</v>
      </c>
      <c r="BB903" t="str">
        <f t="shared" si="572"/>
        <v xml:space="preserve">N65PJ   </v>
      </c>
      <c r="BC903">
        <v>7</v>
      </c>
      <c r="BE903">
        <v>0</v>
      </c>
      <c r="BF903">
        <v>0</v>
      </c>
      <c r="BG903">
        <v>0</v>
      </c>
      <c r="BH903">
        <v>725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 t="shared" si="585"/>
        <v>19:51:30.633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2</v>
      </c>
      <c r="CP903" t="s">
        <v>119</v>
      </c>
      <c r="CQ903">
        <v>276</v>
      </c>
      <c r="CR903">
        <v>2</v>
      </c>
      <c r="CW903">
        <v>9901098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 t="shared" si="582"/>
        <v>06/02/2020 19:51:25.984</v>
      </c>
      <c r="C904" t="str">
        <f t="shared" si="571"/>
        <v>FFDFD3C0</v>
      </c>
      <c r="D904" t="s">
        <v>127</v>
      </c>
      <c r="E904">
        <v>9</v>
      </c>
      <c r="H904">
        <v>51</v>
      </c>
      <c r="I904" t="s">
        <v>133</v>
      </c>
      <c r="J904" t="s">
        <v>129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583"/>
        <v>19:51:30.633</v>
      </c>
      <c r="T904" t="str">
        <f t="shared" si="584"/>
        <v>19:51:30.133</v>
      </c>
      <c r="U904" t="str">
        <f t="shared" si="581"/>
        <v>A88BAF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210</v>
      </c>
      <c r="AJ904">
        <v>38.310505999999997</v>
      </c>
      <c r="AK904" t="s">
        <v>261</v>
      </c>
      <c r="AL904">
        <v>-122.051969</v>
      </c>
      <c r="AM904">
        <v>25</v>
      </c>
      <c r="AN904">
        <v>750</v>
      </c>
      <c r="AO904" t="s">
        <v>118</v>
      </c>
      <c r="AP904">
        <v>-13</v>
      </c>
      <c r="AQ904">
        <v>-3</v>
      </c>
      <c r="AR904">
        <v>-448</v>
      </c>
      <c r="AZ904">
        <v>1200</v>
      </c>
      <c r="BA904">
        <v>1</v>
      </c>
      <c r="BB904" t="str">
        <f t="shared" si="572"/>
        <v xml:space="preserve">N65PJ   </v>
      </c>
      <c r="BC904">
        <v>7</v>
      </c>
      <c r="BE904">
        <v>0</v>
      </c>
      <c r="BF904">
        <v>0</v>
      </c>
      <c r="BG904">
        <v>0</v>
      </c>
      <c r="BH904">
        <v>725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 t="shared" si="585"/>
        <v>19:51:30.633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2</v>
      </c>
      <c r="CP904" t="s">
        <v>119</v>
      </c>
      <c r="CQ904">
        <v>276</v>
      </c>
      <c r="CR904">
        <v>2</v>
      </c>
      <c r="CW904">
        <v>9901098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 t="shared" ref="A905:A910" si="586">"06/02/2020 19:51:26.979"</f>
        <v>06/02/2020 19:51:26.979</v>
      </c>
      <c r="C905" t="str">
        <f t="shared" si="571"/>
        <v>FFDFD3C0</v>
      </c>
      <c r="D905" t="s">
        <v>127</v>
      </c>
      <c r="E905">
        <v>9</v>
      </c>
      <c r="H905">
        <v>51</v>
      </c>
      <c r="I905" t="s">
        <v>133</v>
      </c>
      <c r="J905" t="s">
        <v>129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ref="S905:S910" si="587">"19:51:31.617"</f>
        <v>19:51:31.617</v>
      </c>
      <c r="T905" t="str">
        <f t="shared" ref="T905:T910" si="588">"19:51:31.217"</f>
        <v>19:51:31.217</v>
      </c>
      <c r="U905" t="str">
        <f t="shared" si="581"/>
        <v>A88BAF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1</v>
      </c>
      <c r="AI905" t="s">
        <v>210</v>
      </c>
      <c r="AJ905">
        <v>38.310505999999997</v>
      </c>
      <c r="AK905" t="s">
        <v>262</v>
      </c>
      <c r="AL905">
        <v>-122.052076</v>
      </c>
      <c r="AM905">
        <v>25</v>
      </c>
      <c r="AN905">
        <v>750</v>
      </c>
      <c r="AO905" t="s">
        <v>118</v>
      </c>
      <c r="AP905">
        <v>-12</v>
      </c>
      <c r="AQ905">
        <v>-3</v>
      </c>
      <c r="AR905">
        <v>-384</v>
      </c>
      <c r="AZ905">
        <v>1200</v>
      </c>
      <c r="BA905">
        <v>1</v>
      </c>
      <c r="BB905" t="str">
        <f t="shared" si="572"/>
        <v xml:space="preserve">N65PJ   </v>
      </c>
      <c r="BC905">
        <v>7</v>
      </c>
      <c r="BE905">
        <v>0</v>
      </c>
      <c r="BF905">
        <v>0</v>
      </c>
      <c r="BG905">
        <v>0</v>
      </c>
      <c r="BH905">
        <v>725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 t="shared" ref="BW905:BW910" si="589">"19:51:31.620"</f>
        <v>19:51:31.620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2</v>
      </c>
      <c r="CP905" t="s">
        <v>119</v>
      </c>
      <c r="CQ905">
        <v>276</v>
      </c>
      <c r="CR905">
        <v>2</v>
      </c>
      <c r="CW905">
        <v>9901869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 t="shared" si="586"/>
        <v>06/02/2020 19:51:26.979</v>
      </c>
      <c r="C906" t="str">
        <f t="shared" si="571"/>
        <v>FFDFD3C0</v>
      </c>
      <c r="D906" t="s">
        <v>131</v>
      </c>
      <c r="E906">
        <v>11</v>
      </c>
      <c r="H906">
        <v>228</v>
      </c>
      <c r="I906" t="s">
        <v>132</v>
      </c>
      <c r="J906" t="s">
        <v>129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587"/>
        <v>19:51:31.617</v>
      </c>
      <c r="T906" t="str">
        <f t="shared" si="588"/>
        <v>19:51:31.217</v>
      </c>
      <c r="U906" t="str">
        <f t="shared" si="581"/>
        <v>A88BAF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210</v>
      </c>
      <c r="AJ906">
        <v>38.310505999999997</v>
      </c>
      <c r="AK906" t="s">
        <v>262</v>
      </c>
      <c r="AL906">
        <v>-122.052076</v>
      </c>
      <c r="AM906">
        <v>25</v>
      </c>
      <c r="AN906">
        <v>750</v>
      </c>
      <c r="AO906" t="s">
        <v>118</v>
      </c>
      <c r="AP906">
        <v>-12</v>
      </c>
      <c r="AQ906">
        <v>-3</v>
      </c>
      <c r="AR906">
        <v>-384</v>
      </c>
      <c r="AZ906">
        <v>1200</v>
      </c>
      <c r="BA906">
        <v>1</v>
      </c>
      <c r="BB906" t="str">
        <f t="shared" si="572"/>
        <v xml:space="preserve">N65PJ   </v>
      </c>
      <c r="BC906">
        <v>7</v>
      </c>
      <c r="BE906">
        <v>0</v>
      </c>
      <c r="BF906">
        <v>0</v>
      </c>
      <c r="BG906">
        <v>0</v>
      </c>
      <c r="BH906">
        <v>725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 t="shared" si="589"/>
        <v>19:51:31.620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2</v>
      </c>
      <c r="CP906" t="s">
        <v>119</v>
      </c>
      <c r="CQ906">
        <v>276</v>
      </c>
      <c r="CR906">
        <v>2</v>
      </c>
      <c r="CW906">
        <v>9901869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 t="shared" si="586"/>
        <v>06/02/2020 19:51:26.979</v>
      </c>
      <c r="C907" t="str">
        <f t="shared" si="571"/>
        <v>FFDFD3C0</v>
      </c>
      <c r="D907" t="s">
        <v>113</v>
      </c>
      <c r="E907">
        <v>5</v>
      </c>
      <c r="H907">
        <v>172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587"/>
        <v>19:51:31.617</v>
      </c>
      <c r="T907" t="str">
        <f t="shared" si="588"/>
        <v>19:51:31.217</v>
      </c>
      <c r="U907" t="str">
        <f t="shared" si="581"/>
        <v>A88BAF</v>
      </c>
      <c r="V907">
        <v>0</v>
      </c>
      <c r="W907">
        <v>0</v>
      </c>
      <c r="X907">
        <v>1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1</v>
      </c>
      <c r="AI907" t="s">
        <v>210</v>
      </c>
      <c r="AJ907">
        <v>38.310505999999997</v>
      </c>
      <c r="AK907" t="s">
        <v>262</v>
      </c>
      <c r="AL907">
        <v>-122.052076</v>
      </c>
      <c r="AM907">
        <v>25</v>
      </c>
      <c r="AN907">
        <v>750</v>
      </c>
      <c r="AO907" t="s">
        <v>118</v>
      </c>
      <c r="AP907">
        <v>-12</v>
      </c>
      <c r="AQ907">
        <v>-3</v>
      </c>
      <c r="AR907">
        <v>-384</v>
      </c>
      <c r="AZ907">
        <v>1200</v>
      </c>
      <c r="BA907">
        <v>1</v>
      </c>
      <c r="BB907" t="str">
        <f t="shared" si="572"/>
        <v xml:space="preserve">N65PJ   </v>
      </c>
      <c r="BC907">
        <v>7</v>
      </c>
      <c r="BE907">
        <v>0</v>
      </c>
      <c r="BF907">
        <v>0</v>
      </c>
      <c r="BG907">
        <v>0</v>
      </c>
      <c r="BH907">
        <v>725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 t="shared" si="589"/>
        <v>19:51:31.620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2</v>
      </c>
      <c r="CP907" t="s">
        <v>119</v>
      </c>
      <c r="CQ907">
        <v>276</v>
      </c>
      <c r="CR907">
        <v>2</v>
      </c>
      <c r="CW907">
        <v>9901869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 t="shared" si="586"/>
        <v>06/02/2020 19:51:26.979</v>
      </c>
      <c r="C908" t="str">
        <f t="shared" si="571"/>
        <v>FFDFD3C0</v>
      </c>
      <c r="D908" t="s">
        <v>125</v>
      </c>
      <c r="E908">
        <v>19</v>
      </c>
      <c r="F908">
        <v>1019</v>
      </c>
      <c r="G908" t="s">
        <v>114</v>
      </c>
      <c r="J908" t="s">
        <v>126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587"/>
        <v>19:51:31.617</v>
      </c>
      <c r="T908" t="str">
        <f t="shared" si="588"/>
        <v>19:51:31.217</v>
      </c>
      <c r="U908" t="str">
        <f t="shared" si="581"/>
        <v>A88BAF</v>
      </c>
      <c r="V908">
        <v>0</v>
      </c>
      <c r="W908">
        <v>0</v>
      </c>
      <c r="X908">
        <v>1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210</v>
      </c>
      <c r="AJ908">
        <v>38.310505999999997</v>
      </c>
      <c r="AK908" t="s">
        <v>262</v>
      </c>
      <c r="AL908">
        <v>-122.052076</v>
      </c>
      <c r="AM908">
        <v>25</v>
      </c>
      <c r="AN908">
        <v>750</v>
      </c>
      <c r="AO908" t="s">
        <v>118</v>
      </c>
      <c r="AP908">
        <v>-12</v>
      </c>
      <c r="AQ908">
        <v>-3</v>
      </c>
      <c r="AR908">
        <v>-384</v>
      </c>
      <c r="AZ908">
        <v>1200</v>
      </c>
      <c r="BA908">
        <v>1</v>
      </c>
      <c r="BB908" t="str">
        <f t="shared" si="572"/>
        <v xml:space="preserve">N65PJ   </v>
      </c>
      <c r="BC908">
        <v>7</v>
      </c>
      <c r="BE908">
        <v>0</v>
      </c>
      <c r="BF908">
        <v>0</v>
      </c>
      <c r="BG908">
        <v>0</v>
      </c>
      <c r="BH908">
        <v>725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 t="shared" si="589"/>
        <v>19:51:31.620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2</v>
      </c>
      <c r="CP908" t="s">
        <v>119</v>
      </c>
      <c r="CQ908">
        <v>276</v>
      </c>
      <c r="CR908">
        <v>2</v>
      </c>
      <c r="CW908">
        <v>9901869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 t="shared" si="586"/>
        <v>06/02/2020 19:51:26.979</v>
      </c>
      <c r="C909" t="str">
        <f t="shared" si="571"/>
        <v>FFDFD3C0</v>
      </c>
      <c r="D909" t="s">
        <v>122</v>
      </c>
      <c r="E909">
        <v>6</v>
      </c>
      <c r="F909">
        <v>2006</v>
      </c>
      <c r="G909" t="s">
        <v>123</v>
      </c>
      <c r="J909" t="s">
        <v>124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587"/>
        <v>19:51:31.617</v>
      </c>
      <c r="T909" t="str">
        <f t="shared" si="588"/>
        <v>19:51:31.217</v>
      </c>
      <c r="U909" t="str">
        <f t="shared" si="581"/>
        <v>A88BAF</v>
      </c>
      <c r="V909">
        <v>0</v>
      </c>
      <c r="W909">
        <v>0</v>
      </c>
      <c r="X909">
        <v>1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1</v>
      </c>
      <c r="AI909" t="s">
        <v>210</v>
      </c>
      <c r="AJ909">
        <v>38.310505999999997</v>
      </c>
      <c r="AK909" t="s">
        <v>262</v>
      </c>
      <c r="AL909">
        <v>-122.052076</v>
      </c>
      <c r="AM909">
        <v>25</v>
      </c>
      <c r="AN909">
        <v>750</v>
      </c>
      <c r="AO909" t="s">
        <v>118</v>
      </c>
      <c r="AP909">
        <v>-12</v>
      </c>
      <c r="AQ909">
        <v>-3</v>
      </c>
      <c r="AR909">
        <v>-384</v>
      </c>
      <c r="AZ909">
        <v>1200</v>
      </c>
      <c r="BA909">
        <v>1</v>
      </c>
      <c r="BB909" t="str">
        <f t="shared" si="572"/>
        <v xml:space="preserve">N65PJ   </v>
      </c>
      <c r="BC909">
        <v>7</v>
      </c>
      <c r="BE909">
        <v>0</v>
      </c>
      <c r="BF909">
        <v>0</v>
      </c>
      <c r="BG909">
        <v>0</v>
      </c>
      <c r="BH909">
        <v>725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 t="shared" si="589"/>
        <v>19:51:31.620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2</v>
      </c>
      <c r="CP909" t="s">
        <v>119</v>
      </c>
      <c r="CQ909">
        <v>276</v>
      </c>
      <c r="CR909">
        <v>2</v>
      </c>
      <c r="CW909">
        <v>9901869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 t="shared" si="586"/>
        <v>06/02/2020 19:51:26.979</v>
      </c>
      <c r="C910" t="str">
        <f t="shared" si="571"/>
        <v>FFDFD3C0</v>
      </c>
      <c r="D910" t="s">
        <v>127</v>
      </c>
      <c r="E910">
        <v>5</v>
      </c>
      <c r="H910">
        <v>47</v>
      </c>
      <c r="I910" t="s">
        <v>128</v>
      </c>
      <c r="J910" t="s">
        <v>129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587"/>
        <v>19:51:31.617</v>
      </c>
      <c r="T910" t="str">
        <f t="shared" si="588"/>
        <v>19:51:31.217</v>
      </c>
      <c r="U910" t="str">
        <f t="shared" si="581"/>
        <v>A88BAF</v>
      </c>
      <c r="V910">
        <v>0</v>
      </c>
      <c r="W910">
        <v>0</v>
      </c>
      <c r="X910">
        <v>1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210</v>
      </c>
      <c r="AJ910">
        <v>38.310505999999997</v>
      </c>
      <c r="AK910" t="s">
        <v>262</v>
      </c>
      <c r="AL910">
        <v>-122.052076</v>
      </c>
      <c r="AM910">
        <v>25</v>
      </c>
      <c r="AN910">
        <v>750</v>
      </c>
      <c r="AO910" t="s">
        <v>118</v>
      </c>
      <c r="AP910">
        <v>-12</v>
      </c>
      <c r="AQ910">
        <v>-3</v>
      </c>
      <c r="AR910">
        <v>-384</v>
      </c>
      <c r="AZ910">
        <v>1200</v>
      </c>
      <c r="BA910">
        <v>1</v>
      </c>
      <c r="BB910" t="str">
        <f t="shared" si="572"/>
        <v xml:space="preserve">N65PJ   </v>
      </c>
      <c r="BC910">
        <v>7</v>
      </c>
      <c r="BE910">
        <v>0</v>
      </c>
      <c r="BF910">
        <v>0</v>
      </c>
      <c r="BG910">
        <v>0</v>
      </c>
      <c r="BH910">
        <v>725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 t="shared" si="589"/>
        <v>19:51:31.620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2</v>
      </c>
      <c r="CP910" t="s">
        <v>119</v>
      </c>
      <c r="CQ910">
        <v>276</v>
      </c>
      <c r="CR910">
        <v>2</v>
      </c>
      <c r="CW910">
        <v>9901869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 t="shared" ref="A911:A916" si="590">"06/02/2020 19:51:29.468"</f>
        <v>06/02/2020 19:51:29.468</v>
      </c>
      <c r="C911" t="str">
        <f t="shared" si="571"/>
        <v>FFDFD3C0</v>
      </c>
      <c r="D911" t="s">
        <v>125</v>
      </c>
      <c r="E911">
        <v>19</v>
      </c>
      <c r="F911">
        <v>1019</v>
      </c>
      <c r="G911" t="s">
        <v>114</v>
      </c>
      <c r="J911" t="s">
        <v>126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ref="S911:S916" si="591">"19:51:34.125"</f>
        <v>19:51:34.125</v>
      </c>
      <c r="T911" t="str">
        <f t="shared" ref="T911:T916" si="592">"19:51:33.725"</f>
        <v>19:51:33.725</v>
      </c>
      <c r="U911" t="str">
        <f t="shared" si="581"/>
        <v>A88BAF</v>
      </c>
      <c r="V911">
        <v>0</v>
      </c>
      <c r="W911">
        <v>0</v>
      </c>
      <c r="X911">
        <v>1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263</v>
      </c>
      <c r="AJ911">
        <v>38.310485</v>
      </c>
      <c r="AK911" t="s">
        <v>264</v>
      </c>
      <c r="AL911">
        <v>-122.05224800000001</v>
      </c>
      <c r="AM911">
        <v>25</v>
      </c>
      <c r="AN911">
        <v>725</v>
      </c>
      <c r="AO911" t="s">
        <v>118</v>
      </c>
      <c r="AP911">
        <v>-12</v>
      </c>
      <c r="AQ911">
        <v>-2</v>
      </c>
      <c r="AR911">
        <v>-320</v>
      </c>
      <c r="AZ911">
        <v>1200</v>
      </c>
      <c r="BA911">
        <v>1</v>
      </c>
      <c r="BB911" t="str">
        <f t="shared" si="572"/>
        <v xml:space="preserve">N65PJ   </v>
      </c>
      <c r="BC911">
        <v>7</v>
      </c>
      <c r="BE911">
        <v>0</v>
      </c>
      <c r="BF911">
        <v>0</v>
      </c>
      <c r="BG911">
        <v>0</v>
      </c>
      <c r="BH911">
        <v>725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 t="shared" ref="BW911:BW916" si="593">"19:51:34.127"</f>
        <v>19:51:34.127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2</v>
      </c>
      <c r="CP911" t="s">
        <v>119</v>
      </c>
      <c r="CQ911">
        <v>276</v>
      </c>
      <c r="CR911">
        <v>2</v>
      </c>
      <c r="CW911">
        <v>9903751</v>
      </c>
      <c r="CY911">
        <v>1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 t="shared" si="590"/>
        <v>06/02/2020 19:51:29.468</v>
      </c>
      <c r="C912" t="str">
        <f t="shared" si="571"/>
        <v>FFDFD3C0</v>
      </c>
      <c r="D912" t="s">
        <v>122</v>
      </c>
      <c r="E912">
        <v>6</v>
      </c>
      <c r="F912">
        <v>2006</v>
      </c>
      <c r="G912" t="s">
        <v>123</v>
      </c>
      <c r="J912" t="s">
        <v>124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591"/>
        <v>19:51:34.125</v>
      </c>
      <c r="T912" t="str">
        <f t="shared" si="592"/>
        <v>19:51:33.725</v>
      </c>
      <c r="U912" t="str">
        <f t="shared" si="581"/>
        <v>A88BAF</v>
      </c>
      <c r="V912">
        <v>0</v>
      </c>
      <c r="W912">
        <v>0</v>
      </c>
      <c r="X912">
        <v>1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263</v>
      </c>
      <c r="AJ912">
        <v>38.310485</v>
      </c>
      <c r="AK912" t="s">
        <v>264</v>
      </c>
      <c r="AL912">
        <v>-122.05224800000001</v>
      </c>
      <c r="AM912">
        <v>25</v>
      </c>
      <c r="AN912">
        <v>725</v>
      </c>
      <c r="AO912" t="s">
        <v>118</v>
      </c>
      <c r="AP912">
        <v>-12</v>
      </c>
      <c r="AQ912">
        <v>-2</v>
      </c>
      <c r="AR912">
        <v>-320</v>
      </c>
      <c r="AZ912">
        <v>1200</v>
      </c>
      <c r="BA912">
        <v>1</v>
      </c>
      <c r="BB912" t="str">
        <f t="shared" si="572"/>
        <v xml:space="preserve">N65PJ   </v>
      </c>
      <c r="BC912">
        <v>7</v>
      </c>
      <c r="BE912">
        <v>0</v>
      </c>
      <c r="BF912">
        <v>0</v>
      </c>
      <c r="BG912">
        <v>0</v>
      </c>
      <c r="BH912">
        <v>725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 t="shared" si="593"/>
        <v>19:51:34.127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2</v>
      </c>
      <c r="CP912" t="s">
        <v>119</v>
      </c>
      <c r="CQ912">
        <v>276</v>
      </c>
      <c r="CR912">
        <v>2</v>
      </c>
      <c r="CW912">
        <v>9903751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 t="shared" si="590"/>
        <v>06/02/2020 19:51:29.468</v>
      </c>
      <c r="C913" t="str">
        <f t="shared" si="571"/>
        <v>FFDFD3C0</v>
      </c>
      <c r="D913" t="s">
        <v>113</v>
      </c>
      <c r="E913">
        <v>5</v>
      </c>
      <c r="H913">
        <v>172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591"/>
        <v>19:51:34.125</v>
      </c>
      <c r="T913" t="str">
        <f t="shared" si="592"/>
        <v>19:51:33.725</v>
      </c>
      <c r="U913" t="str">
        <f t="shared" si="581"/>
        <v>A88BAF</v>
      </c>
      <c r="V913">
        <v>0</v>
      </c>
      <c r="W913">
        <v>0</v>
      </c>
      <c r="X913">
        <v>1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263</v>
      </c>
      <c r="AJ913">
        <v>38.310485</v>
      </c>
      <c r="AK913" t="s">
        <v>264</v>
      </c>
      <c r="AL913">
        <v>-122.05224800000001</v>
      </c>
      <c r="AM913">
        <v>25</v>
      </c>
      <c r="AN913">
        <v>725</v>
      </c>
      <c r="AO913" t="s">
        <v>118</v>
      </c>
      <c r="AP913">
        <v>-12</v>
      </c>
      <c r="AQ913">
        <v>-2</v>
      </c>
      <c r="AR913">
        <v>-320</v>
      </c>
      <c r="AZ913">
        <v>1200</v>
      </c>
      <c r="BA913">
        <v>1</v>
      </c>
      <c r="BB913" t="str">
        <f t="shared" si="572"/>
        <v xml:space="preserve">N65PJ   </v>
      </c>
      <c r="BC913">
        <v>7</v>
      </c>
      <c r="BE913">
        <v>0</v>
      </c>
      <c r="BF913">
        <v>0</v>
      </c>
      <c r="BG913">
        <v>0</v>
      </c>
      <c r="BH913">
        <v>725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 t="shared" si="593"/>
        <v>19:51:34.127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2</v>
      </c>
      <c r="CP913" t="s">
        <v>119</v>
      </c>
      <c r="CQ913">
        <v>276</v>
      </c>
      <c r="CR913">
        <v>2</v>
      </c>
      <c r="CW913">
        <v>9903751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 t="shared" si="590"/>
        <v>06/02/2020 19:51:29.468</v>
      </c>
      <c r="C914" t="str">
        <f t="shared" si="571"/>
        <v>FFDFD3C0</v>
      </c>
      <c r="D914" t="s">
        <v>127</v>
      </c>
      <c r="E914">
        <v>5</v>
      </c>
      <c r="H914">
        <v>47</v>
      </c>
      <c r="I914" t="s">
        <v>128</v>
      </c>
      <c r="J914" t="s">
        <v>129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591"/>
        <v>19:51:34.125</v>
      </c>
      <c r="T914" t="str">
        <f t="shared" si="592"/>
        <v>19:51:33.725</v>
      </c>
      <c r="U914" t="str">
        <f t="shared" si="581"/>
        <v>A88BAF</v>
      </c>
      <c r="V914">
        <v>0</v>
      </c>
      <c r="W914">
        <v>0</v>
      </c>
      <c r="X914">
        <v>1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1</v>
      </c>
      <c r="AI914" t="s">
        <v>263</v>
      </c>
      <c r="AJ914">
        <v>38.310485</v>
      </c>
      <c r="AK914" t="s">
        <v>264</v>
      </c>
      <c r="AL914">
        <v>-122.05224800000001</v>
      </c>
      <c r="AM914">
        <v>25</v>
      </c>
      <c r="AN914">
        <v>725</v>
      </c>
      <c r="AO914" t="s">
        <v>118</v>
      </c>
      <c r="AP914">
        <v>-12</v>
      </c>
      <c r="AQ914">
        <v>-2</v>
      </c>
      <c r="AR914">
        <v>-320</v>
      </c>
      <c r="AZ914">
        <v>1200</v>
      </c>
      <c r="BA914">
        <v>1</v>
      </c>
      <c r="BB914" t="str">
        <f t="shared" si="572"/>
        <v xml:space="preserve">N65PJ   </v>
      </c>
      <c r="BC914">
        <v>7</v>
      </c>
      <c r="BE914">
        <v>0</v>
      </c>
      <c r="BF914">
        <v>0</v>
      </c>
      <c r="BG914">
        <v>0</v>
      </c>
      <c r="BH914">
        <v>725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 t="shared" si="593"/>
        <v>19:51:34.127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2</v>
      </c>
      <c r="CP914" t="s">
        <v>119</v>
      </c>
      <c r="CQ914">
        <v>276</v>
      </c>
      <c r="CR914">
        <v>2</v>
      </c>
      <c r="CW914">
        <v>9903751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 t="shared" si="590"/>
        <v>06/02/2020 19:51:29.468</v>
      </c>
      <c r="C915" t="str">
        <f t="shared" ref="C915:C946" si="594">"FFDFD3C0"</f>
        <v>FFDFD3C0</v>
      </c>
      <c r="D915" t="s">
        <v>127</v>
      </c>
      <c r="E915">
        <v>9</v>
      </c>
      <c r="H915">
        <v>51</v>
      </c>
      <c r="I915" t="s">
        <v>133</v>
      </c>
      <c r="J915" t="s">
        <v>129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591"/>
        <v>19:51:34.125</v>
      </c>
      <c r="T915" t="str">
        <f t="shared" si="592"/>
        <v>19:51:33.725</v>
      </c>
      <c r="U915" t="str">
        <f t="shared" si="581"/>
        <v>A88BAF</v>
      </c>
      <c r="V915">
        <v>0</v>
      </c>
      <c r="W915">
        <v>0</v>
      </c>
      <c r="X915">
        <v>1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263</v>
      </c>
      <c r="AJ915">
        <v>38.310485</v>
      </c>
      <c r="AK915" t="s">
        <v>264</v>
      </c>
      <c r="AL915">
        <v>-122.05224800000001</v>
      </c>
      <c r="AM915">
        <v>25</v>
      </c>
      <c r="AN915">
        <v>725</v>
      </c>
      <c r="AO915" t="s">
        <v>118</v>
      </c>
      <c r="AP915">
        <v>-12</v>
      </c>
      <c r="AQ915">
        <v>-2</v>
      </c>
      <c r="AR915">
        <v>-320</v>
      </c>
      <c r="AZ915">
        <v>1200</v>
      </c>
      <c r="BA915">
        <v>1</v>
      </c>
      <c r="BB915" t="str">
        <f t="shared" ref="BB915:BB946" si="595">"N65PJ   "</f>
        <v xml:space="preserve">N65PJ   </v>
      </c>
      <c r="BC915">
        <v>7</v>
      </c>
      <c r="BE915">
        <v>0</v>
      </c>
      <c r="BF915">
        <v>0</v>
      </c>
      <c r="BG915">
        <v>0</v>
      </c>
      <c r="BH915">
        <v>725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 t="shared" si="593"/>
        <v>19:51:34.127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2</v>
      </c>
      <c r="CP915" t="s">
        <v>119</v>
      </c>
      <c r="CQ915">
        <v>276</v>
      </c>
      <c r="CR915">
        <v>2</v>
      </c>
      <c r="CW915">
        <v>9903751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 t="shared" si="590"/>
        <v>06/02/2020 19:51:29.468</v>
      </c>
      <c r="C916" t="str">
        <f t="shared" si="594"/>
        <v>FFDFD3C0</v>
      </c>
      <c r="D916" t="s">
        <v>131</v>
      </c>
      <c r="E916">
        <v>11</v>
      </c>
      <c r="H916">
        <v>228</v>
      </c>
      <c r="I916" t="s">
        <v>132</v>
      </c>
      <c r="J916" t="s">
        <v>129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591"/>
        <v>19:51:34.125</v>
      </c>
      <c r="T916" t="str">
        <f t="shared" si="592"/>
        <v>19:51:33.725</v>
      </c>
      <c r="U916" t="str">
        <f t="shared" si="581"/>
        <v>A88BAF</v>
      </c>
      <c r="V916">
        <v>0</v>
      </c>
      <c r="W916">
        <v>0</v>
      </c>
      <c r="X916">
        <v>1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1</v>
      </c>
      <c r="AI916" t="s">
        <v>263</v>
      </c>
      <c r="AJ916">
        <v>38.310485</v>
      </c>
      <c r="AK916" t="s">
        <v>264</v>
      </c>
      <c r="AL916">
        <v>-122.05224800000001</v>
      </c>
      <c r="AM916">
        <v>25</v>
      </c>
      <c r="AN916">
        <v>725</v>
      </c>
      <c r="AO916" t="s">
        <v>118</v>
      </c>
      <c r="AP916">
        <v>-12</v>
      </c>
      <c r="AQ916">
        <v>-2</v>
      </c>
      <c r="AR916">
        <v>-320</v>
      </c>
      <c r="AZ916">
        <v>1200</v>
      </c>
      <c r="BA916">
        <v>1</v>
      </c>
      <c r="BB916" t="str">
        <f t="shared" si="595"/>
        <v xml:space="preserve">N65PJ   </v>
      </c>
      <c r="BC916">
        <v>7</v>
      </c>
      <c r="BE916">
        <v>0</v>
      </c>
      <c r="BF916">
        <v>0</v>
      </c>
      <c r="BG916">
        <v>0</v>
      </c>
      <c r="BH916">
        <v>725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 t="shared" si="593"/>
        <v>19:51:34.127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2</v>
      </c>
      <c r="CP916" t="s">
        <v>119</v>
      </c>
      <c r="CQ916">
        <v>276</v>
      </c>
      <c r="CR916">
        <v>2</v>
      </c>
      <c r="CW916">
        <v>9903751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 t="shared" ref="A917:A922" si="596">"06/02/2020 19:51:30.464"</f>
        <v>06/02/2020 19:51:30.464</v>
      </c>
      <c r="C917" t="str">
        <f t="shared" si="594"/>
        <v>FFDFD3C0</v>
      </c>
      <c r="D917" t="s">
        <v>127</v>
      </c>
      <c r="E917">
        <v>5</v>
      </c>
      <c r="H917">
        <v>47</v>
      </c>
      <c r="I917" t="s">
        <v>128</v>
      </c>
      <c r="J917" t="s">
        <v>129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ref="S917:S922" si="597">"19:51:35.102"</f>
        <v>19:51:35.102</v>
      </c>
      <c r="T917" t="str">
        <f t="shared" ref="T917:T922" si="598">"19:51:34.702"</f>
        <v>19:51:34.702</v>
      </c>
      <c r="U917" t="str">
        <f t="shared" si="581"/>
        <v>A88BAF</v>
      </c>
      <c r="V917">
        <v>0</v>
      </c>
      <c r="W917">
        <v>0</v>
      </c>
      <c r="X917">
        <v>1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1</v>
      </c>
      <c r="AI917" t="s">
        <v>263</v>
      </c>
      <c r="AJ917">
        <v>38.310485</v>
      </c>
      <c r="AK917" t="s">
        <v>265</v>
      </c>
      <c r="AL917">
        <v>-122.052312</v>
      </c>
      <c r="AM917">
        <v>25</v>
      </c>
      <c r="AN917">
        <v>725</v>
      </c>
      <c r="AO917" t="s">
        <v>118</v>
      </c>
      <c r="AP917">
        <v>-11</v>
      </c>
      <c r="AQ917">
        <v>-3</v>
      </c>
      <c r="AR917">
        <v>-384</v>
      </c>
      <c r="AZ917">
        <v>1200</v>
      </c>
      <c r="BA917">
        <v>1</v>
      </c>
      <c r="BB917" t="str">
        <f t="shared" si="595"/>
        <v xml:space="preserve">N65PJ   </v>
      </c>
      <c r="BC917">
        <v>7</v>
      </c>
      <c r="BE917">
        <v>0</v>
      </c>
      <c r="BF917">
        <v>0</v>
      </c>
      <c r="BG917">
        <v>0</v>
      </c>
      <c r="BH917">
        <v>700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 t="shared" ref="BW917:BW922" si="599">"19:51:35.105"</f>
        <v>19:51:35.105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1</v>
      </c>
      <c r="CP917" t="s">
        <v>119</v>
      </c>
      <c r="CQ917">
        <v>276</v>
      </c>
      <c r="CR917">
        <v>2</v>
      </c>
      <c r="CW917">
        <v>9904461</v>
      </c>
      <c r="CY917">
        <v>1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 t="shared" si="596"/>
        <v>06/02/2020 19:51:30.464</v>
      </c>
      <c r="C918" t="str">
        <f t="shared" si="594"/>
        <v>FFDFD3C0</v>
      </c>
      <c r="D918" t="s">
        <v>131</v>
      </c>
      <c r="E918">
        <v>11</v>
      </c>
      <c r="H918">
        <v>228</v>
      </c>
      <c r="I918" t="s">
        <v>132</v>
      </c>
      <c r="J918" t="s">
        <v>129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597"/>
        <v>19:51:35.102</v>
      </c>
      <c r="T918" t="str">
        <f t="shared" si="598"/>
        <v>19:51:34.702</v>
      </c>
      <c r="U918" t="str">
        <f t="shared" si="581"/>
        <v>A88BAF</v>
      </c>
      <c r="V918">
        <v>0</v>
      </c>
      <c r="W918">
        <v>0</v>
      </c>
      <c r="X918">
        <v>1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263</v>
      </c>
      <c r="AJ918">
        <v>38.310485</v>
      </c>
      <c r="AK918" t="s">
        <v>265</v>
      </c>
      <c r="AL918">
        <v>-122.052312</v>
      </c>
      <c r="AM918">
        <v>25</v>
      </c>
      <c r="AN918">
        <v>725</v>
      </c>
      <c r="AO918" t="s">
        <v>118</v>
      </c>
      <c r="AP918">
        <v>-11</v>
      </c>
      <c r="AQ918">
        <v>-3</v>
      </c>
      <c r="AR918">
        <v>-384</v>
      </c>
      <c r="AZ918">
        <v>1200</v>
      </c>
      <c r="BA918">
        <v>1</v>
      </c>
      <c r="BB918" t="str">
        <f t="shared" si="595"/>
        <v xml:space="preserve">N65PJ   </v>
      </c>
      <c r="BC918">
        <v>7</v>
      </c>
      <c r="BE918">
        <v>0</v>
      </c>
      <c r="BF918">
        <v>0</v>
      </c>
      <c r="BG918">
        <v>0</v>
      </c>
      <c r="BH918">
        <v>700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 t="shared" si="599"/>
        <v>19:51:35.105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1</v>
      </c>
      <c r="CP918" t="s">
        <v>119</v>
      </c>
      <c r="CQ918">
        <v>276</v>
      </c>
      <c r="CR918">
        <v>2</v>
      </c>
      <c r="CW918">
        <v>9904461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 t="shared" si="596"/>
        <v>06/02/2020 19:51:30.464</v>
      </c>
      <c r="C919" t="str">
        <f t="shared" si="594"/>
        <v>FFDFD3C0</v>
      </c>
      <c r="D919" t="s">
        <v>127</v>
      </c>
      <c r="E919">
        <v>9</v>
      </c>
      <c r="H919">
        <v>51</v>
      </c>
      <c r="I919" t="s">
        <v>133</v>
      </c>
      <c r="J919" t="s">
        <v>129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597"/>
        <v>19:51:35.102</v>
      </c>
      <c r="T919" t="str">
        <f t="shared" si="598"/>
        <v>19:51:34.702</v>
      </c>
      <c r="U919" t="str">
        <f t="shared" si="581"/>
        <v>A88BAF</v>
      </c>
      <c r="V919">
        <v>0</v>
      </c>
      <c r="W919">
        <v>0</v>
      </c>
      <c r="X919">
        <v>1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263</v>
      </c>
      <c r="AJ919">
        <v>38.310485</v>
      </c>
      <c r="AK919" t="s">
        <v>265</v>
      </c>
      <c r="AL919">
        <v>-122.052312</v>
      </c>
      <c r="AM919">
        <v>25</v>
      </c>
      <c r="AN919">
        <v>725</v>
      </c>
      <c r="AO919" t="s">
        <v>118</v>
      </c>
      <c r="AP919">
        <v>-11</v>
      </c>
      <c r="AQ919">
        <v>-3</v>
      </c>
      <c r="AR919">
        <v>-384</v>
      </c>
      <c r="AZ919">
        <v>1200</v>
      </c>
      <c r="BA919">
        <v>1</v>
      </c>
      <c r="BB919" t="str">
        <f t="shared" si="595"/>
        <v xml:space="preserve">N65PJ   </v>
      </c>
      <c r="BC919">
        <v>7</v>
      </c>
      <c r="BE919">
        <v>0</v>
      </c>
      <c r="BF919">
        <v>0</v>
      </c>
      <c r="BG919">
        <v>0</v>
      </c>
      <c r="BH919">
        <v>700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 t="shared" si="599"/>
        <v>19:51:35.105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1</v>
      </c>
      <c r="CP919" t="s">
        <v>119</v>
      </c>
      <c r="CQ919">
        <v>276</v>
      </c>
      <c r="CR919">
        <v>2</v>
      </c>
      <c r="CW919">
        <v>9904461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 t="shared" si="596"/>
        <v>06/02/2020 19:51:30.464</v>
      </c>
      <c r="C920" t="str">
        <f t="shared" si="594"/>
        <v>FFDFD3C0</v>
      </c>
      <c r="D920" t="s">
        <v>122</v>
      </c>
      <c r="E920">
        <v>6</v>
      </c>
      <c r="F920">
        <v>2006</v>
      </c>
      <c r="G920" t="s">
        <v>123</v>
      </c>
      <c r="J920" t="s">
        <v>124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597"/>
        <v>19:51:35.102</v>
      </c>
      <c r="T920" t="str">
        <f t="shared" si="598"/>
        <v>19:51:34.702</v>
      </c>
      <c r="U920" t="str">
        <f t="shared" si="581"/>
        <v>A88BAF</v>
      </c>
      <c r="V920">
        <v>0</v>
      </c>
      <c r="W920">
        <v>0</v>
      </c>
      <c r="X920">
        <v>1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263</v>
      </c>
      <c r="AJ920">
        <v>38.310485</v>
      </c>
      <c r="AK920" t="s">
        <v>265</v>
      </c>
      <c r="AL920">
        <v>-122.052312</v>
      </c>
      <c r="AM920">
        <v>25</v>
      </c>
      <c r="AN920">
        <v>725</v>
      </c>
      <c r="AO920" t="s">
        <v>118</v>
      </c>
      <c r="AP920">
        <v>-11</v>
      </c>
      <c r="AQ920">
        <v>-3</v>
      </c>
      <c r="AR920">
        <v>-384</v>
      </c>
      <c r="AZ920">
        <v>1200</v>
      </c>
      <c r="BA920">
        <v>1</v>
      </c>
      <c r="BB920" t="str">
        <f t="shared" si="595"/>
        <v xml:space="preserve">N65PJ   </v>
      </c>
      <c r="BC920">
        <v>7</v>
      </c>
      <c r="BE920">
        <v>0</v>
      </c>
      <c r="BF920">
        <v>0</v>
      </c>
      <c r="BG920">
        <v>0</v>
      </c>
      <c r="BH920">
        <v>700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 t="shared" si="599"/>
        <v>19:51:35.105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1</v>
      </c>
      <c r="CP920" t="s">
        <v>119</v>
      </c>
      <c r="CQ920">
        <v>276</v>
      </c>
      <c r="CR920">
        <v>2</v>
      </c>
      <c r="CW920">
        <v>9904461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 t="shared" si="596"/>
        <v>06/02/2020 19:51:30.464</v>
      </c>
      <c r="C921" t="str">
        <f t="shared" si="594"/>
        <v>FFDFD3C0</v>
      </c>
      <c r="D921" t="s">
        <v>125</v>
      </c>
      <c r="E921">
        <v>19</v>
      </c>
      <c r="F921">
        <v>1019</v>
      </c>
      <c r="G921" t="s">
        <v>114</v>
      </c>
      <c r="J921" t="s">
        <v>126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597"/>
        <v>19:51:35.102</v>
      </c>
      <c r="T921" t="str">
        <f t="shared" si="598"/>
        <v>19:51:34.702</v>
      </c>
      <c r="U921" t="str">
        <f t="shared" si="581"/>
        <v>A88BAF</v>
      </c>
      <c r="V921">
        <v>0</v>
      </c>
      <c r="W921">
        <v>0</v>
      </c>
      <c r="X921">
        <v>1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263</v>
      </c>
      <c r="AJ921">
        <v>38.310485</v>
      </c>
      <c r="AK921" t="s">
        <v>265</v>
      </c>
      <c r="AL921">
        <v>-122.052312</v>
      </c>
      <c r="AM921">
        <v>25</v>
      </c>
      <c r="AN921">
        <v>725</v>
      </c>
      <c r="AO921" t="s">
        <v>118</v>
      </c>
      <c r="AP921">
        <v>-11</v>
      </c>
      <c r="AQ921">
        <v>-3</v>
      </c>
      <c r="AR921">
        <v>-384</v>
      </c>
      <c r="AZ921">
        <v>1200</v>
      </c>
      <c r="BA921">
        <v>1</v>
      </c>
      <c r="BB921" t="str">
        <f t="shared" si="595"/>
        <v xml:space="preserve">N65PJ   </v>
      </c>
      <c r="BC921">
        <v>7</v>
      </c>
      <c r="BE921">
        <v>0</v>
      </c>
      <c r="BF921">
        <v>0</v>
      </c>
      <c r="BG921">
        <v>0</v>
      </c>
      <c r="BH921">
        <v>700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 t="shared" si="599"/>
        <v>19:51:35.105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1</v>
      </c>
      <c r="CP921" t="s">
        <v>119</v>
      </c>
      <c r="CQ921">
        <v>276</v>
      </c>
      <c r="CR921">
        <v>2</v>
      </c>
      <c r="CW921">
        <v>9904461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 t="shared" si="596"/>
        <v>06/02/2020 19:51:30.464</v>
      </c>
      <c r="C922" t="str">
        <f t="shared" si="594"/>
        <v>FFDFD3C0</v>
      </c>
      <c r="D922" t="s">
        <v>113</v>
      </c>
      <c r="E922">
        <v>5</v>
      </c>
      <c r="H922">
        <v>172</v>
      </c>
      <c r="I922" t="s">
        <v>114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597"/>
        <v>19:51:35.102</v>
      </c>
      <c r="T922" t="str">
        <f t="shared" si="598"/>
        <v>19:51:34.702</v>
      </c>
      <c r="U922" t="str">
        <f t="shared" si="581"/>
        <v>A88BAF</v>
      </c>
      <c r="V922">
        <v>0</v>
      </c>
      <c r="W922">
        <v>0</v>
      </c>
      <c r="X922">
        <v>1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263</v>
      </c>
      <c r="AJ922">
        <v>38.310485</v>
      </c>
      <c r="AK922" t="s">
        <v>265</v>
      </c>
      <c r="AL922">
        <v>-122.052312</v>
      </c>
      <c r="AM922">
        <v>25</v>
      </c>
      <c r="AN922">
        <v>725</v>
      </c>
      <c r="AO922" t="s">
        <v>118</v>
      </c>
      <c r="AP922">
        <v>-11</v>
      </c>
      <c r="AQ922">
        <v>-3</v>
      </c>
      <c r="AR922">
        <v>-384</v>
      </c>
      <c r="AZ922">
        <v>1200</v>
      </c>
      <c r="BA922">
        <v>1</v>
      </c>
      <c r="BB922" t="str">
        <f t="shared" si="595"/>
        <v xml:space="preserve">N65PJ   </v>
      </c>
      <c r="BC922">
        <v>7</v>
      </c>
      <c r="BE922">
        <v>0</v>
      </c>
      <c r="BF922">
        <v>0</v>
      </c>
      <c r="BG922">
        <v>0</v>
      </c>
      <c r="BH922">
        <v>700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 t="shared" si="599"/>
        <v>19:51:35.105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1</v>
      </c>
      <c r="CP922" t="s">
        <v>119</v>
      </c>
      <c r="CQ922">
        <v>276</v>
      </c>
      <c r="CR922">
        <v>2</v>
      </c>
      <c r="CW922">
        <v>9904461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 t="shared" ref="A923:A928" si="600">"06/02/2020 19:51:31.427"</f>
        <v>06/02/2020 19:51:31.427</v>
      </c>
      <c r="C923" t="str">
        <f t="shared" si="594"/>
        <v>FFDFD3C0</v>
      </c>
      <c r="D923" t="s">
        <v>127</v>
      </c>
      <c r="E923">
        <v>5</v>
      </c>
      <c r="H923">
        <v>47</v>
      </c>
      <c r="I923" t="s">
        <v>128</v>
      </c>
      <c r="J923" t="s">
        <v>129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ref="S923:S928" si="601">"19:51:36.102"</f>
        <v>19:51:36.102</v>
      </c>
      <c r="T923" t="str">
        <f t="shared" ref="T923:T928" si="602">"19:51:35.102"</f>
        <v>19:51:35.102</v>
      </c>
      <c r="U923" t="str">
        <f t="shared" si="581"/>
        <v>A88BAF</v>
      </c>
      <c r="V923">
        <v>0</v>
      </c>
      <c r="W923">
        <v>0</v>
      </c>
      <c r="X923">
        <v>1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1</v>
      </c>
      <c r="AI923" t="s">
        <v>266</v>
      </c>
      <c r="AJ923">
        <v>38.310442000000002</v>
      </c>
      <c r="AK923" t="s">
        <v>187</v>
      </c>
      <c r="AL923">
        <v>-122.052376</v>
      </c>
      <c r="AM923">
        <v>25</v>
      </c>
      <c r="AN923">
        <v>725</v>
      </c>
      <c r="AO923" t="s">
        <v>118</v>
      </c>
      <c r="AP923">
        <v>-10</v>
      </c>
      <c r="AQ923">
        <v>-3</v>
      </c>
      <c r="AR923">
        <v>-448</v>
      </c>
      <c r="AZ923">
        <v>1200</v>
      </c>
      <c r="BA923">
        <v>1</v>
      </c>
      <c r="BB923" t="str">
        <f t="shared" si="595"/>
        <v xml:space="preserve">N65PJ   </v>
      </c>
      <c r="BC923">
        <v>7</v>
      </c>
      <c r="BE923">
        <v>0</v>
      </c>
      <c r="BF923">
        <v>0</v>
      </c>
      <c r="BG923">
        <v>0</v>
      </c>
      <c r="BH923">
        <v>700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 t="shared" ref="BW923:BW928" si="603">"19:51:36.106"</f>
        <v>19:51:36.106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1</v>
      </c>
      <c r="CP923" t="s">
        <v>119</v>
      </c>
      <c r="CQ923">
        <v>276</v>
      </c>
      <c r="CR923">
        <v>2</v>
      </c>
      <c r="CW923">
        <v>9905246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 t="shared" si="600"/>
        <v>06/02/2020 19:51:31.427</v>
      </c>
      <c r="C924" t="str">
        <f t="shared" si="594"/>
        <v>FFDFD3C0</v>
      </c>
      <c r="D924" t="s">
        <v>122</v>
      </c>
      <c r="E924">
        <v>6</v>
      </c>
      <c r="F924">
        <v>2006</v>
      </c>
      <c r="G924" t="s">
        <v>123</v>
      </c>
      <c r="J924" t="s">
        <v>124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601"/>
        <v>19:51:36.102</v>
      </c>
      <c r="T924" t="str">
        <f t="shared" si="602"/>
        <v>19:51:35.102</v>
      </c>
      <c r="U924" t="str">
        <f t="shared" si="581"/>
        <v>A88BAF</v>
      </c>
      <c r="V924">
        <v>0</v>
      </c>
      <c r="W924">
        <v>0</v>
      </c>
      <c r="X924">
        <v>1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266</v>
      </c>
      <c r="AJ924">
        <v>38.310442000000002</v>
      </c>
      <c r="AK924" t="s">
        <v>187</v>
      </c>
      <c r="AL924">
        <v>-122.052376</v>
      </c>
      <c r="AM924">
        <v>25</v>
      </c>
      <c r="AN924">
        <v>725</v>
      </c>
      <c r="AO924" t="s">
        <v>118</v>
      </c>
      <c r="AP924">
        <v>-10</v>
      </c>
      <c r="AQ924">
        <v>-3</v>
      </c>
      <c r="AR924">
        <v>-448</v>
      </c>
      <c r="AZ924">
        <v>1200</v>
      </c>
      <c r="BA924">
        <v>1</v>
      </c>
      <c r="BB924" t="str">
        <f t="shared" si="595"/>
        <v xml:space="preserve">N65PJ   </v>
      </c>
      <c r="BC924">
        <v>7</v>
      </c>
      <c r="BE924">
        <v>0</v>
      </c>
      <c r="BF924">
        <v>0</v>
      </c>
      <c r="BG924">
        <v>0</v>
      </c>
      <c r="BH924">
        <v>700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 t="shared" si="603"/>
        <v>19:51:36.106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1</v>
      </c>
      <c r="CP924" t="s">
        <v>119</v>
      </c>
      <c r="CQ924">
        <v>276</v>
      </c>
      <c r="CR924">
        <v>2</v>
      </c>
      <c r="CW924">
        <v>9905246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 t="shared" si="600"/>
        <v>06/02/2020 19:51:31.427</v>
      </c>
      <c r="C925" t="str">
        <f t="shared" si="594"/>
        <v>FFDFD3C0</v>
      </c>
      <c r="D925" t="s">
        <v>127</v>
      </c>
      <c r="E925">
        <v>9</v>
      </c>
      <c r="H925">
        <v>51</v>
      </c>
      <c r="I925" t="s">
        <v>133</v>
      </c>
      <c r="J925" t="s">
        <v>129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601"/>
        <v>19:51:36.102</v>
      </c>
      <c r="T925" t="str">
        <f t="shared" si="602"/>
        <v>19:51:35.102</v>
      </c>
      <c r="U925" t="str">
        <f t="shared" si="581"/>
        <v>A88BAF</v>
      </c>
      <c r="V925">
        <v>0</v>
      </c>
      <c r="W925">
        <v>0</v>
      </c>
      <c r="X925">
        <v>1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1</v>
      </c>
      <c r="AI925" t="s">
        <v>266</v>
      </c>
      <c r="AJ925">
        <v>38.310442000000002</v>
      </c>
      <c r="AK925" t="s">
        <v>187</v>
      </c>
      <c r="AL925">
        <v>-122.052376</v>
      </c>
      <c r="AM925">
        <v>25</v>
      </c>
      <c r="AN925">
        <v>725</v>
      </c>
      <c r="AO925" t="s">
        <v>118</v>
      </c>
      <c r="AP925">
        <v>-10</v>
      </c>
      <c r="AQ925">
        <v>-3</v>
      </c>
      <c r="AR925">
        <v>-448</v>
      </c>
      <c r="AZ925">
        <v>1200</v>
      </c>
      <c r="BA925">
        <v>1</v>
      </c>
      <c r="BB925" t="str">
        <f t="shared" si="595"/>
        <v xml:space="preserve">N65PJ   </v>
      </c>
      <c r="BC925">
        <v>7</v>
      </c>
      <c r="BE925">
        <v>0</v>
      </c>
      <c r="BF925">
        <v>0</v>
      </c>
      <c r="BG925">
        <v>0</v>
      </c>
      <c r="BH925">
        <v>700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 t="shared" si="603"/>
        <v>19:51:36.106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1</v>
      </c>
      <c r="CP925" t="s">
        <v>119</v>
      </c>
      <c r="CQ925">
        <v>276</v>
      </c>
      <c r="CR925">
        <v>2</v>
      </c>
      <c r="CW925">
        <v>9905246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 t="shared" si="600"/>
        <v>06/02/2020 19:51:31.427</v>
      </c>
      <c r="C926" t="str">
        <f t="shared" si="594"/>
        <v>FFDFD3C0</v>
      </c>
      <c r="D926" t="s">
        <v>125</v>
      </c>
      <c r="E926">
        <v>19</v>
      </c>
      <c r="F926">
        <v>1019</v>
      </c>
      <c r="G926" t="s">
        <v>114</v>
      </c>
      <c r="J926" t="s">
        <v>126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601"/>
        <v>19:51:36.102</v>
      </c>
      <c r="T926" t="str">
        <f t="shared" si="602"/>
        <v>19:51:35.102</v>
      </c>
      <c r="U926" t="str">
        <f t="shared" si="581"/>
        <v>A88BAF</v>
      </c>
      <c r="V926">
        <v>0</v>
      </c>
      <c r="W926">
        <v>0</v>
      </c>
      <c r="X926">
        <v>1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266</v>
      </c>
      <c r="AJ926">
        <v>38.310442000000002</v>
      </c>
      <c r="AK926" t="s">
        <v>187</v>
      </c>
      <c r="AL926">
        <v>-122.052376</v>
      </c>
      <c r="AM926">
        <v>25</v>
      </c>
      <c r="AN926">
        <v>725</v>
      </c>
      <c r="AO926" t="s">
        <v>118</v>
      </c>
      <c r="AP926">
        <v>-10</v>
      </c>
      <c r="AQ926">
        <v>-3</v>
      </c>
      <c r="AR926">
        <v>-448</v>
      </c>
      <c r="AZ926">
        <v>1200</v>
      </c>
      <c r="BA926">
        <v>1</v>
      </c>
      <c r="BB926" t="str">
        <f t="shared" si="595"/>
        <v xml:space="preserve">N65PJ   </v>
      </c>
      <c r="BC926">
        <v>7</v>
      </c>
      <c r="BE926">
        <v>0</v>
      </c>
      <c r="BF926">
        <v>0</v>
      </c>
      <c r="BG926">
        <v>0</v>
      </c>
      <c r="BH926">
        <v>700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 t="shared" si="603"/>
        <v>19:51:36.106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1</v>
      </c>
      <c r="CP926" t="s">
        <v>119</v>
      </c>
      <c r="CQ926">
        <v>276</v>
      </c>
      <c r="CR926">
        <v>2</v>
      </c>
      <c r="CW926">
        <v>9905246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 t="shared" si="600"/>
        <v>06/02/2020 19:51:31.427</v>
      </c>
      <c r="C927" t="str">
        <f t="shared" si="594"/>
        <v>FFDFD3C0</v>
      </c>
      <c r="D927" t="s">
        <v>131</v>
      </c>
      <c r="E927">
        <v>11</v>
      </c>
      <c r="H927">
        <v>228</v>
      </c>
      <c r="I927" t="s">
        <v>132</v>
      </c>
      <c r="J927" t="s">
        <v>129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601"/>
        <v>19:51:36.102</v>
      </c>
      <c r="T927" t="str">
        <f t="shared" si="602"/>
        <v>19:51:35.102</v>
      </c>
      <c r="U927" t="str">
        <f t="shared" si="581"/>
        <v>A88BAF</v>
      </c>
      <c r="V927">
        <v>0</v>
      </c>
      <c r="W927">
        <v>0</v>
      </c>
      <c r="X927">
        <v>1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1</v>
      </c>
      <c r="AI927" t="s">
        <v>266</v>
      </c>
      <c r="AJ927">
        <v>38.310442000000002</v>
      </c>
      <c r="AK927" t="s">
        <v>187</v>
      </c>
      <c r="AL927">
        <v>-122.052376</v>
      </c>
      <c r="AM927">
        <v>25</v>
      </c>
      <c r="AN927">
        <v>725</v>
      </c>
      <c r="AO927" t="s">
        <v>118</v>
      </c>
      <c r="AP927">
        <v>-10</v>
      </c>
      <c r="AQ927">
        <v>-3</v>
      </c>
      <c r="AR927">
        <v>-448</v>
      </c>
      <c r="AZ927">
        <v>1200</v>
      </c>
      <c r="BA927">
        <v>1</v>
      </c>
      <c r="BB927" t="str">
        <f t="shared" si="595"/>
        <v xml:space="preserve">N65PJ   </v>
      </c>
      <c r="BC927">
        <v>7</v>
      </c>
      <c r="BE927">
        <v>0</v>
      </c>
      <c r="BF927">
        <v>0</v>
      </c>
      <c r="BG927">
        <v>0</v>
      </c>
      <c r="BH927">
        <v>700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 t="shared" si="603"/>
        <v>19:51:36.106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1</v>
      </c>
      <c r="CP927" t="s">
        <v>119</v>
      </c>
      <c r="CQ927">
        <v>276</v>
      </c>
      <c r="CR927">
        <v>2</v>
      </c>
      <c r="CW927">
        <v>9905246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 t="shared" si="600"/>
        <v>06/02/2020 19:51:31.427</v>
      </c>
      <c r="C928" t="str">
        <f t="shared" si="594"/>
        <v>FFDFD3C0</v>
      </c>
      <c r="D928" t="s">
        <v>113</v>
      </c>
      <c r="E928">
        <v>5</v>
      </c>
      <c r="H928">
        <v>172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601"/>
        <v>19:51:36.102</v>
      </c>
      <c r="T928" t="str">
        <f t="shared" si="602"/>
        <v>19:51:35.102</v>
      </c>
      <c r="U928" t="str">
        <f t="shared" si="581"/>
        <v>A88BAF</v>
      </c>
      <c r="V928">
        <v>0</v>
      </c>
      <c r="W928">
        <v>0</v>
      </c>
      <c r="X928">
        <v>1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266</v>
      </c>
      <c r="AJ928">
        <v>38.310442000000002</v>
      </c>
      <c r="AK928" t="s">
        <v>187</v>
      </c>
      <c r="AL928">
        <v>-122.052376</v>
      </c>
      <c r="AM928">
        <v>25</v>
      </c>
      <c r="AN928">
        <v>725</v>
      </c>
      <c r="AO928" t="s">
        <v>118</v>
      </c>
      <c r="AP928">
        <v>-10</v>
      </c>
      <c r="AQ928">
        <v>-3</v>
      </c>
      <c r="AR928">
        <v>-448</v>
      </c>
      <c r="AZ928">
        <v>1200</v>
      </c>
      <c r="BA928">
        <v>1</v>
      </c>
      <c r="BB928" t="str">
        <f t="shared" si="595"/>
        <v xml:space="preserve">N65PJ   </v>
      </c>
      <c r="BC928">
        <v>7</v>
      </c>
      <c r="BE928">
        <v>0</v>
      </c>
      <c r="BF928">
        <v>0</v>
      </c>
      <c r="BG928">
        <v>0</v>
      </c>
      <c r="BH928">
        <v>700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 t="shared" si="603"/>
        <v>19:51:36.106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1</v>
      </c>
      <c r="CP928" t="s">
        <v>119</v>
      </c>
      <c r="CQ928">
        <v>276</v>
      </c>
      <c r="CR928">
        <v>2</v>
      </c>
      <c r="CW928">
        <v>9905246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"06/02/2020 19:52:22.605"</f>
        <v>06/02/2020 19:52:22.605</v>
      </c>
      <c r="C929" t="str">
        <f t="shared" si="594"/>
        <v>FFDFD3C0</v>
      </c>
      <c r="D929" t="s">
        <v>113</v>
      </c>
      <c r="E929">
        <v>5</v>
      </c>
      <c r="H929">
        <v>172</v>
      </c>
      <c r="I929" t="s">
        <v>114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"19:52:26.977"</f>
        <v>19:52:26.977</v>
      </c>
      <c r="T929" t="str">
        <f>"19:52:26.577"</f>
        <v>19:52:26.577</v>
      </c>
      <c r="U929" t="str">
        <f t="shared" si="581"/>
        <v>A88BAF</v>
      </c>
      <c r="V929">
        <v>0</v>
      </c>
      <c r="W929">
        <v>0</v>
      </c>
      <c r="X929">
        <v>1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0</v>
      </c>
      <c r="AG929">
        <v>2</v>
      </c>
      <c r="AH929">
        <v>1</v>
      </c>
      <c r="AI929" t="s">
        <v>267</v>
      </c>
      <c r="AJ929">
        <v>38.310119999999998</v>
      </c>
      <c r="AK929" t="s">
        <v>247</v>
      </c>
      <c r="AL929">
        <v>-122.051175</v>
      </c>
      <c r="AM929">
        <v>25</v>
      </c>
      <c r="AN929">
        <v>725</v>
      </c>
      <c r="AO929" t="s">
        <v>118</v>
      </c>
      <c r="AP929">
        <v>14</v>
      </c>
      <c r="AQ929">
        <v>-11</v>
      </c>
      <c r="AR929">
        <v>320</v>
      </c>
      <c r="AZ929">
        <v>1200</v>
      </c>
      <c r="BA929">
        <v>0</v>
      </c>
      <c r="BB929" t="str">
        <f t="shared" si="595"/>
        <v xml:space="preserve">N65PJ   </v>
      </c>
      <c r="BC929">
        <v>7</v>
      </c>
      <c r="BE929">
        <v>0</v>
      </c>
      <c r="BF929">
        <v>0</v>
      </c>
      <c r="BG929">
        <v>0</v>
      </c>
      <c r="BH929">
        <v>700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"19:52:26.980"</f>
        <v>19:52:26.980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3</v>
      </c>
      <c r="CP929" t="s">
        <v>119</v>
      </c>
      <c r="CQ929">
        <v>276</v>
      </c>
      <c r="CR929">
        <v>2</v>
      </c>
      <c r="CW929">
        <v>9942682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1</v>
      </c>
    </row>
    <row r="930" spans="1:113" x14ac:dyDescent="0.3">
      <c r="A930" t="str">
        <f t="shared" ref="A930:A935" si="604">"06/02/2020 19:52:23.430"</f>
        <v>06/02/2020 19:52:23.430</v>
      </c>
      <c r="C930" t="str">
        <f t="shared" si="594"/>
        <v>FFDFD3C0</v>
      </c>
      <c r="D930" t="s">
        <v>125</v>
      </c>
      <c r="E930">
        <v>19</v>
      </c>
      <c r="F930">
        <v>1019</v>
      </c>
      <c r="G930" t="s">
        <v>114</v>
      </c>
      <c r="J930" t="s">
        <v>126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ref="S930:S935" si="605">"19:52:28.078"</f>
        <v>19:52:28.078</v>
      </c>
      <c r="T930" t="str">
        <f t="shared" ref="T930:T935" si="606">"19:52:26.978"</f>
        <v>19:52:26.978</v>
      </c>
      <c r="U930" t="str">
        <f t="shared" si="581"/>
        <v>A88BAF</v>
      </c>
      <c r="V930">
        <v>0</v>
      </c>
      <c r="W930">
        <v>0</v>
      </c>
      <c r="X930">
        <v>1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0</v>
      </c>
      <c r="AG930">
        <v>2</v>
      </c>
      <c r="AH930">
        <v>1</v>
      </c>
      <c r="AI930" t="s">
        <v>204</v>
      </c>
      <c r="AJ930">
        <v>38.310056000000003</v>
      </c>
      <c r="AK930" t="s">
        <v>268</v>
      </c>
      <c r="AL930">
        <v>-122.051089</v>
      </c>
      <c r="AM930">
        <v>25</v>
      </c>
      <c r="AN930">
        <v>725</v>
      </c>
      <c r="AO930" t="s">
        <v>118</v>
      </c>
      <c r="AP930">
        <v>13</v>
      </c>
      <c r="AQ930">
        <v>-11</v>
      </c>
      <c r="AR930">
        <v>192</v>
      </c>
      <c r="AZ930">
        <v>1200</v>
      </c>
      <c r="BA930">
        <v>1</v>
      </c>
      <c r="BB930" t="str">
        <f t="shared" si="595"/>
        <v xml:space="preserve">N65PJ   </v>
      </c>
      <c r="BC930">
        <v>7</v>
      </c>
      <c r="BE930">
        <v>0</v>
      </c>
      <c r="BF930">
        <v>0</v>
      </c>
      <c r="BG930">
        <v>0</v>
      </c>
      <c r="BH930">
        <v>700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 t="shared" ref="BW930:BW935" si="607">"19:52:28.083"</f>
        <v>19:52:28.083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4</v>
      </c>
      <c r="CP930" t="s">
        <v>119</v>
      </c>
      <c r="CQ930">
        <v>276</v>
      </c>
      <c r="CR930">
        <v>2</v>
      </c>
      <c r="CW930">
        <v>9943536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 t="shared" si="604"/>
        <v>06/02/2020 19:52:23.430</v>
      </c>
      <c r="C931" t="str">
        <f t="shared" si="594"/>
        <v>FFDFD3C0</v>
      </c>
      <c r="D931" t="s">
        <v>127</v>
      </c>
      <c r="E931">
        <v>9</v>
      </c>
      <c r="H931">
        <v>51</v>
      </c>
      <c r="I931" t="s">
        <v>133</v>
      </c>
      <c r="J931" t="s">
        <v>129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605"/>
        <v>19:52:28.078</v>
      </c>
      <c r="T931" t="str">
        <f t="shared" si="606"/>
        <v>19:52:26.978</v>
      </c>
      <c r="U931" t="str">
        <f t="shared" si="581"/>
        <v>A88BAF</v>
      </c>
      <c r="V931">
        <v>0</v>
      </c>
      <c r="W931">
        <v>0</v>
      </c>
      <c r="X931">
        <v>1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0</v>
      </c>
      <c r="AG931">
        <v>2</v>
      </c>
      <c r="AH931">
        <v>1</v>
      </c>
      <c r="AI931" t="s">
        <v>204</v>
      </c>
      <c r="AJ931">
        <v>38.310056000000003</v>
      </c>
      <c r="AK931" t="s">
        <v>268</v>
      </c>
      <c r="AL931">
        <v>-122.051089</v>
      </c>
      <c r="AM931">
        <v>25</v>
      </c>
      <c r="AN931">
        <v>725</v>
      </c>
      <c r="AO931" t="s">
        <v>118</v>
      </c>
      <c r="AP931">
        <v>13</v>
      </c>
      <c r="AQ931">
        <v>-11</v>
      </c>
      <c r="AR931">
        <v>192</v>
      </c>
      <c r="AZ931">
        <v>1200</v>
      </c>
      <c r="BA931">
        <v>1</v>
      </c>
      <c r="BB931" t="str">
        <f t="shared" si="595"/>
        <v xml:space="preserve">N65PJ   </v>
      </c>
      <c r="BC931">
        <v>7</v>
      </c>
      <c r="BE931">
        <v>0</v>
      </c>
      <c r="BF931">
        <v>0</v>
      </c>
      <c r="BG931">
        <v>0</v>
      </c>
      <c r="BH931">
        <v>700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 t="shared" si="607"/>
        <v>19:52:28.083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4</v>
      </c>
      <c r="CP931" t="s">
        <v>119</v>
      </c>
      <c r="CQ931">
        <v>276</v>
      </c>
      <c r="CR931">
        <v>2</v>
      </c>
      <c r="CW931">
        <v>9943536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 t="shared" si="604"/>
        <v>06/02/2020 19:52:23.430</v>
      </c>
      <c r="C932" t="str">
        <f t="shared" si="594"/>
        <v>FFDFD3C0</v>
      </c>
      <c r="D932" t="s">
        <v>131</v>
      </c>
      <c r="E932">
        <v>11</v>
      </c>
      <c r="H932">
        <v>228</v>
      </c>
      <c r="I932" t="s">
        <v>132</v>
      </c>
      <c r="J932" t="s">
        <v>129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605"/>
        <v>19:52:28.078</v>
      </c>
      <c r="T932" t="str">
        <f t="shared" si="606"/>
        <v>19:52:26.978</v>
      </c>
      <c r="U932" t="str">
        <f t="shared" si="581"/>
        <v>A88BAF</v>
      </c>
      <c r="V932">
        <v>0</v>
      </c>
      <c r="W932">
        <v>0</v>
      </c>
      <c r="X932">
        <v>1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0</v>
      </c>
      <c r="AG932">
        <v>2</v>
      </c>
      <c r="AH932">
        <v>1</v>
      </c>
      <c r="AI932" t="s">
        <v>204</v>
      </c>
      <c r="AJ932">
        <v>38.310056000000003</v>
      </c>
      <c r="AK932" t="s">
        <v>268</v>
      </c>
      <c r="AL932">
        <v>-122.051089</v>
      </c>
      <c r="AM932">
        <v>25</v>
      </c>
      <c r="AN932">
        <v>725</v>
      </c>
      <c r="AO932" t="s">
        <v>118</v>
      </c>
      <c r="AP932">
        <v>13</v>
      </c>
      <c r="AQ932">
        <v>-11</v>
      </c>
      <c r="AR932">
        <v>192</v>
      </c>
      <c r="AZ932">
        <v>1200</v>
      </c>
      <c r="BA932">
        <v>1</v>
      </c>
      <c r="BB932" t="str">
        <f t="shared" si="595"/>
        <v xml:space="preserve">N65PJ   </v>
      </c>
      <c r="BC932">
        <v>7</v>
      </c>
      <c r="BE932">
        <v>0</v>
      </c>
      <c r="BF932">
        <v>0</v>
      </c>
      <c r="BG932">
        <v>0</v>
      </c>
      <c r="BH932">
        <v>700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 t="shared" si="607"/>
        <v>19:52:28.083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4</v>
      </c>
      <c r="CP932" t="s">
        <v>119</v>
      </c>
      <c r="CQ932">
        <v>276</v>
      </c>
      <c r="CR932">
        <v>2</v>
      </c>
      <c r="CW932">
        <v>9943536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 t="shared" si="604"/>
        <v>06/02/2020 19:52:23.430</v>
      </c>
      <c r="C933" t="str">
        <f t="shared" si="594"/>
        <v>FFDFD3C0</v>
      </c>
      <c r="D933" t="s">
        <v>127</v>
      </c>
      <c r="E933">
        <v>5</v>
      </c>
      <c r="H933">
        <v>47</v>
      </c>
      <c r="I933" t="s">
        <v>128</v>
      </c>
      <c r="J933" t="s">
        <v>129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605"/>
        <v>19:52:28.078</v>
      </c>
      <c r="T933" t="str">
        <f t="shared" si="606"/>
        <v>19:52:26.978</v>
      </c>
      <c r="U933" t="str">
        <f t="shared" si="581"/>
        <v>A88BAF</v>
      </c>
      <c r="V933">
        <v>0</v>
      </c>
      <c r="W933">
        <v>0</v>
      </c>
      <c r="X933">
        <v>1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0</v>
      </c>
      <c r="AG933">
        <v>2</v>
      </c>
      <c r="AH933">
        <v>1</v>
      </c>
      <c r="AI933" t="s">
        <v>204</v>
      </c>
      <c r="AJ933">
        <v>38.310056000000003</v>
      </c>
      <c r="AK933" t="s">
        <v>268</v>
      </c>
      <c r="AL933">
        <v>-122.051089</v>
      </c>
      <c r="AM933">
        <v>25</v>
      </c>
      <c r="AN933">
        <v>725</v>
      </c>
      <c r="AO933" t="s">
        <v>118</v>
      </c>
      <c r="AP933">
        <v>13</v>
      </c>
      <c r="AQ933">
        <v>-11</v>
      </c>
      <c r="AR933">
        <v>192</v>
      </c>
      <c r="AZ933">
        <v>1200</v>
      </c>
      <c r="BA933">
        <v>1</v>
      </c>
      <c r="BB933" t="str">
        <f t="shared" si="595"/>
        <v xml:space="preserve">N65PJ   </v>
      </c>
      <c r="BC933">
        <v>7</v>
      </c>
      <c r="BE933">
        <v>0</v>
      </c>
      <c r="BF933">
        <v>0</v>
      </c>
      <c r="BG933">
        <v>0</v>
      </c>
      <c r="BH933">
        <v>700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 t="shared" si="607"/>
        <v>19:52:28.083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4</v>
      </c>
      <c r="CP933" t="s">
        <v>119</v>
      </c>
      <c r="CQ933">
        <v>276</v>
      </c>
      <c r="CR933">
        <v>2</v>
      </c>
      <c r="CW933">
        <v>9943536</v>
      </c>
      <c r="CY933">
        <v>0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 t="shared" si="604"/>
        <v>06/02/2020 19:52:23.430</v>
      </c>
      <c r="C934" t="str">
        <f t="shared" si="594"/>
        <v>FFDFD3C0</v>
      </c>
      <c r="D934" t="s">
        <v>122</v>
      </c>
      <c r="E934">
        <v>6</v>
      </c>
      <c r="F934">
        <v>2006</v>
      </c>
      <c r="G934" t="s">
        <v>123</v>
      </c>
      <c r="J934" t="s">
        <v>124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605"/>
        <v>19:52:28.078</v>
      </c>
      <c r="T934" t="str">
        <f t="shared" si="606"/>
        <v>19:52:26.978</v>
      </c>
      <c r="U934" t="str">
        <f t="shared" si="581"/>
        <v>A88BAF</v>
      </c>
      <c r="V934">
        <v>0</v>
      </c>
      <c r="W934">
        <v>0</v>
      </c>
      <c r="X934">
        <v>1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0</v>
      </c>
      <c r="AG934">
        <v>2</v>
      </c>
      <c r="AH934">
        <v>1</v>
      </c>
      <c r="AI934" t="s">
        <v>204</v>
      </c>
      <c r="AJ934">
        <v>38.310056000000003</v>
      </c>
      <c r="AK934" t="s">
        <v>268</v>
      </c>
      <c r="AL934">
        <v>-122.051089</v>
      </c>
      <c r="AM934">
        <v>25</v>
      </c>
      <c r="AN934">
        <v>725</v>
      </c>
      <c r="AO934" t="s">
        <v>118</v>
      </c>
      <c r="AP934">
        <v>13</v>
      </c>
      <c r="AQ934">
        <v>-11</v>
      </c>
      <c r="AR934">
        <v>192</v>
      </c>
      <c r="AZ934">
        <v>1200</v>
      </c>
      <c r="BA934">
        <v>1</v>
      </c>
      <c r="BB934" t="str">
        <f t="shared" si="595"/>
        <v xml:space="preserve">N65PJ   </v>
      </c>
      <c r="BC934">
        <v>7</v>
      </c>
      <c r="BE934">
        <v>0</v>
      </c>
      <c r="BF934">
        <v>0</v>
      </c>
      <c r="BG934">
        <v>0</v>
      </c>
      <c r="BH934">
        <v>700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 t="shared" si="607"/>
        <v>19:52:28.083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4</v>
      </c>
      <c r="CP934" t="s">
        <v>119</v>
      </c>
      <c r="CQ934">
        <v>276</v>
      </c>
      <c r="CR934">
        <v>2</v>
      </c>
      <c r="CW934">
        <v>9943536</v>
      </c>
      <c r="CY934">
        <v>0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 t="shared" si="604"/>
        <v>06/02/2020 19:52:23.430</v>
      </c>
      <c r="C935" t="str">
        <f t="shared" si="594"/>
        <v>FFDFD3C0</v>
      </c>
      <c r="D935" t="s">
        <v>113</v>
      </c>
      <c r="E935">
        <v>5</v>
      </c>
      <c r="H935">
        <v>172</v>
      </c>
      <c r="I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605"/>
        <v>19:52:28.078</v>
      </c>
      <c r="T935" t="str">
        <f t="shared" si="606"/>
        <v>19:52:26.978</v>
      </c>
      <c r="U935" t="str">
        <f t="shared" si="581"/>
        <v>A88BAF</v>
      </c>
      <c r="V935">
        <v>0</v>
      </c>
      <c r="W935">
        <v>0</v>
      </c>
      <c r="X935">
        <v>1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0</v>
      </c>
      <c r="AG935">
        <v>2</v>
      </c>
      <c r="AH935">
        <v>1</v>
      </c>
      <c r="AI935" t="s">
        <v>204</v>
      </c>
      <c r="AJ935">
        <v>38.310056000000003</v>
      </c>
      <c r="AK935" t="s">
        <v>268</v>
      </c>
      <c r="AL935">
        <v>-122.051089</v>
      </c>
      <c r="AM935">
        <v>25</v>
      </c>
      <c r="AN935">
        <v>725</v>
      </c>
      <c r="AO935" t="s">
        <v>118</v>
      </c>
      <c r="AP935">
        <v>13</v>
      </c>
      <c r="AQ935">
        <v>-11</v>
      </c>
      <c r="AR935">
        <v>192</v>
      </c>
      <c r="AZ935">
        <v>1200</v>
      </c>
      <c r="BA935">
        <v>1</v>
      </c>
      <c r="BB935" t="str">
        <f t="shared" si="595"/>
        <v xml:space="preserve">N65PJ   </v>
      </c>
      <c r="BC935">
        <v>7</v>
      </c>
      <c r="BE935">
        <v>0</v>
      </c>
      <c r="BF935">
        <v>0</v>
      </c>
      <c r="BG935">
        <v>0</v>
      </c>
      <c r="BH935">
        <v>700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 t="shared" si="607"/>
        <v>19:52:28.083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4</v>
      </c>
      <c r="CP935" t="s">
        <v>119</v>
      </c>
      <c r="CQ935">
        <v>276</v>
      </c>
      <c r="CR935">
        <v>2</v>
      </c>
      <c r="CW935">
        <v>9943536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 t="shared" ref="A936:A941" si="608">"06/02/2020 19:52:24.771"</f>
        <v>06/02/2020 19:52:24.771</v>
      </c>
      <c r="C936" t="str">
        <f t="shared" si="594"/>
        <v>FFDFD3C0</v>
      </c>
      <c r="D936" t="s">
        <v>122</v>
      </c>
      <c r="E936">
        <v>6</v>
      </c>
      <c r="F936">
        <v>2006</v>
      </c>
      <c r="G936" t="s">
        <v>123</v>
      </c>
      <c r="J936" t="s">
        <v>124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ref="S936:S941" si="609">"19:52:29.438"</f>
        <v>19:52:29.438</v>
      </c>
      <c r="T936" t="str">
        <f t="shared" ref="T936:T941" si="610">"19:52:29.038"</f>
        <v>19:52:29.038</v>
      </c>
      <c r="U936" t="str">
        <f t="shared" si="581"/>
        <v>A88BAF</v>
      </c>
      <c r="V936">
        <v>0</v>
      </c>
      <c r="W936">
        <v>0</v>
      </c>
      <c r="X936">
        <v>1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0</v>
      </c>
      <c r="AG936">
        <v>2</v>
      </c>
      <c r="AH936">
        <v>1</v>
      </c>
      <c r="AI936" t="s">
        <v>269</v>
      </c>
      <c r="AJ936">
        <v>38.30997</v>
      </c>
      <c r="AK936" t="s">
        <v>270</v>
      </c>
      <c r="AL936">
        <v>-122.051024</v>
      </c>
      <c r="AM936">
        <v>25</v>
      </c>
      <c r="AN936">
        <v>725</v>
      </c>
      <c r="AO936" t="s">
        <v>118</v>
      </c>
      <c r="AP936">
        <v>7</v>
      </c>
      <c r="AQ936">
        <v>-11</v>
      </c>
      <c r="AR936">
        <v>0</v>
      </c>
      <c r="AZ936">
        <v>1200</v>
      </c>
      <c r="BA936">
        <v>1</v>
      </c>
      <c r="BB936" t="str">
        <f t="shared" si="595"/>
        <v xml:space="preserve">N65PJ   </v>
      </c>
      <c r="BC936">
        <v>7</v>
      </c>
      <c r="BE936">
        <v>0</v>
      </c>
      <c r="BF936">
        <v>0</v>
      </c>
      <c r="BG936">
        <v>0</v>
      </c>
      <c r="BH936">
        <v>700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 t="shared" ref="BW936:BW941" si="611">"19:52:29.443"</f>
        <v>19:52:29.443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4</v>
      </c>
      <c r="CP936" t="s">
        <v>119</v>
      </c>
      <c r="CQ936">
        <v>276</v>
      </c>
      <c r="CR936">
        <v>2</v>
      </c>
      <c r="CW936">
        <v>9944580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 t="shared" si="608"/>
        <v>06/02/2020 19:52:24.771</v>
      </c>
      <c r="C937" t="str">
        <f t="shared" si="594"/>
        <v>FFDFD3C0</v>
      </c>
      <c r="D937" t="s">
        <v>127</v>
      </c>
      <c r="E937">
        <v>5</v>
      </c>
      <c r="H937">
        <v>47</v>
      </c>
      <c r="I937" t="s">
        <v>128</v>
      </c>
      <c r="J937" t="s">
        <v>129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609"/>
        <v>19:52:29.438</v>
      </c>
      <c r="T937" t="str">
        <f t="shared" si="610"/>
        <v>19:52:29.038</v>
      </c>
      <c r="U937" t="str">
        <f t="shared" si="581"/>
        <v>A88BAF</v>
      </c>
      <c r="V937">
        <v>0</v>
      </c>
      <c r="W937">
        <v>0</v>
      </c>
      <c r="X937">
        <v>1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0</v>
      </c>
      <c r="AG937">
        <v>2</v>
      </c>
      <c r="AH937">
        <v>1</v>
      </c>
      <c r="AI937" t="s">
        <v>269</v>
      </c>
      <c r="AJ937">
        <v>38.30997</v>
      </c>
      <c r="AK937" t="s">
        <v>270</v>
      </c>
      <c r="AL937">
        <v>-122.051024</v>
      </c>
      <c r="AM937">
        <v>25</v>
      </c>
      <c r="AN937">
        <v>725</v>
      </c>
      <c r="AO937" t="s">
        <v>118</v>
      </c>
      <c r="AP937">
        <v>7</v>
      </c>
      <c r="AQ937">
        <v>-11</v>
      </c>
      <c r="AR937">
        <v>0</v>
      </c>
      <c r="AZ937">
        <v>1200</v>
      </c>
      <c r="BA937">
        <v>1</v>
      </c>
      <c r="BB937" t="str">
        <f t="shared" si="595"/>
        <v xml:space="preserve">N65PJ   </v>
      </c>
      <c r="BC937">
        <v>7</v>
      </c>
      <c r="BE937">
        <v>0</v>
      </c>
      <c r="BF937">
        <v>0</v>
      </c>
      <c r="BG937">
        <v>0</v>
      </c>
      <c r="BH937">
        <v>700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 t="shared" si="611"/>
        <v>19:52:29.443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4</v>
      </c>
      <c r="CP937" t="s">
        <v>119</v>
      </c>
      <c r="CQ937">
        <v>276</v>
      </c>
      <c r="CR937">
        <v>2</v>
      </c>
      <c r="CW937">
        <v>9944580</v>
      </c>
      <c r="CY937">
        <v>0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 t="shared" si="608"/>
        <v>06/02/2020 19:52:24.771</v>
      </c>
      <c r="C938" t="str">
        <f t="shared" si="594"/>
        <v>FFDFD3C0</v>
      </c>
      <c r="D938" t="s">
        <v>113</v>
      </c>
      <c r="E938">
        <v>5</v>
      </c>
      <c r="H938">
        <v>172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609"/>
        <v>19:52:29.438</v>
      </c>
      <c r="T938" t="str">
        <f t="shared" si="610"/>
        <v>19:52:29.038</v>
      </c>
      <c r="U938" t="str">
        <f t="shared" si="581"/>
        <v>A88BAF</v>
      </c>
      <c r="V938">
        <v>0</v>
      </c>
      <c r="W938">
        <v>0</v>
      </c>
      <c r="X938">
        <v>1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0</v>
      </c>
      <c r="AG938">
        <v>2</v>
      </c>
      <c r="AH938">
        <v>1</v>
      </c>
      <c r="AI938" t="s">
        <v>269</v>
      </c>
      <c r="AJ938">
        <v>38.30997</v>
      </c>
      <c r="AK938" t="s">
        <v>270</v>
      </c>
      <c r="AL938">
        <v>-122.051024</v>
      </c>
      <c r="AM938">
        <v>25</v>
      </c>
      <c r="AN938">
        <v>725</v>
      </c>
      <c r="AO938" t="s">
        <v>118</v>
      </c>
      <c r="AP938">
        <v>7</v>
      </c>
      <c r="AQ938">
        <v>-11</v>
      </c>
      <c r="AR938">
        <v>0</v>
      </c>
      <c r="AZ938">
        <v>1200</v>
      </c>
      <c r="BA938">
        <v>1</v>
      </c>
      <c r="BB938" t="str">
        <f t="shared" si="595"/>
        <v xml:space="preserve">N65PJ   </v>
      </c>
      <c r="BC938">
        <v>7</v>
      </c>
      <c r="BE938">
        <v>0</v>
      </c>
      <c r="BF938">
        <v>0</v>
      </c>
      <c r="BG938">
        <v>0</v>
      </c>
      <c r="BH938">
        <v>700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 t="shared" si="611"/>
        <v>19:52:29.443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4</v>
      </c>
      <c r="CP938" t="s">
        <v>119</v>
      </c>
      <c r="CQ938">
        <v>276</v>
      </c>
      <c r="CR938">
        <v>2</v>
      </c>
      <c r="CW938">
        <v>9944580</v>
      </c>
      <c r="CY938">
        <v>0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 t="shared" si="608"/>
        <v>06/02/2020 19:52:24.771</v>
      </c>
      <c r="C939" t="str">
        <f t="shared" si="594"/>
        <v>FFDFD3C0</v>
      </c>
      <c r="D939" t="s">
        <v>125</v>
      </c>
      <c r="E939">
        <v>19</v>
      </c>
      <c r="F939">
        <v>1019</v>
      </c>
      <c r="G939" t="s">
        <v>114</v>
      </c>
      <c r="J939" t="s">
        <v>126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609"/>
        <v>19:52:29.438</v>
      </c>
      <c r="T939" t="str">
        <f t="shared" si="610"/>
        <v>19:52:29.038</v>
      </c>
      <c r="U939" t="str">
        <f t="shared" si="581"/>
        <v>A88BAF</v>
      </c>
      <c r="V939">
        <v>0</v>
      </c>
      <c r="W939">
        <v>0</v>
      </c>
      <c r="X939">
        <v>1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0</v>
      </c>
      <c r="AG939">
        <v>2</v>
      </c>
      <c r="AH939">
        <v>1</v>
      </c>
      <c r="AI939" t="s">
        <v>269</v>
      </c>
      <c r="AJ939">
        <v>38.30997</v>
      </c>
      <c r="AK939" t="s">
        <v>270</v>
      </c>
      <c r="AL939">
        <v>-122.051024</v>
      </c>
      <c r="AM939">
        <v>25</v>
      </c>
      <c r="AN939">
        <v>725</v>
      </c>
      <c r="AO939" t="s">
        <v>118</v>
      </c>
      <c r="AP939">
        <v>7</v>
      </c>
      <c r="AQ939">
        <v>-11</v>
      </c>
      <c r="AR939">
        <v>0</v>
      </c>
      <c r="AZ939">
        <v>1200</v>
      </c>
      <c r="BA939">
        <v>1</v>
      </c>
      <c r="BB939" t="str">
        <f t="shared" si="595"/>
        <v xml:space="preserve">N65PJ   </v>
      </c>
      <c r="BC939">
        <v>7</v>
      </c>
      <c r="BE939">
        <v>0</v>
      </c>
      <c r="BF939">
        <v>0</v>
      </c>
      <c r="BG939">
        <v>0</v>
      </c>
      <c r="BH939">
        <v>700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 t="shared" si="611"/>
        <v>19:52:29.443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4</v>
      </c>
      <c r="CP939" t="s">
        <v>119</v>
      </c>
      <c r="CQ939">
        <v>276</v>
      </c>
      <c r="CR939">
        <v>2</v>
      </c>
      <c r="CW939">
        <v>9944580</v>
      </c>
      <c r="CY939">
        <v>0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 t="shared" si="608"/>
        <v>06/02/2020 19:52:24.771</v>
      </c>
      <c r="C940" t="str">
        <f t="shared" si="594"/>
        <v>FFDFD3C0</v>
      </c>
      <c r="D940" t="s">
        <v>131</v>
      </c>
      <c r="E940">
        <v>11</v>
      </c>
      <c r="H940">
        <v>228</v>
      </c>
      <c r="I940" t="s">
        <v>132</v>
      </c>
      <c r="J940" t="s">
        <v>129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609"/>
        <v>19:52:29.438</v>
      </c>
      <c r="T940" t="str">
        <f t="shared" si="610"/>
        <v>19:52:29.038</v>
      </c>
      <c r="U940" t="str">
        <f t="shared" si="581"/>
        <v>A88BAF</v>
      </c>
      <c r="V940">
        <v>0</v>
      </c>
      <c r="W940">
        <v>0</v>
      </c>
      <c r="X940">
        <v>1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0</v>
      </c>
      <c r="AG940">
        <v>2</v>
      </c>
      <c r="AH940">
        <v>1</v>
      </c>
      <c r="AI940" t="s">
        <v>269</v>
      </c>
      <c r="AJ940">
        <v>38.30997</v>
      </c>
      <c r="AK940" t="s">
        <v>270</v>
      </c>
      <c r="AL940">
        <v>-122.051024</v>
      </c>
      <c r="AM940">
        <v>25</v>
      </c>
      <c r="AN940">
        <v>725</v>
      </c>
      <c r="AO940" t="s">
        <v>118</v>
      </c>
      <c r="AP940">
        <v>7</v>
      </c>
      <c r="AQ940">
        <v>-11</v>
      </c>
      <c r="AR940">
        <v>0</v>
      </c>
      <c r="AZ940">
        <v>1200</v>
      </c>
      <c r="BA940">
        <v>1</v>
      </c>
      <c r="BB940" t="str">
        <f t="shared" si="595"/>
        <v xml:space="preserve">N65PJ   </v>
      </c>
      <c r="BC940">
        <v>7</v>
      </c>
      <c r="BE940">
        <v>0</v>
      </c>
      <c r="BF940">
        <v>0</v>
      </c>
      <c r="BG940">
        <v>0</v>
      </c>
      <c r="BH940">
        <v>700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 t="shared" si="611"/>
        <v>19:52:29.443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4</v>
      </c>
      <c r="CP940" t="s">
        <v>119</v>
      </c>
      <c r="CQ940">
        <v>276</v>
      </c>
      <c r="CR940">
        <v>2</v>
      </c>
      <c r="CW940">
        <v>9944580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 t="shared" si="608"/>
        <v>06/02/2020 19:52:24.771</v>
      </c>
      <c r="C941" t="str">
        <f t="shared" si="594"/>
        <v>FFDFD3C0</v>
      </c>
      <c r="D941" t="s">
        <v>127</v>
      </c>
      <c r="E941">
        <v>9</v>
      </c>
      <c r="H941">
        <v>51</v>
      </c>
      <c r="I941" t="s">
        <v>133</v>
      </c>
      <c r="J941" t="s">
        <v>129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609"/>
        <v>19:52:29.438</v>
      </c>
      <c r="T941" t="str">
        <f t="shared" si="610"/>
        <v>19:52:29.038</v>
      </c>
      <c r="U941" t="str">
        <f t="shared" si="581"/>
        <v>A88BAF</v>
      </c>
      <c r="V941">
        <v>0</v>
      </c>
      <c r="W941">
        <v>0</v>
      </c>
      <c r="X941">
        <v>1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0</v>
      </c>
      <c r="AG941">
        <v>2</v>
      </c>
      <c r="AH941">
        <v>1</v>
      </c>
      <c r="AI941" t="s">
        <v>269</v>
      </c>
      <c r="AJ941">
        <v>38.30997</v>
      </c>
      <c r="AK941" t="s">
        <v>270</v>
      </c>
      <c r="AL941">
        <v>-122.051024</v>
      </c>
      <c r="AM941">
        <v>25</v>
      </c>
      <c r="AN941">
        <v>725</v>
      </c>
      <c r="AO941" t="s">
        <v>118</v>
      </c>
      <c r="AP941">
        <v>7</v>
      </c>
      <c r="AQ941">
        <v>-11</v>
      </c>
      <c r="AR941">
        <v>0</v>
      </c>
      <c r="AZ941">
        <v>1200</v>
      </c>
      <c r="BA941">
        <v>1</v>
      </c>
      <c r="BB941" t="str">
        <f t="shared" si="595"/>
        <v xml:space="preserve">N65PJ   </v>
      </c>
      <c r="BC941">
        <v>7</v>
      </c>
      <c r="BE941">
        <v>0</v>
      </c>
      <c r="BF941">
        <v>0</v>
      </c>
      <c r="BG941">
        <v>0</v>
      </c>
      <c r="BH941">
        <v>700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 t="shared" si="611"/>
        <v>19:52:29.443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4</v>
      </c>
      <c r="CP941" t="s">
        <v>119</v>
      </c>
      <c r="CQ941">
        <v>276</v>
      </c>
      <c r="CR941">
        <v>2</v>
      </c>
      <c r="CW941">
        <v>9944580</v>
      </c>
      <c r="CY941">
        <v>0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 t="shared" ref="A942:A947" si="612">"06/02/2020 19:52:25.666"</f>
        <v>06/02/2020 19:52:25.666</v>
      </c>
      <c r="C942" t="str">
        <f t="shared" si="594"/>
        <v>FFDFD3C0</v>
      </c>
      <c r="D942" t="s">
        <v>127</v>
      </c>
      <c r="E942">
        <v>9</v>
      </c>
      <c r="H942">
        <v>51</v>
      </c>
      <c r="I942" t="s">
        <v>133</v>
      </c>
      <c r="J942" t="s">
        <v>129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ref="S942:S947" si="613">"19:52:30.336"</f>
        <v>19:52:30.336</v>
      </c>
      <c r="T942" t="str">
        <f t="shared" ref="T942:T947" si="614">"19:52:29.936"</f>
        <v>19:52:29.936</v>
      </c>
      <c r="U942" t="str">
        <f t="shared" si="581"/>
        <v>A88BAF</v>
      </c>
      <c r="V942">
        <v>0</v>
      </c>
      <c r="W942">
        <v>0</v>
      </c>
      <c r="X942">
        <v>1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0</v>
      </c>
      <c r="AG942">
        <v>2</v>
      </c>
      <c r="AH942">
        <v>1</v>
      </c>
      <c r="AI942" t="s">
        <v>271</v>
      </c>
      <c r="AJ942">
        <v>38.309927000000002</v>
      </c>
      <c r="AK942" t="s">
        <v>201</v>
      </c>
      <c r="AL942">
        <v>-122.05100299999999</v>
      </c>
      <c r="AM942">
        <v>25</v>
      </c>
      <c r="AN942">
        <v>725</v>
      </c>
      <c r="AO942" t="s">
        <v>118</v>
      </c>
      <c r="AP942">
        <v>7</v>
      </c>
      <c r="AQ942">
        <v>-11</v>
      </c>
      <c r="AR942">
        <v>64</v>
      </c>
      <c r="AZ942">
        <v>1200</v>
      </c>
      <c r="BA942">
        <v>1</v>
      </c>
      <c r="BB942" t="str">
        <f t="shared" si="595"/>
        <v xml:space="preserve">N65PJ   </v>
      </c>
      <c r="BC942">
        <v>7</v>
      </c>
      <c r="BE942">
        <v>0</v>
      </c>
      <c r="BF942">
        <v>0</v>
      </c>
      <c r="BG942">
        <v>0</v>
      </c>
      <c r="BH942">
        <v>725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 t="shared" ref="BW942:BW947" si="615">"19:52:30.341"</f>
        <v>19:52:30.341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5</v>
      </c>
      <c r="CP942" t="s">
        <v>119</v>
      </c>
      <c r="CQ942">
        <v>276</v>
      </c>
      <c r="CR942">
        <v>2</v>
      </c>
      <c r="CW942">
        <v>9945242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 t="shared" si="612"/>
        <v>06/02/2020 19:52:25.666</v>
      </c>
      <c r="C943" t="str">
        <f t="shared" si="594"/>
        <v>FFDFD3C0</v>
      </c>
      <c r="D943" t="s">
        <v>131</v>
      </c>
      <c r="E943">
        <v>11</v>
      </c>
      <c r="H943">
        <v>228</v>
      </c>
      <c r="I943" t="s">
        <v>132</v>
      </c>
      <c r="J943" t="s">
        <v>129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613"/>
        <v>19:52:30.336</v>
      </c>
      <c r="T943" t="str">
        <f t="shared" si="614"/>
        <v>19:52:29.936</v>
      </c>
      <c r="U943" t="str">
        <f t="shared" si="581"/>
        <v>A88BAF</v>
      </c>
      <c r="V943">
        <v>0</v>
      </c>
      <c r="W943">
        <v>0</v>
      </c>
      <c r="X943">
        <v>1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0</v>
      </c>
      <c r="AG943">
        <v>2</v>
      </c>
      <c r="AH943">
        <v>1</v>
      </c>
      <c r="AI943" t="s">
        <v>271</v>
      </c>
      <c r="AJ943">
        <v>38.309927000000002</v>
      </c>
      <c r="AK943" t="s">
        <v>201</v>
      </c>
      <c r="AL943">
        <v>-122.05100299999999</v>
      </c>
      <c r="AM943">
        <v>25</v>
      </c>
      <c r="AN943">
        <v>725</v>
      </c>
      <c r="AO943" t="s">
        <v>118</v>
      </c>
      <c r="AP943">
        <v>7</v>
      </c>
      <c r="AQ943">
        <v>-11</v>
      </c>
      <c r="AR943">
        <v>64</v>
      </c>
      <c r="AZ943">
        <v>1200</v>
      </c>
      <c r="BA943">
        <v>1</v>
      </c>
      <c r="BB943" t="str">
        <f t="shared" si="595"/>
        <v xml:space="preserve">N65PJ   </v>
      </c>
      <c r="BC943">
        <v>7</v>
      </c>
      <c r="BE943">
        <v>0</v>
      </c>
      <c r="BF943">
        <v>0</v>
      </c>
      <c r="BG943">
        <v>0</v>
      </c>
      <c r="BH943">
        <v>725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 t="shared" si="615"/>
        <v>19:52:30.341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5</v>
      </c>
      <c r="CP943" t="s">
        <v>119</v>
      </c>
      <c r="CQ943">
        <v>276</v>
      </c>
      <c r="CR943">
        <v>2</v>
      </c>
      <c r="CW943">
        <v>9945242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 t="shared" si="612"/>
        <v>06/02/2020 19:52:25.666</v>
      </c>
      <c r="C944" t="str">
        <f t="shared" si="594"/>
        <v>FFDFD3C0</v>
      </c>
      <c r="D944" t="s">
        <v>122</v>
      </c>
      <c r="E944">
        <v>6</v>
      </c>
      <c r="F944">
        <v>2006</v>
      </c>
      <c r="G944" t="s">
        <v>123</v>
      </c>
      <c r="J944" t="s">
        <v>124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613"/>
        <v>19:52:30.336</v>
      </c>
      <c r="T944" t="str">
        <f t="shared" si="614"/>
        <v>19:52:29.936</v>
      </c>
      <c r="U944" t="str">
        <f t="shared" si="581"/>
        <v>A88BAF</v>
      </c>
      <c r="V944">
        <v>0</v>
      </c>
      <c r="W944">
        <v>0</v>
      </c>
      <c r="X944">
        <v>1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0</v>
      </c>
      <c r="AG944">
        <v>2</v>
      </c>
      <c r="AH944">
        <v>1</v>
      </c>
      <c r="AI944" t="s">
        <v>271</v>
      </c>
      <c r="AJ944">
        <v>38.309927000000002</v>
      </c>
      <c r="AK944" t="s">
        <v>201</v>
      </c>
      <c r="AL944">
        <v>-122.05100299999999</v>
      </c>
      <c r="AM944">
        <v>25</v>
      </c>
      <c r="AN944">
        <v>725</v>
      </c>
      <c r="AO944" t="s">
        <v>118</v>
      </c>
      <c r="AP944">
        <v>7</v>
      </c>
      <c r="AQ944">
        <v>-11</v>
      </c>
      <c r="AR944">
        <v>64</v>
      </c>
      <c r="AZ944">
        <v>1200</v>
      </c>
      <c r="BA944">
        <v>1</v>
      </c>
      <c r="BB944" t="str">
        <f t="shared" si="595"/>
        <v xml:space="preserve">N65PJ   </v>
      </c>
      <c r="BC944">
        <v>7</v>
      </c>
      <c r="BE944">
        <v>0</v>
      </c>
      <c r="BF944">
        <v>0</v>
      </c>
      <c r="BG944">
        <v>0</v>
      </c>
      <c r="BH944">
        <v>725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 t="shared" si="615"/>
        <v>19:52:30.341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5</v>
      </c>
      <c r="CP944" t="s">
        <v>119</v>
      </c>
      <c r="CQ944">
        <v>276</v>
      </c>
      <c r="CR944">
        <v>2</v>
      </c>
      <c r="CW944">
        <v>9945242</v>
      </c>
      <c r="CY944">
        <v>0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 t="shared" si="612"/>
        <v>06/02/2020 19:52:25.666</v>
      </c>
      <c r="C945" t="str">
        <f t="shared" si="594"/>
        <v>FFDFD3C0</v>
      </c>
      <c r="D945" t="s">
        <v>127</v>
      </c>
      <c r="E945">
        <v>5</v>
      </c>
      <c r="H945">
        <v>47</v>
      </c>
      <c r="I945" t="s">
        <v>128</v>
      </c>
      <c r="J945" t="s">
        <v>129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613"/>
        <v>19:52:30.336</v>
      </c>
      <c r="T945" t="str">
        <f t="shared" si="614"/>
        <v>19:52:29.936</v>
      </c>
      <c r="U945" t="str">
        <f t="shared" si="581"/>
        <v>A88BAF</v>
      </c>
      <c r="V945">
        <v>0</v>
      </c>
      <c r="W945">
        <v>0</v>
      </c>
      <c r="X945">
        <v>1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0</v>
      </c>
      <c r="AG945">
        <v>2</v>
      </c>
      <c r="AH945">
        <v>1</v>
      </c>
      <c r="AI945" t="s">
        <v>271</v>
      </c>
      <c r="AJ945">
        <v>38.309927000000002</v>
      </c>
      <c r="AK945" t="s">
        <v>201</v>
      </c>
      <c r="AL945">
        <v>-122.05100299999999</v>
      </c>
      <c r="AM945">
        <v>25</v>
      </c>
      <c r="AN945">
        <v>725</v>
      </c>
      <c r="AO945" t="s">
        <v>118</v>
      </c>
      <c r="AP945">
        <v>7</v>
      </c>
      <c r="AQ945">
        <v>-11</v>
      </c>
      <c r="AR945">
        <v>64</v>
      </c>
      <c r="AZ945">
        <v>1200</v>
      </c>
      <c r="BA945">
        <v>1</v>
      </c>
      <c r="BB945" t="str">
        <f t="shared" si="595"/>
        <v xml:space="preserve">N65PJ   </v>
      </c>
      <c r="BC945">
        <v>7</v>
      </c>
      <c r="BE945">
        <v>0</v>
      </c>
      <c r="BF945">
        <v>0</v>
      </c>
      <c r="BG945">
        <v>0</v>
      </c>
      <c r="BH945">
        <v>725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 t="shared" si="615"/>
        <v>19:52:30.341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5</v>
      </c>
      <c r="CP945" t="s">
        <v>119</v>
      </c>
      <c r="CQ945">
        <v>276</v>
      </c>
      <c r="CR945">
        <v>2</v>
      </c>
      <c r="CW945">
        <v>9945242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 t="shared" si="612"/>
        <v>06/02/2020 19:52:25.666</v>
      </c>
      <c r="C946" t="str">
        <f t="shared" si="594"/>
        <v>FFDFD3C0</v>
      </c>
      <c r="D946" t="s">
        <v>125</v>
      </c>
      <c r="E946">
        <v>19</v>
      </c>
      <c r="F946">
        <v>1019</v>
      </c>
      <c r="G946" t="s">
        <v>114</v>
      </c>
      <c r="J946" t="s">
        <v>126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613"/>
        <v>19:52:30.336</v>
      </c>
      <c r="T946" t="str">
        <f t="shared" si="614"/>
        <v>19:52:29.936</v>
      </c>
      <c r="U946" t="str">
        <f t="shared" si="581"/>
        <v>A88BAF</v>
      </c>
      <c r="V946">
        <v>0</v>
      </c>
      <c r="W946">
        <v>0</v>
      </c>
      <c r="X946">
        <v>1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0</v>
      </c>
      <c r="AG946">
        <v>2</v>
      </c>
      <c r="AH946">
        <v>1</v>
      </c>
      <c r="AI946" t="s">
        <v>271</v>
      </c>
      <c r="AJ946">
        <v>38.309927000000002</v>
      </c>
      <c r="AK946" t="s">
        <v>201</v>
      </c>
      <c r="AL946">
        <v>-122.05100299999999</v>
      </c>
      <c r="AM946">
        <v>25</v>
      </c>
      <c r="AN946">
        <v>725</v>
      </c>
      <c r="AO946" t="s">
        <v>118</v>
      </c>
      <c r="AP946">
        <v>7</v>
      </c>
      <c r="AQ946">
        <v>-11</v>
      </c>
      <c r="AR946">
        <v>64</v>
      </c>
      <c r="AZ946">
        <v>1200</v>
      </c>
      <c r="BA946">
        <v>1</v>
      </c>
      <c r="BB946" t="str">
        <f t="shared" si="595"/>
        <v xml:space="preserve">N65PJ   </v>
      </c>
      <c r="BC946">
        <v>7</v>
      </c>
      <c r="BE946">
        <v>0</v>
      </c>
      <c r="BF946">
        <v>0</v>
      </c>
      <c r="BG946">
        <v>0</v>
      </c>
      <c r="BH946">
        <v>725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 t="shared" si="615"/>
        <v>19:52:30.341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5</v>
      </c>
      <c r="CP946" t="s">
        <v>119</v>
      </c>
      <c r="CQ946">
        <v>276</v>
      </c>
      <c r="CR946">
        <v>2</v>
      </c>
      <c r="CW946">
        <v>9945242</v>
      </c>
      <c r="CY946">
        <v>0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 t="shared" si="612"/>
        <v>06/02/2020 19:52:25.666</v>
      </c>
      <c r="C947" t="str">
        <f t="shared" ref="C947:C971" si="616">"FFDFD3C0"</f>
        <v>FFDFD3C0</v>
      </c>
      <c r="D947" t="s">
        <v>113</v>
      </c>
      <c r="E947">
        <v>5</v>
      </c>
      <c r="H947">
        <v>172</v>
      </c>
      <c r="I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613"/>
        <v>19:52:30.336</v>
      </c>
      <c r="T947" t="str">
        <f t="shared" si="614"/>
        <v>19:52:29.936</v>
      </c>
      <c r="U947" t="str">
        <f t="shared" si="581"/>
        <v>A88BAF</v>
      </c>
      <c r="V947">
        <v>0</v>
      </c>
      <c r="W947">
        <v>0</v>
      </c>
      <c r="X947">
        <v>1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0</v>
      </c>
      <c r="AG947">
        <v>2</v>
      </c>
      <c r="AH947">
        <v>1</v>
      </c>
      <c r="AI947" t="s">
        <v>271</v>
      </c>
      <c r="AJ947">
        <v>38.309927000000002</v>
      </c>
      <c r="AK947" t="s">
        <v>201</v>
      </c>
      <c r="AL947">
        <v>-122.05100299999999</v>
      </c>
      <c r="AM947">
        <v>25</v>
      </c>
      <c r="AN947">
        <v>725</v>
      </c>
      <c r="AO947" t="s">
        <v>118</v>
      </c>
      <c r="AP947">
        <v>7</v>
      </c>
      <c r="AQ947">
        <v>-11</v>
      </c>
      <c r="AR947">
        <v>64</v>
      </c>
      <c r="AZ947">
        <v>1200</v>
      </c>
      <c r="BA947">
        <v>1</v>
      </c>
      <c r="BB947" t="str">
        <f t="shared" ref="BB947:BB971" si="617">"N65PJ   "</f>
        <v xml:space="preserve">N65PJ   </v>
      </c>
      <c r="BC947">
        <v>7</v>
      </c>
      <c r="BE947">
        <v>0</v>
      </c>
      <c r="BF947">
        <v>0</v>
      </c>
      <c r="BG947">
        <v>0</v>
      </c>
      <c r="BH947">
        <v>725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 t="shared" si="615"/>
        <v>19:52:30.341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5</v>
      </c>
      <c r="CP947" t="s">
        <v>119</v>
      </c>
      <c r="CQ947">
        <v>276</v>
      </c>
      <c r="CR947">
        <v>2</v>
      </c>
      <c r="CW947">
        <v>9945242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 t="shared" ref="A948:A953" si="618">"06/02/2020 19:52:26.628"</f>
        <v>06/02/2020 19:52:26.628</v>
      </c>
      <c r="C948" t="str">
        <f t="shared" si="616"/>
        <v>FFDFD3C0</v>
      </c>
      <c r="D948" t="s">
        <v>127</v>
      </c>
      <c r="E948">
        <v>9</v>
      </c>
      <c r="H948">
        <v>51</v>
      </c>
      <c r="I948" t="s">
        <v>133</v>
      </c>
      <c r="J948" t="s">
        <v>129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ref="S948:S953" si="619">"19:52:31.273"</f>
        <v>19:52:31.273</v>
      </c>
      <c r="T948" t="str">
        <f t="shared" ref="T948:T953" si="620">"19:52:30.873"</f>
        <v>19:52:30.873</v>
      </c>
      <c r="U948" t="str">
        <f t="shared" si="581"/>
        <v>A88BAF</v>
      </c>
      <c r="V948">
        <v>0</v>
      </c>
      <c r="W948">
        <v>0</v>
      </c>
      <c r="X948">
        <v>1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0</v>
      </c>
      <c r="AG948">
        <v>2</v>
      </c>
      <c r="AH948">
        <v>1</v>
      </c>
      <c r="AI948" t="s">
        <v>271</v>
      </c>
      <c r="AJ948">
        <v>38.309927000000002</v>
      </c>
      <c r="AK948" t="s">
        <v>272</v>
      </c>
      <c r="AL948">
        <v>-122.050982</v>
      </c>
      <c r="AM948">
        <v>25</v>
      </c>
      <c r="AN948">
        <v>750</v>
      </c>
      <c r="AO948" t="s">
        <v>118</v>
      </c>
      <c r="AP948">
        <v>6</v>
      </c>
      <c r="AQ948">
        <v>-10</v>
      </c>
      <c r="AR948">
        <v>0</v>
      </c>
      <c r="AZ948">
        <v>1200</v>
      </c>
      <c r="BA948">
        <v>1</v>
      </c>
      <c r="BB948" t="str">
        <f t="shared" si="617"/>
        <v xml:space="preserve">N65PJ   </v>
      </c>
      <c r="BC948">
        <v>7</v>
      </c>
      <c r="BE948">
        <v>0</v>
      </c>
      <c r="BF948">
        <v>0</v>
      </c>
      <c r="BG948">
        <v>0</v>
      </c>
      <c r="BH948">
        <v>725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 t="shared" ref="BW948:BW953" si="621">"19:52:31.275"</f>
        <v>19:52:31.275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4</v>
      </c>
      <c r="CP948" t="s">
        <v>119</v>
      </c>
      <c r="CQ948">
        <v>276</v>
      </c>
      <c r="CR948">
        <v>2</v>
      </c>
      <c r="CW948">
        <v>9945955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 t="shared" si="618"/>
        <v>06/02/2020 19:52:26.628</v>
      </c>
      <c r="C949" t="str">
        <f t="shared" si="616"/>
        <v>FFDFD3C0</v>
      </c>
      <c r="D949" t="s">
        <v>131</v>
      </c>
      <c r="E949">
        <v>11</v>
      </c>
      <c r="H949">
        <v>228</v>
      </c>
      <c r="I949" t="s">
        <v>132</v>
      </c>
      <c r="J949" t="s">
        <v>129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619"/>
        <v>19:52:31.273</v>
      </c>
      <c r="T949" t="str">
        <f t="shared" si="620"/>
        <v>19:52:30.873</v>
      </c>
      <c r="U949" t="str">
        <f t="shared" si="581"/>
        <v>A88BAF</v>
      </c>
      <c r="V949">
        <v>0</v>
      </c>
      <c r="W949">
        <v>0</v>
      </c>
      <c r="X949">
        <v>1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0</v>
      </c>
      <c r="AG949">
        <v>2</v>
      </c>
      <c r="AH949">
        <v>1</v>
      </c>
      <c r="AI949" t="s">
        <v>271</v>
      </c>
      <c r="AJ949">
        <v>38.309927000000002</v>
      </c>
      <c r="AK949" t="s">
        <v>272</v>
      </c>
      <c r="AL949">
        <v>-122.050982</v>
      </c>
      <c r="AM949">
        <v>25</v>
      </c>
      <c r="AN949">
        <v>750</v>
      </c>
      <c r="AO949" t="s">
        <v>118</v>
      </c>
      <c r="AP949">
        <v>6</v>
      </c>
      <c r="AQ949">
        <v>-10</v>
      </c>
      <c r="AR949">
        <v>0</v>
      </c>
      <c r="AZ949">
        <v>1200</v>
      </c>
      <c r="BA949">
        <v>1</v>
      </c>
      <c r="BB949" t="str">
        <f t="shared" si="617"/>
        <v xml:space="preserve">N65PJ   </v>
      </c>
      <c r="BC949">
        <v>7</v>
      </c>
      <c r="BE949">
        <v>0</v>
      </c>
      <c r="BF949">
        <v>0</v>
      </c>
      <c r="BG949">
        <v>0</v>
      </c>
      <c r="BH949">
        <v>725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 t="shared" si="621"/>
        <v>19:52:31.275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4</v>
      </c>
      <c r="CP949" t="s">
        <v>119</v>
      </c>
      <c r="CQ949">
        <v>276</v>
      </c>
      <c r="CR949">
        <v>2</v>
      </c>
      <c r="CW949">
        <v>9945955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 t="shared" si="618"/>
        <v>06/02/2020 19:52:26.628</v>
      </c>
      <c r="C950" t="str">
        <f t="shared" si="616"/>
        <v>FFDFD3C0</v>
      </c>
      <c r="D950" t="s">
        <v>122</v>
      </c>
      <c r="E950">
        <v>6</v>
      </c>
      <c r="F950">
        <v>2006</v>
      </c>
      <c r="G950" t="s">
        <v>123</v>
      </c>
      <c r="J950" t="s">
        <v>124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619"/>
        <v>19:52:31.273</v>
      </c>
      <c r="T950" t="str">
        <f t="shared" si="620"/>
        <v>19:52:30.873</v>
      </c>
      <c r="U950" t="str">
        <f t="shared" si="581"/>
        <v>A88BAF</v>
      </c>
      <c r="V950">
        <v>0</v>
      </c>
      <c r="W950">
        <v>0</v>
      </c>
      <c r="X950">
        <v>1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0</v>
      </c>
      <c r="AG950">
        <v>2</v>
      </c>
      <c r="AH950">
        <v>1</v>
      </c>
      <c r="AI950" t="s">
        <v>271</v>
      </c>
      <c r="AJ950">
        <v>38.309927000000002</v>
      </c>
      <c r="AK950" t="s">
        <v>272</v>
      </c>
      <c r="AL950">
        <v>-122.050982</v>
      </c>
      <c r="AM950">
        <v>25</v>
      </c>
      <c r="AN950">
        <v>750</v>
      </c>
      <c r="AO950" t="s">
        <v>118</v>
      </c>
      <c r="AP950">
        <v>6</v>
      </c>
      <c r="AQ950">
        <v>-10</v>
      </c>
      <c r="AR950">
        <v>0</v>
      </c>
      <c r="AZ950">
        <v>1200</v>
      </c>
      <c r="BA950">
        <v>1</v>
      </c>
      <c r="BB950" t="str">
        <f t="shared" si="617"/>
        <v xml:space="preserve">N65PJ   </v>
      </c>
      <c r="BC950">
        <v>7</v>
      </c>
      <c r="BE950">
        <v>0</v>
      </c>
      <c r="BF950">
        <v>0</v>
      </c>
      <c r="BG950">
        <v>0</v>
      </c>
      <c r="BH950">
        <v>725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 t="shared" si="621"/>
        <v>19:52:31.275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4</v>
      </c>
      <c r="CP950" t="s">
        <v>119</v>
      </c>
      <c r="CQ950">
        <v>276</v>
      </c>
      <c r="CR950">
        <v>2</v>
      </c>
      <c r="CW950">
        <v>9945955</v>
      </c>
      <c r="CY950">
        <v>0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 t="shared" si="618"/>
        <v>06/02/2020 19:52:26.628</v>
      </c>
      <c r="C951" t="str">
        <f t="shared" si="616"/>
        <v>FFDFD3C0</v>
      </c>
      <c r="D951" t="s">
        <v>125</v>
      </c>
      <c r="E951">
        <v>19</v>
      </c>
      <c r="F951">
        <v>1019</v>
      </c>
      <c r="G951" t="s">
        <v>114</v>
      </c>
      <c r="J951" t="s">
        <v>126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619"/>
        <v>19:52:31.273</v>
      </c>
      <c r="T951" t="str">
        <f t="shared" si="620"/>
        <v>19:52:30.873</v>
      </c>
      <c r="U951" t="str">
        <f t="shared" si="581"/>
        <v>A88BAF</v>
      </c>
      <c r="V951">
        <v>0</v>
      </c>
      <c r="W951">
        <v>0</v>
      </c>
      <c r="X951">
        <v>1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0</v>
      </c>
      <c r="AG951">
        <v>2</v>
      </c>
      <c r="AH951">
        <v>1</v>
      </c>
      <c r="AI951" t="s">
        <v>271</v>
      </c>
      <c r="AJ951">
        <v>38.309927000000002</v>
      </c>
      <c r="AK951" t="s">
        <v>272</v>
      </c>
      <c r="AL951">
        <v>-122.050982</v>
      </c>
      <c r="AM951">
        <v>25</v>
      </c>
      <c r="AN951">
        <v>750</v>
      </c>
      <c r="AO951" t="s">
        <v>118</v>
      </c>
      <c r="AP951">
        <v>6</v>
      </c>
      <c r="AQ951">
        <v>-10</v>
      </c>
      <c r="AR951">
        <v>0</v>
      </c>
      <c r="AZ951">
        <v>1200</v>
      </c>
      <c r="BA951">
        <v>1</v>
      </c>
      <c r="BB951" t="str">
        <f t="shared" si="617"/>
        <v xml:space="preserve">N65PJ   </v>
      </c>
      <c r="BC951">
        <v>7</v>
      </c>
      <c r="BE951">
        <v>0</v>
      </c>
      <c r="BF951">
        <v>0</v>
      </c>
      <c r="BG951">
        <v>0</v>
      </c>
      <c r="BH951">
        <v>725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 t="shared" si="621"/>
        <v>19:52:31.275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4</v>
      </c>
      <c r="CP951" t="s">
        <v>119</v>
      </c>
      <c r="CQ951">
        <v>276</v>
      </c>
      <c r="CR951">
        <v>2</v>
      </c>
      <c r="CW951">
        <v>9945955</v>
      </c>
      <c r="CY951">
        <v>0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 t="shared" si="618"/>
        <v>06/02/2020 19:52:26.628</v>
      </c>
      <c r="C952" t="str">
        <f t="shared" si="616"/>
        <v>FFDFD3C0</v>
      </c>
      <c r="D952" t="s">
        <v>127</v>
      </c>
      <c r="E952">
        <v>5</v>
      </c>
      <c r="H952">
        <v>47</v>
      </c>
      <c r="I952" t="s">
        <v>128</v>
      </c>
      <c r="J952" t="s">
        <v>129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619"/>
        <v>19:52:31.273</v>
      </c>
      <c r="T952" t="str">
        <f t="shared" si="620"/>
        <v>19:52:30.873</v>
      </c>
      <c r="U952" t="str">
        <f t="shared" si="581"/>
        <v>A88BAF</v>
      </c>
      <c r="V952">
        <v>0</v>
      </c>
      <c r="W952">
        <v>0</v>
      </c>
      <c r="X952">
        <v>1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0</v>
      </c>
      <c r="AG952">
        <v>2</v>
      </c>
      <c r="AH952">
        <v>1</v>
      </c>
      <c r="AI952" t="s">
        <v>271</v>
      </c>
      <c r="AJ952">
        <v>38.309927000000002</v>
      </c>
      <c r="AK952" t="s">
        <v>272</v>
      </c>
      <c r="AL952">
        <v>-122.050982</v>
      </c>
      <c r="AM952">
        <v>25</v>
      </c>
      <c r="AN952">
        <v>750</v>
      </c>
      <c r="AO952" t="s">
        <v>118</v>
      </c>
      <c r="AP952">
        <v>6</v>
      </c>
      <c r="AQ952">
        <v>-10</v>
      </c>
      <c r="AR952">
        <v>0</v>
      </c>
      <c r="AZ952">
        <v>1200</v>
      </c>
      <c r="BA952">
        <v>1</v>
      </c>
      <c r="BB952" t="str">
        <f t="shared" si="617"/>
        <v xml:space="preserve">N65PJ   </v>
      </c>
      <c r="BC952">
        <v>7</v>
      </c>
      <c r="BE952">
        <v>0</v>
      </c>
      <c r="BF952">
        <v>0</v>
      </c>
      <c r="BG952">
        <v>0</v>
      </c>
      <c r="BH952">
        <v>725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 t="shared" si="621"/>
        <v>19:52:31.275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4</v>
      </c>
      <c r="CP952" t="s">
        <v>119</v>
      </c>
      <c r="CQ952">
        <v>276</v>
      </c>
      <c r="CR952">
        <v>2</v>
      </c>
      <c r="CW952">
        <v>9945955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 t="shared" si="618"/>
        <v>06/02/2020 19:52:26.628</v>
      </c>
      <c r="C953" t="str">
        <f t="shared" si="616"/>
        <v>FFDFD3C0</v>
      </c>
      <c r="D953" t="s">
        <v>113</v>
      </c>
      <c r="E953">
        <v>5</v>
      </c>
      <c r="H953">
        <v>172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619"/>
        <v>19:52:31.273</v>
      </c>
      <c r="T953" t="str">
        <f t="shared" si="620"/>
        <v>19:52:30.873</v>
      </c>
      <c r="U953" t="str">
        <f t="shared" si="581"/>
        <v>A88BAF</v>
      </c>
      <c r="V953">
        <v>0</v>
      </c>
      <c r="W953">
        <v>0</v>
      </c>
      <c r="X953">
        <v>1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0</v>
      </c>
      <c r="AG953">
        <v>2</v>
      </c>
      <c r="AH953">
        <v>1</v>
      </c>
      <c r="AI953" t="s">
        <v>271</v>
      </c>
      <c r="AJ953">
        <v>38.309927000000002</v>
      </c>
      <c r="AK953" t="s">
        <v>272</v>
      </c>
      <c r="AL953">
        <v>-122.050982</v>
      </c>
      <c r="AM953">
        <v>25</v>
      </c>
      <c r="AN953">
        <v>750</v>
      </c>
      <c r="AO953" t="s">
        <v>118</v>
      </c>
      <c r="AP953">
        <v>6</v>
      </c>
      <c r="AQ953">
        <v>-10</v>
      </c>
      <c r="AR953">
        <v>0</v>
      </c>
      <c r="AZ953">
        <v>1200</v>
      </c>
      <c r="BA953">
        <v>1</v>
      </c>
      <c r="BB953" t="str">
        <f t="shared" si="617"/>
        <v xml:space="preserve">N65PJ   </v>
      </c>
      <c r="BC953">
        <v>7</v>
      </c>
      <c r="BE953">
        <v>0</v>
      </c>
      <c r="BF953">
        <v>0</v>
      </c>
      <c r="BG953">
        <v>0</v>
      </c>
      <c r="BH953">
        <v>725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 t="shared" si="621"/>
        <v>19:52:31.275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4</v>
      </c>
      <c r="CP953" t="s">
        <v>119</v>
      </c>
      <c r="CQ953">
        <v>276</v>
      </c>
      <c r="CR953">
        <v>2</v>
      </c>
      <c r="CW953">
        <v>9945955</v>
      </c>
      <c r="CY953">
        <v>0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 t="shared" ref="A954:A959" si="622">"06/02/2020 19:52:27.714"</f>
        <v>06/02/2020 19:52:27.714</v>
      </c>
      <c r="C954" t="str">
        <f t="shared" si="616"/>
        <v>FFDFD3C0</v>
      </c>
      <c r="D954" t="s">
        <v>127</v>
      </c>
      <c r="E954">
        <v>5</v>
      </c>
      <c r="H954">
        <v>47</v>
      </c>
      <c r="I954" t="s">
        <v>128</v>
      </c>
      <c r="J954" t="s">
        <v>129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ref="S954:S959" si="623">"19:52:32.352"</f>
        <v>19:52:32.352</v>
      </c>
      <c r="T954" t="str">
        <f t="shared" ref="T954:T959" si="624">"19:52:31.952"</f>
        <v>19:52:31.952</v>
      </c>
      <c r="U954" t="str">
        <f t="shared" si="581"/>
        <v>A88BAF</v>
      </c>
      <c r="V954">
        <v>0</v>
      </c>
      <c r="W954">
        <v>0</v>
      </c>
      <c r="X954">
        <v>1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0</v>
      </c>
      <c r="AG954">
        <v>2</v>
      </c>
      <c r="AH954">
        <v>1</v>
      </c>
      <c r="AI954" t="s">
        <v>273</v>
      </c>
      <c r="AJ954">
        <v>38.309840999999999</v>
      </c>
      <c r="AK954" t="s">
        <v>274</v>
      </c>
      <c r="AL954">
        <v>-122.050939</v>
      </c>
      <c r="AM954">
        <v>25</v>
      </c>
      <c r="AN954">
        <v>750</v>
      </c>
      <c r="AO954" t="s">
        <v>118</v>
      </c>
      <c r="AP954">
        <v>6</v>
      </c>
      <c r="AQ954">
        <v>-9</v>
      </c>
      <c r="AR954">
        <v>0</v>
      </c>
      <c r="AZ954">
        <v>1200</v>
      </c>
      <c r="BA954">
        <v>1</v>
      </c>
      <c r="BB954" t="str">
        <f t="shared" si="617"/>
        <v xml:space="preserve">N65PJ   </v>
      </c>
      <c r="BC954">
        <v>7</v>
      </c>
      <c r="BE954">
        <v>0</v>
      </c>
      <c r="BF954">
        <v>0</v>
      </c>
      <c r="BG954">
        <v>0</v>
      </c>
      <c r="BH954">
        <v>725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 t="shared" ref="BW954:BW959" si="625">"19:52:32.355"</f>
        <v>19:52:32.355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4</v>
      </c>
      <c r="CP954" t="s">
        <v>119</v>
      </c>
      <c r="CQ954">
        <v>276</v>
      </c>
      <c r="CR954">
        <v>2</v>
      </c>
      <c r="CW954">
        <v>9946801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 t="shared" si="622"/>
        <v>06/02/2020 19:52:27.714</v>
      </c>
      <c r="C955" t="str">
        <f t="shared" si="616"/>
        <v>FFDFD3C0</v>
      </c>
      <c r="D955" t="s">
        <v>113</v>
      </c>
      <c r="E955">
        <v>5</v>
      </c>
      <c r="H955">
        <v>172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623"/>
        <v>19:52:32.352</v>
      </c>
      <c r="T955" t="str">
        <f t="shared" si="624"/>
        <v>19:52:31.952</v>
      </c>
      <c r="U955" t="str">
        <f t="shared" si="581"/>
        <v>A88BAF</v>
      </c>
      <c r="V955">
        <v>0</v>
      </c>
      <c r="W955">
        <v>0</v>
      </c>
      <c r="X955">
        <v>1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0</v>
      </c>
      <c r="AG955">
        <v>2</v>
      </c>
      <c r="AH955">
        <v>1</v>
      </c>
      <c r="AI955" t="s">
        <v>273</v>
      </c>
      <c r="AJ955">
        <v>38.309840999999999</v>
      </c>
      <c r="AK955" t="s">
        <v>274</v>
      </c>
      <c r="AL955">
        <v>-122.050939</v>
      </c>
      <c r="AM955">
        <v>25</v>
      </c>
      <c r="AN955">
        <v>750</v>
      </c>
      <c r="AO955" t="s">
        <v>118</v>
      </c>
      <c r="AP955">
        <v>6</v>
      </c>
      <c r="AQ955">
        <v>-9</v>
      </c>
      <c r="AR955">
        <v>0</v>
      </c>
      <c r="AZ955">
        <v>1200</v>
      </c>
      <c r="BA955">
        <v>1</v>
      </c>
      <c r="BB955" t="str">
        <f t="shared" si="617"/>
        <v xml:space="preserve">N65PJ   </v>
      </c>
      <c r="BC955">
        <v>7</v>
      </c>
      <c r="BE955">
        <v>0</v>
      </c>
      <c r="BF955">
        <v>0</v>
      </c>
      <c r="BG955">
        <v>0</v>
      </c>
      <c r="BH955">
        <v>725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 t="shared" si="625"/>
        <v>19:52:32.355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4</v>
      </c>
      <c r="CP955" t="s">
        <v>119</v>
      </c>
      <c r="CQ955">
        <v>276</v>
      </c>
      <c r="CR955">
        <v>2</v>
      </c>
      <c r="CW955">
        <v>9946801</v>
      </c>
      <c r="CY955">
        <v>0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 t="shared" si="622"/>
        <v>06/02/2020 19:52:27.714</v>
      </c>
      <c r="C956" t="str">
        <f t="shared" si="616"/>
        <v>FFDFD3C0</v>
      </c>
      <c r="D956" t="s">
        <v>122</v>
      </c>
      <c r="E956">
        <v>6</v>
      </c>
      <c r="F956">
        <v>2006</v>
      </c>
      <c r="G956" t="s">
        <v>123</v>
      </c>
      <c r="J956" t="s">
        <v>124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623"/>
        <v>19:52:32.352</v>
      </c>
      <c r="T956" t="str">
        <f t="shared" si="624"/>
        <v>19:52:31.952</v>
      </c>
      <c r="U956" t="str">
        <f t="shared" si="581"/>
        <v>A88BAF</v>
      </c>
      <c r="V956">
        <v>0</v>
      </c>
      <c r="W956">
        <v>0</v>
      </c>
      <c r="X956">
        <v>1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0</v>
      </c>
      <c r="AG956">
        <v>2</v>
      </c>
      <c r="AH956">
        <v>1</v>
      </c>
      <c r="AI956" t="s">
        <v>273</v>
      </c>
      <c r="AJ956">
        <v>38.309840999999999</v>
      </c>
      <c r="AK956" t="s">
        <v>274</v>
      </c>
      <c r="AL956">
        <v>-122.050939</v>
      </c>
      <c r="AM956">
        <v>25</v>
      </c>
      <c r="AN956">
        <v>750</v>
      </c>
      <c r="AO956" t="s">
        <v>118</v>
      </c>
      <c r="AP956">
        <v>6</v>
      </c>
      <c r="AQ956">
        <v>-9</v>
      </c>
      <c r="AR956">
        <v>0</v>
      </c>
      <c r="AZ956">
        <v>1200</v>
      </c>
      <c r="BA956">
        <v>1</v>
      </c>
      <c r="BB956" t="str">
        <f t="shared" si="617"/>
        <v xml:space="preserve">N65PJ   </v>
      </c>
      <c r="BC956">
        <v>7</v>
      </c>
      <c r="BE956">
        <v>0</v>
      </c>
      <c r="BF956">
        <v>0</v>
      </c>
      <c r="BG956">
        <v>0</v>
      </c>
      <c r="BH956">
        <v>725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 t="shared" si="625"/>
        <v>19:52:32.355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4</v>
      </c>
      <c r="CP956" t="s">
        <v>119</v>
      </c>
      <c r="CQ956">
        <v>276</v>
      </c>
      <c r="CR956">
        <v>2</v>
      </c>
      <c r="CW956">
        <v>9946801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 t="shared" si="622"/>
        <v>06/02/2020 19:52:27.714</v>
      </c>
      <c r="C957" t="str">
        <f t="shared" si="616"/>
        <v>FFDFD3C0</v>
      </c>
      <c r="D957" t="s">
        <v>127</v>
      </c>
      <c r="E957">
        <v>9</v>
      </c>
      <c r="H957">
        <v>51</v>
      </c>
      <c r="I957" t="s">
        <v>133</v>
      </c>
      <c r="J957" t="s">
        <v>129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623"/>
        <v>19:52:32.352</v>
      </c>
      <c r="T957" t="str">
        <f t="shared" si="624"/>
        <v>19:52:31.952</v>
      </c>
      <c r="U957" t="str">
        <f t="shared" si="581"/>
        <v>A88BAF</v>
      </c>
      <c r="V957">
        <v>0</v>
      </c>
      <c r="W957">
        <v>0</v>
      </c>
      <c r="X957">
        <v>1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0</v>
      </c>
      <c r="AG957">
        <v>2</v>
      </c>
      <c r="AH957">
        <v>1</v>
      </c>
      <c r="AI957" t="s">
        <v>273</v>
      </c>
      <c r="AJ957">
        <v>38.309840999999999</v>
      </c>
      <c r="AK957" t="s">
        <v>274</v>
      </c>
      <c r="AL957">
        <v>-122.050939</v>
      </c>
      <c r="AM957">
        <v>25</v>
      </c>
      <c r="AN957">
        <v>750</v>
      </c>
      <c r="AO957" t="s">
        <v>118</v>
      </c>
      <c r="AP957">
        <v>6</v>
      </c>
      <c r="AQ957">
        <v>-9</v>
      </c>
      <c r="AR957">
        <v>0</v>
      </c>
      <c r="AZ957">
        <v>1200</v>
      </c>
      <c r="BA957">
        <v>1</v>
      </c>
      <c r="BB957" t="str">
        <f t="shared" si="617"/>
        <v xml:space="preserve">N65PJ   </v>
      </c>
      <c r="BC957">
        <v>7</v>
      </c>
      <c r="BE957">
        <v>0</v>
      </c>
      <c r="BF957">
        <v>0</v>
      </c>
      <c r="BG957">
        <v>0</v>
      </c>
      <c r="BH957">
        <v>725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 t="shared" si="625"/>
        <v>19:52:32.355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4</v>
      </c>
      <c r="CP957" t="s">
        <v>119</v>
      </c>
      <c r="CQ957">
        <v>276</v>
      </c>
      <c r="CR957">
        <v>2</v>
      </c>
      <c r="CW957">
        <v>9946801</v>
      </c>
      <c r="CY957">
        <v>0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 t="shared" si="622"/>
        <v>06/02/2020 19:52:27.714</v>
      </c>
      <c r="C958" t="str">
        <f t="shared" si="616"/>
        <v>FFDFD3C0</v>
      </c>
      <c r="D958" t="s">
        <v>131</v>
      </c>
      <c r="E958">
        <v>11</v>
      </c>
      <c r="H958">
        <v>228</v>
      </c>
      <c r="I958" t="s">
        <v>132</v>
      </c>
      <c r="J958" t="s">
        <v>129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623"/>
        <v>19:52:32.352</v>
      </c>
      <c r="T958" t="str">
        <f t="shared" si="624"/>
        <v>19:52:31.952</v>
      </c>
      <c r="U958" t="str">
        <f t="shared" si="581"/>
        <v>A88BAF</v>
      </c>
      <c r="V958">
        <v>0</v>
      </c>
      <c r="W958">
        <v>0</v>
      </c>
      <c r="X958">
        <v>1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0</v>
      </c>
      <c r="AG958">
        <v>2</v>
      </c>
      <c r="AH958">
        <v>1</v>
      </c>
      <c r="AI958" t="s">
        <v>273</v>
      </c>
      <c r="AJ958">
        <v>38.309840999999999</v>
      </c>
      <c r="AK958" t="s">
        <v>274</v>
      </c>
      <c r="AL958">
        <v>-122.050939</v>
      </c>
      <c r="AM958">
        <v>25</v>
      </c>
      <c r="AN958">
        <v>750</v>
      </c>
      <c r="AO958" t="s">
        <v>118</v>
      </c>
      <c r="AP958">
        <v>6</v>
      </c>
      <c r="AQ958">
        <v>-9</v>
      </c>
      <c r="AR958">
        <v>0</v>
      </c>
      <c r="AZ958">
        <v>1200</v>
      </c>
      <c r="BA958">
        <v>1</v>
      </c>
      <c r="BB958" t="str">
        <f t="shared" si="617"/>
        <v xml:space="preserve">N65PJ   </v>
      </c>
      <c r="BC958">
        <v>7</v>
      </c>
      <c r="BE958">
        <v>0</v>
      </c>
      <c r="BF958">
        <v>0</v>
      </c>
      <c r="BG958">
        <v>0</v>
      </c>
      <c r="BH958">
        <v>725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 t="shared" si="625"/>
        <v>19:52:32.355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4</v>
      </c>
      <c r="CP958" t="s">
        <v>119</v>
      </c>
      <c r="CQ958">
        <v>276</v>
      </c>
      <c r="CR958">
        <v>2</v>
      </c>
      <c r="CW958">
        <v>9946801</v>
      </c>
      <c r="CY958">
        <v>0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 t="shared" si="622"/>
        <v>06/02/2020 19:52:27.714</v>
      </c>
      <c r="C959" t="str">
        <f t="shared" si="616"/>
        <v>FFDFD3C0</v>
      </c>
      <c r="D959" t="s">
        <v>125</v>
      </c>
      <c r="E959">
        <v>19</v>
      </c>
      <c r="F959">
        <v>1019</v>
      </c>
      <c r="G959" t="s">
        <v>114</v>
      </c>
      <c r="J959" t="s">
        <v>126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623"/>
        <v>19:52:32.352</v>
      </c>
      <c r="T959" t="str">
        <f t="shared" si="624"/>
        <v>19:52:31.952</v>
      </c>
      <c r="U959" t="str">
        <f t="shared" si="581"/>
        <v>A88BAF</v>
      </c>
      <c r="V959">
        <v>0</v>
      </c>
      <c r="W959">
        <v>0</v>
      </c>
      <c r="X959">
        <v>1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0</v>
      </c>
      <c r="AG959">
        <v>2</v>
      </c>
      <c r="AH959">
        <v>1</v>
      </c>
      <c r="AI959" t="s">
        <v>273</v>
      </c>
      <c r="AJ959">
        <v>38.309840999999999</v>
      </c>
      <c r="AK959" t="s">
        <v>274</v>
      </c>
      <c r="AL959">
        <v>-122.050939</v>
      </c>
      <c r="AM959">
        <v>25</v>
      </c>
      <c r="AN959">
        <v>750</v>
      </c>
      <c r="AO959" t="s">
        <v>118</v>
      </c>
      <c r="AP959">
        <v>6</v>
      </c>
      <c r="AQ959">
        <v>-9</v>
      </c>
      <c r="AR959">
        <v>0</v>
      </c>
      <c r="AZ959">
        <v>1200</v>
      </c>
      <c r="BA959">
        <v>1</v>
      </c>
      <c r="BB959" t="str">
        <f t="shared" si="617"/>
        <v xml:space="preserve">N65PJ   </v>
      </c>
      <c r="BC959">
        <v>7</v>
      </c>
      <c r="BE959">
        <v>0</v>
      </c>
      <c r="BF959">
        <v>0</v>
      </c>
      <c r="BG959">
        <v>0</v>
      </c>
      <c r="BH959">
        <v>725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 t="shared" si="625"/>
        <v>19:52:32.355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4</v>
      </c>
      <c r="CP959" t="s">
        <v>119</v>
      </c>
      <c r="CQ959">
        <v>276</v>
      </c>
      <c r="CR959">
        <v>2</v>
      </c>
      <c r="CW959">
        <v>9946801</v>
      </c>
      <c r="CY959">
        <v>0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 t="shared" ref="A960:A965" si="626">"06/02/2020 19:52:28.806"</f>
        <v>06/02/2020 19:52:28.806</v>
      </c>
      <c r="C960" t="str">
        <f t="shared" si="616"/>
        <v>FFDFD3C0</v>
      </c>
      <c r="D960" t="s">
        <v>131</v>
      </c>
      <c r="E960">
        <v>11</v>
      </c>
      <c r="H960">
        <v>228</v>
      </c>
      <c r="I960" t="s">
        <v>132</v>
      </c>
      <c r="J960" t="s">
        <v>129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ref="S960:S965" si="627">"19:52:33.469"</f>
        <v>19:52:33.469</v>
      </c>
      <c r="T960" t="str">
        <f t="shared" ref="T960:T965" si="628">"19:52:32.969"</f>
        <v>19:52:32.969</v>
      </c>
      <c r="U960" t="str">
        <f t="shared" si="581"/>
        <v>A88BAF</v>
      </c>
      <c r="V960">
        <v>0</v>
      </c>
      <c r="W960">
        <v>0</v>
      </c>
      <c r="X960">
        <v>1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0</v>
      </c>
      <c r="AG960">
        <v>2</v>
      </c>
      <c r="AH960">
        <v>1</v>
      </c>
      <c r="AI960" t="s">
        <v>275</v>
      </c>
      <c r="AJ960">
        <v>38.309820000000002</v>
      </c>
      <c r="AK960" t="s">
        <v>244</v>
      </c>
      <c r="AL960">
        <v>-122.050917</v>
      </c>
      <c r="AM960">
        <v>25</v>
      </c>
      <c r="AN960">
        <v>750</v>
      </c>
      <c r="AO960" t="s">
        <v>118</v>
      </c>
      <c r="AP960">
        <v>4</v>
      </c>
      <c r="AQ960">
        <v>-9</v>
      </c>
      <c r="AR960">
        <v>64</v>
      </c>
      <c r="AZ960">
        <v>1200</v>
      </c>
      <c r="BA960">
        <v>1</v>
      </c>
      <c r="BB960" t="str">
        <f t="shared" si="617"/>
        <v xml:space="preserve">N65PJ   </v>
      </c>
      <c r="BC960">
        <v>7</v>
      </c>
      <c r="BE960">
        <v>0</v>
      </c>
      <c r="BF960">
        <v>0</v>
      </c>
      <c r="BG960">
        <v>0</v>
      </c>
      <c r="BH960">
        <v>725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 t="shared" ref="BW960:BW965" si="629">"19:52:33.474"</f>
        <v>19:52:33.474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3</v>
      </c>
      <c r="CP960" t="s">
        <v>119</v>
      </c>
      <c r="CQ960">
        <v>276</v>
      </c>
      <c r="CR960">
        <v>2</v>
      </c>
      <c r="CW960">
        <v>9947659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 t="shared" si="626"/>
        <v>06/02/2020 19:52:28.806</v>
      </c>
      <c r="C961" t="str">
        <f t="shared" si="616"/>
        <v>FFDFD3C0</v>
      </c>
      <c r="D961" t="s">
        <v>125</v>
      </c>
      <c r="E961">
        <v>19</v>
      </c>
      <c r="F961">
        <v>1019</v>
      </c>
      <c r="G961" t="s">
        <v>114</v>
      </c>
      <c r="J961" t="s">
        <v>126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627"/>
        <v>19:52:33.469</v>
      </c>
      <c r="T961" t="str">
        <f t="shared" si="628"/>
        <v>19:52:32.969</v>
      </c>
      <c r="U961" t="str">
        <f t="shared" si="581"/>
        <v>A88BAF</v>
      </c>
      <c r="V961">
        <v>0</v>
      </c>
      <c r="W961">
        <v>0</v>
      </c>
      <c r="X961">
        <v>1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0</v>
      </c>
      <c r="AG961">
        <v>2</v>
      </c>
      <c r="AH961">
        <v>1</v>
      </c>
      <c r="AI961" t="s">
        <v>275</v>
      </c>
      <c r="AJ961">
        <v>38.309820000000002</v>
      </c>
      <c r="AK961" t="s">
        <v>244</v>
      </c>
      <c r="AL961">
        <v>-122.050917</v>
      </c>
      <c r="AM961">
        <v>25</v>
      </c>
      <c r="AN961">
        <v>750</v>
      </c>
      <c r="AO961" t="s">
        <v>118</v>
      </c>
      <c r="AP961">
        <v>4</v>
      </c>
      <c r="AQ961">
        <v>-9</v>
      </c>
      <c r="AR961">
        <v>64</v>
      </c>
      <c r="AZ961">
        <v>1200</v>
      </c>
      <c r="BA961">
        <v>1</v>
      </c>
      <c r="BB961" t="str">
        <f t="shared" si="617"/>
        <v xml:space="preserve">N65PJ   </v>
      </c>
      <c r="BC961">
        <v>7</v>
      </c>
      <c r="BE961">
        <v>0</v>
      </c>
      <c r="BF961">
        <v>0</v>
      </c>
      <c r="BG961">
        <v>0</v>
      </c>
      <c r="BH961">
        <v>725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 t="shared" si="629"/>
        <v>19:52:33.474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3</v>
      </c>
      <c r="CP961" t="s">
        <v>119</v>
      </c>
      <c r="CQ961">
        <v>276</v>
      </c>
      <c r="CR961">
        <v>2</v>
      </c>
      <c r="CW961">
        <v>9947659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 t="shared" si="626"/>
        <v>06/02/2020 19:52:28.806</v>
      </c>
      <c r="C962" t="str">
        <f t="shared" si="616"/>
        <v>FFDFD3C0</v>
      </c>
      <c r="D962" t="s">
        <v>127</v>
      </c>
      <c r="E962">
        <v>5</v>
      </c>
      <c r="H962">
        <v>47</v>
      </c>
      <c r="I962" t="s">
        <v>128</v>
      </c>
      <c r="J962" t="s">
        <v>129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627"/>
        <v>19:52:33.469</v>
      </c>
      <c r="T962" t="str">
        <f t="shared" si="628"/>
        <v>19:52:32.969</v>
      </c>
      <c r="U962" t="str">
        <f t="shared" ref="U962:U971" si="630">"A88BAF"</f>
        <v>A88BAF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0</v>
      </c>
      <c r="AG962">
        <v>2</v>
      </c>
      <c r="AH962">
        <v>1</v>
      </c>
      <c r="AI962" t="s">
        <v>275</v>
      </c>
      <c r="AJ962">
        <v>38.309820000000002</v>
      </c>
      <c r="AK962" t="s">
        <v>244</v>
      </c>
      <c r="AL962">
        <v>-122.050917</v>
      </c>
      <c r="AM962">
        <v>25</v>
      </c>
      <c r="AN962">
        <v>750</v>
      </c>
      <c r="AO962" t="s">
        <v>118</v>
      </c>
      <c r="AP962">
        <v>4</v>
      </c>
      <c r="AQ962">
        <v>-9</v>
      </c>
      <c r="AR962">
        <v>64</v>
      </c>
      <c r="AZ962">
        <v>1200</v>
      </c>
      <c r="BA962">
        <v>1</v>
      </c>
      <c r="BB962" t="str">
        <f t="shared" si="617"/>
        <v xml:space="preserve">N65PJ   </v>
      </c>
      <c r="BC962">
        <v>7</v>
      </c>
      <c r="BE962">
        <v>0</v>
      </c>
      <c r="BF962">
        <v>0</v>
      </c>
      <c r="BG962">
        <v>0</v>
      </c>
      <c r="BH962">
        <v>725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 t="shared" si="629"/>
        <v>19:52:33.474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3</v>
      </c>
      <c r="CP962" t="s">
        <v>119</v>
      </c>
      <c r="CQ962">
        <v>276</v>
      </c>
      <c r="CR962">
        <v>2</v>
      </c>
      <c r="CW962">
        <v>9947659</v>
      </c>
      <c r="CY962">
        <v>0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 t="shared" si="626"/>
        <v>06/02/2020 19:52:28.806</v>
      </c>
      <c r="C963" t="str">
        <f t="shared" si="616"/>
        <v>FFDFD3C0</v>
      </c>
      <c r="D963" t="s">
        <v>113</v>
      </c>
      <c r="E963">
        <v>5</v>
      </c>
      <c r="H963">
        <v>172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627"/>
        <v>19:52:33.469</v>
      </c>
      <c r="T963" t="str">
        <f t="shared" si="628"/>
        <v>19:52:32.969</v>
      </c>
      <c r="U963" t="str">
        <f t="shared" si="630"/>
        <v>A88BAF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0</v>
      </c>
      <c r="AG963">
        <v>2</v>
      </c>
      <c r="AH963">
        <v>1</v>
      </c>
      <c r="AI963" t="s">
        <v>275</v>
      </c>
      <c r="AJ963">
        <v>38.309820000000002</v>
      </c>
      <c r="AK963" t="s">
        <v>244</v>
      </c>
      <c r="AL963">
        <v>-122.050917</v>
      </c>
      <c r="AM963">
        <v>25</v>
      </c>
      <c r="AN963">
        <v>750</v>
      </c>
      <c r="AO963" t="s">
        <v>118</v>
      </c>
      <c r="AP963">
        <v>4</v>
      </c>
      <c r="AQ963">
        <v>-9</v>
      </c>
      <c r="AR963">
        <v>64</v>
      </c>
      <c r="AZ963">
        <v>1200</v>
      </c>
      <c r="BA963">
        <v>1</v>
      </c>
      <c r="BB963" t="str">
        <f t="shared" si="617"/>
        <v xml:space="preserve">N65PJ   </v>
      </c>
      <c r="BC963">
        <v>7</v>
      </c>
      <c r="BE963">
        <v>0</v>
      </c>
      <c r="BF963">
        <v>0</v>
      </c>
      <c r="BG963">
        <v>0</v>
      </c>
      <c r="BH963">
        <v>725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 t="shared" si="629"/>
        <v>19:52:33.474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3</v>
      </c>
      <c r="CP963" t="s">
        <v>119</v>
      </c>
      <c r="CQ963">
        <v>276</v>
      </c>
      <c r="CR963">
        <v>2</v>
      </c>
      <c r="CW963">
        <v>9947659</v>
      </c>
      <c r="CY963">
        <v>0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 t="shared" si="626"/>
        <v>06/02/2020 19:52:28.806</v>
      </c>
      <c r="C964" t="str">
        <f t="shared" si="616"/>
        <v>FFDFD3C0</v>
      </c>
      <c r="D964" t="s">
        <v>122</v>
      </c>
      <c r="E964">
        <v>6</v>
      </c>
      <c r="F964">
        <v>2006</v>
      </c>
      <c r="G964" t="s">
        <v>123</v>
      </c>
      <c r="J964" t="s">
        <v>124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627"/>
        <v>19:52:33.469</v>
      </c>
      <c r="T964" t="str">
        <f t="shared" si="628"/>
        <v>19:52:32.969</v>
      </c>
      <c r="U964" t="str">
        <f t="shared" si="630"/>
        <v>A88BAF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0</v>
      </c>
      <c r="AG964">
        <v>2</v>
      </c>
      <c r="AH964">
        <v>1</v>
      </c>
      <c r="AI964" t="s">
        <v>275</v>
      </c>
      <c r="AJ964">
        <v>38.309820000000002</v>
      </c>
      <c r="AK964" t="s">
        <v>244</v>
      </c>
      <c r="AL964">
        <v>-122.050917</v>
      </c>
      <c r="AM964">
        <v>25</v>
      </c>
      <c r="AN964">
        <v>750</v>
      </c>
      <c r="AO964" t="s">
        <v>118</v>
      </c>
      <c r="AP964">
        <v>4</v>
      </c>
      <c r="AQ964">
        <v>-9</v>
      </c>
      <c r="AR964">
        <v>64</v>
      </c>
      <c r="AZ964">
        <v>1200</v>
      </c>
      <c r="BA964">
        <v>1</v>
      </c>
      <c r="BB964" t="str">
        <f t="shared" si="617"/>
        <v xml:space="preserve">N65PJ   </v>
      </c>
      <c r="BC964">
        <v>7</v>
      </c>
      <c r="BE964">
        <v>0</v>
      </c>
      <c r="BF964">
        <v>0</v>
      </c>
      <c r="BG964">
        <v>0</v>
      </c>
      <c r="BH964">
        <v>725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 t="shared" si="629"/>
        <v>19:52:33.474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3</v>
      </c>
      <c r="CP964" t="s">
        <v>119</v>
      </c>
      <c r="CQ964">
        <v>276</v>
      </c>
      <c r="CR964">
        <v>2</v>
      </c>
      <c r="CW964">
        <v>9947659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 t="shared" si="626"/>
        <v>06/02/2020 19:52:28.806</v>
      </c>
      <c r="C965" t="str">
        <f t="shared" si="616"/>
        <v>FFDFD3C0</v>
      </c>
      <c r="D965" t="s">
        <v>127</v>
      </c>
      <c r="E965">
        <v>9</v>
      </c>
      <c r="H965">
        <v>51</v>
      </c>
      <c r="I965" t="s">
        <v>133</v>
      </c>
      <c r="J965" t="s">
        <v>129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627"/>
        <v>19:52:33.469</v>
      </c>
      <c r="T965" t="str">
        <f t="shared" si="628"/>
        <v>19:52:32.969</v>
      </c>
      <c r="U965" t="str">
        <f t="shared" si="630"/>
        <v>A88BAF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0</v>
      </c>
      <c r="AG965">
        <v>2</v>
      </c>
      <c r="AH965">
        <v>1</v>
      </c>
      <c r="AI965" t="s">
        <v>275</v>
      </c>
      <c r="AJ965">
        <v>38.309820000000002</v>
      </c>
      <c r="AK965" t="s">
        <v>244</v>
      </c>
      <c r="AL965">
        <v>-122.050917</v>
      </c>
      <c r="AM965">
        <v>25</v>
      </c>
      <c r="AN965">
        <v>750</v>
      </c>
      <c r="AO965" t="s">
        <v>118</v>
      </c>
      <c r="AP965">
        <v>4</v>
      </c>
      <c r="AQ965">
        <v>-9</v>
      </c>
      <c r="AR965">
        <v>64</v>
      </c>
      <c r="AZ965">
        <v>1200</v>
      </c>
      <c r="BA965">
        <v>1</v>
      </c>
      <c r="BB965" t="str">
        <f t="shared" si="617"/>
        <v xml:space="preserve">N65PJ   </v>
      </c>
      <c r="BC965">
        <v>7</v>
      </c>
      <c r="BE965">
        <v>0</v>
      </c>
      <c r="BF965">
        <v>0</v>
      </c>
      <c r="BG965">
        <v>0</v>
      </c>
      <c r="BH965">
        <v>725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 t="shared" si="629"/>
        <v>19:52:33.474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3</v>
      </c>
      <c r="CP965" t="s">
        <v>119</v>
      </c>
      <c r="CQ965">
        <v>276</v>
      </c>
      <c r="CR965">
        <v>2</v>
      </c>
      <c r="CW965">
        <v>9947659</v>
      </c>
      <c r="CY965">
        <v>0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 t="shared" ref="A966:A971" si="631">"06/02/2020 19:52:29.790"</f>
        <v>06/02/2020 19:52:29.790</v>
      </c>
      <c r="C966" t="str">
        <f t="shared" si="616"/>
        <v>FFDFD3C0</v>
      </c>
      <c r="D966" t="s">
        <v>127</v>
      </c>
      <c r="E966">
        <v>5</v>
      </c>
      <c r="H966">
        <v>47</v>
      </c>
      <c r="I966" t="s">
        <v>128</v>
      </c>
      <c r="J966" t="s">
        <v>129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ref="S966:S971" si="632">"19:52:34.453"</f>
        <v>19:52:34.453</v>
      </c>
      <c r="T966" t="str">
        <f t="shared" ref="T966:T971" si="633">"19:52:33.953"</f>
        <v>19:52:33.953</v>
      </c>
      <c r="U966" t="str">
        <f t="shared" si="630"/>
        <v>A88BAF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0</v>
      </c>
      <c r="AG966">
        <v>2</v>
      </c>
      <c r="AH966">
        <v>1</v>
      </c>
      <c r="AI966" t="s">
        <v>276</v>
      </c>
      <c r="AJ966">
        <v>38.309776999999997</v>
      </c>
      <c r="AK966" t="s">
        <v>272</v>
      </c>
      <c r="AL966">
        <v>-122.050982</v>
      </c>
      <c r="AM966">
        <v>25</v>
      </c>
      <c r="AN966">
        <v>750</v>
      </c>
      <c r="AO966" t="s">
        <v>118</v>
      </c>
      <c r="AP966">
        <v>-2</v>
      </c>
      <c r="AQ966">
        <v>-5</v>
      </c>
      <c r="AR966">
        <v>-384</v>
      </c>
      <c r="AZ966">
        <v>1200</v>
      </c>
      <c r="BA966">
        <v>1</v>
      </c>
      <c r="BB966" t="str">
        <f t="shared" si="617"/>
        <v xml:space="preserve">N65PJ   </v>
      </c>
      <c r="BC966">
        <v>7</v>
      </c>
      <c r="BE966">
        <v>0</v>
      </c>
      <c r="BF966">
        <v>0</v>
      </c>
      <c r="BG966">
        <v>0</v>
      </c>
      <c r="BH966">
        <v>700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 t="shared" ref="BW966:BW971" si="634">"19:52:34.458"</f>
        <v>19:52:34.458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3</v>
      </c>
      <c r="CP966" t="s">
        <v>119</v>
      </c>
      <c r="CQ966">
        <v>276</v>
      </c>
      <c r="CR966">
        <v>2</v>
      </c>
      <c r="CW966">
        <v>9948412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 t="shared" si="631"/>
        <v>06/02/2020 19:52:29.790</v>
      </c>
      <c r="C967" t="str">
        <f t="shared" si="616"/>
        <v>FFDFD3C0</v>
      </c>
      <c r="D967" t="s">
        <v>113</v>
      </c>
      <c r="E967">
        <v>5</v>
      </c>
      <c r="H967">
        <v>172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632"/>
        <v>19:52:34.453</v>
      </c>
      <c r="T967" t="str">
        <f t="shared" si="633"/>
        <v>19:52:33.953</v>
      </c>
      <c r="U967" t="str">
        <f t="shared" si="630"/>
        <v>A88BAF</v>
      </c>
      <c r="V967">
        <v>0</v>
      </c>
      <c r="W967">
        <v>0</v>
      </c>
      <c r="X967">
        <v>1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0</v>
      </c>
      <c r="AG967">
        <v>2</v>
      </c>
      <c r="AH967">
        <v>1</v>
      </c>
      <c r="AI967" t="s">
        <v>276</v>
      </c>
      <c r="AJ967">
        <v>38.309776999999997</v>
      </c>
      <c r="AK967" t="s">
        <v>272</v>
      </c>
      <c r="AL967">
        <v>-122.050982</v>
      </c>
      <c r="AM967">
        <v>25</v>
      </c>
      <c r="AN967">
        <v>750</v>
      </c>
      <c r="AO967" t="s">
        <v>118</v>
      </c>
      <c r="AP967">
        <v>-2</v>
      </c>
      <c r="AQ967">
        <v>-5</v>
      </c>
      <c r="AR967">
        <v>-384</v>
      </c>
      <c r="AZ967">
        <v>1200</v>
      </c>
      <c r="BA967">
        <v>1</v>
      </c>
      <c r="BB967" t="str">
        <f t="shared" si="617"/>
        <v xml:space="preserve">N65PJ   </v>
      </c>
      <c r="BC967">
        <v>7</v>
      </c>
      <c r="BE967">
        <v>0</v>
      </c>
      <c r="BF967">
        <v>0</v>
      </c>
      <c r="BG967">
        <v>0</v>
      </c>
      <c r="BH967">
        <v>700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 t="shared" si="634"/>
        <v>19:52:34.458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3</v>
      </c>
      <c r="CP967" t="s">
        <v>119</v>
      </c>
      <c r="CQ967">
        <v>276</v>
      </c>
      <c r="CR967">
        <v>2</v>
      </c>
      <c r="CW967">
        <v>9948412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 t="shared" si="631"/>
        <v>06/02/2020 19:52:29.790</v>
      </c>
      <c r="C968" t="str">
        <f t="shared" si="616"/>
        <v>FFDFD3C0</v>
      </c>
      <c r="D968" t="s">
        <v>122</v>
      </c>
      <c r="E968">
        <v>6</v>
      </c>
      <c r="F968">
        <v>2006</v>
      </c>
      <c r="G968" t="s">
        <v>123</v>
      </c>
      <c r="J968" t="s">
        <v>124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632"/>
        <v>19:52:34.453</v>
      </c>
      <c r="T968" t="str">
        <f t="shared" si="633"/>
        <v>19:52:33.953</v>
      </c>
      <c r="U968" t="str">
        <f t="shared" si="630"/>
        <v>A88BAF</v>
      </c>
      <c r="V968">
        <v>0</v>
      </c>
      <c r="W968">
        <v>0</v>
      </c>
      <c r="X968">
        <v>1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0</v>
      </c>
      <c r="AG968">
        <v>2</v>
      </c>
      <c r="AH968">
        <v>1</v>
      </c>
      <c r="AI968" t="s">
        <v>276</v>
      </c>
      <c r="AJ968">
        <v>38.309776999999997</v>
      </c>
      <c r="AK968" t="s">
        <v>272</v>
      </c>
      <c r="AL968">
        <v>-122.050982</v>
      </c>
      <c r="AM968">
        <v>25</v>
      </c>
      <c r="AN968">
        <v>750</v>
      </c>
      <c r="AO968" t="s">
        <v>118</v>
      </c>
      <c r="AP968">
        <v>-2</v>
      </c>
      <c r="AQ968">
        <v>-5</v>
      </c>
      <c r="AR968">
        <v>-384</v>
      </c>
      <c r="AZ968">
        <v>1200</v>
      </c>
      <c r="BA968">
        <v>1</v>
      </c>
      <c r="BB968" t="str">
        <f t="shared" si="617"/>
        <v xml:space="preserve">N65PJ   </v>
      </c>
      <c r="BC968">
        <v>7</v>
      </c>
      <c r="BE968">
        <v>0</v>
      </c>
      <c r="BF968">
        <v>0</v>
      </c>
      <c r="BG968">
        <v>0</v>
      </c>
      <c r="BH968">
        <v>700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 t="shared" si="634"/>
        <v>19:52:34.458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3</v>
      </c>
      <c r="CP968" t="s">
        <v>119</v>
      </c>
      <c r="CQ968">
        <v>276</v>
      </c>
      <c r="CR968">
        <v>2</v>
      </c>
      <c r="CW968">
        <v>9948412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 t="shared" si="631"/>
        <v>06/02/2020 19:52:29.790</v>
      </c>
      <c r="C969" t="str">
        <f t="shared" si="616"/>
        <v>FFDFD3C0</v>
      </c>
      <c r="D969" t="s">
        <v>125</v>
      </c>
      <c r="E969">
        <v>19</v>
      </c>
      <c r="F969">
        <v>1019</v>
      </c>
      <c r="G969" t="s">
        <v>114</v>
      </c>
      <c r="J969" t="s">
        <v>126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632"/>
        <v>19:52:34.453</v>
      </c>
      <c r="T969" t="str">
        <f t="shared" si="633"/>
        <v>19:52:33.953</v>
      </c>
      <c r="U969" t="str">
        <f t="shared" si="630"/>
        <v>A88BAF</v>
      </c>
      <c r="V969">
        <v>0</v>
      </c>
      <c r="W969">
        <v>0</v>
      </c>
      <c r="X969">
        <v>1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0</v>
      </c>
      <c r="AG969">
        <v>2</v>
      </c>
      <c r="AH969">
        <v>1</v>
      </c>
      <c r="AI969" t="s">
        <v>276</v>
      </c>
      <c r="AJ969">
        <v>38.309776999999997</v>
      </c>
      <c r="AK969" t="s">
        <v>272</v>
      </c>
      <c r="AL969">
        <v>-122.050982</v>
      </c>
      <c r="AM969">
        <v>25</v>
      </c>
      <c r="AN969">
        <v>750</v>
      </c>
      <c r="AO969" t="s">
        <v>118</v>
      </c>
      <c r="AP969">
        <v>-2</v>
      </c>
      <c r="AQ969">
        <v>-5</v>
      </c>
      <c r="AR969">
        <v>-384</v>
      </c>
      <c r="AZ969">
        <v>1200</v>
      </c>
      <c r="BA969">
        <v>1</v>
      </c>
      <c r="BB969" t="str">
        <f t="shared" si="617"/>
        <v xml:space="preserve">N65PJ   </v>
      </c>
      <c r="BC969">
        <v>7</v>
      </c>
      <c r="BE969">
        <v>0</v>
      </c>
      <c r="BF969">
        <v>0</v>
      </c>
      <c r="BG969">
        <v>0</v>
      </c>
      <c r="BH969">
        <v>700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 t="shared" si="634"/>
        <v>19:52:34.458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3</v>
      </c>
      <c r="CP969" t="s">
        <v>119</v>
      </c>
      <c r="CQ969">
        <v>276</v>
      </c>
      <c r="CR969">
        <v>2</v>
      </c>
      <c r="CW969">
        <v>9948412</v>
      </c>
      <c r="CY969">
        <v>0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 t="shared" si="631"/>
        <v>06/02/2020 19:52:29.790</v>
      </c>
      <c r="C970" t="str">
        <f t="shared" si="616"/>
        <v>FFDFD3C0</v>
      </c>
      <c r="D970" t="s">
        <v>127</v>
      </c>
      <c r="E970">
        <v>9</v>
      </c>
      <c r="H970">
        <v>51</v>
      </c>
      <c r="I970" t="s">
        <v>133</v>
      </c>
      <c r="J970" t="s">
        <v>129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632"/>
        <v>19:52:34.453</v>
      </c>
      <c r="T970" t="str">
        <f t="shared" si="633"/>
        <v>19:52:33.953</v>
      </c>
      <c r="U970" t="str">
        <f t="shared" si="630"/>
        <v>A88BAF</v>
      </c>
      <c r="V970">
        <v>0</v>
      </c>
      <c r="W970">
        <v>0</v>
      </c>
      <c r="X970">
        <v>1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0</v>
      </c>
      <c r="AG970">
        <v>2</v>
      </c>
      <c r="AH970">
        <v>1</v>
      </c>
      <c r="AI970" t="s">
        <v>276</v>
      </c>
      <c r="AJ970">
        <v>38.309776999999997</v>
      </c>
      <c r="AK970" t="s">
        <v>272</v>
      </c>
      <c r="AL970">
        <v>-122.050982</v>
      </c>
      <c r="AM970">
        <v>25</v>
      </c>
      <c r="AN970">
        <v>750</v>
      </c>
      <c r="AO970" t="s">
        <v>118</v>
      </c>
      <c r="AP970">
        <v>-2</v>
      </c>
      <c r="AQ970">
        <v>-5</v>
      </c>
      <c r="AR970">
        <v>-384</v>
      </c>
      <c r="AZ970">
        <v>1200</v>
      </c>
      <c r="BA970">
        <v>1</v>
      </c>
      <c r="BB970" t="str">
        <f t="shared" si="617"/>
        <v xml:space="preserve">N65PJ   </v>
      </c>
      <c r="BC970">
        <v>7</v>
      </c>
      <c r="BE970">
        <v>0</v>
      </c>
      <c r="BF970">
        <v>0</v>
      </c>
      <c r="BG970">
        <v>0</v>
      </c>
      <c r="BH970">
        <v>700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 t="shared" si="634"/>
        <v>19:52:34.458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3</v>
      </c>
      <c r="CP970" t="s">
        <v>119</v>
      </c>
      <c r="CQ970">
        <v>276</v>
      </c>
      <c r="CR970">
        <v>2</v>
      </c>
      <c r="CW970">
        <v>9948412</v>
      </c>
      <c r="CY970">
        <v>0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 t="shared" si="631"/>
        <v>06/02/2020 19:52:29.790</v>
      </c>
      <c r="C971" t="str">
        <f t="shared" si="616"/>
        <v>FFDFD3C0</v>
      </c>
      <c r="D971" t="s">
        <v>131</v>
      </c>
      <c r="E971">
        <v>11</v>
      </c>
      <c r="H971">
        <v>228</v>
      </c>
      <c r="I971" t="s">
        <v>132</v>
      </c>
      <c r="J971" t="s">
        <v>129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632"/>
        <v>19:52:34.453</v>
      </c>
      <c r="T971" t="str">
        <f t="shared" si="633"/>
        <v>19:52:33.953</v>
      </c>
      <c r="U971" t="str">
        <f t="shared" si="630"/>
        <v>A88BAF</v>
      </c>
      <c r="V971">
        <v>0</v>
      </c>
      <c r="W971">
        <v>0</v>
      </c>
      <c r="X971">
        <v>1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0</v>
      </c>
      <c r="AG971">
        <v>2</v>
      </c>
      <c r="AH971">
        <v>1</v>
      </c>
      <c r="AI971" t="s">
        <v>276</v>
      </c>
      <c r="AJ971">
        <v>38.309776999999997</v>
      </c>
      <c r="AK971" t="s">
        <v>272</v>
      </c>
      <c r="AL971">
        <v>-122.050982</v>
      </c>
      <c r="AM971">
        <v>25</v>
      </c>
      <c r="AN971">
        <v>750</v>
      </c>
      <c r="AO971" t="s">
        <v>118</v>
      </c>
      <c r="AP971">
        <v>-2</v>
      </c>
      <c r="AQ971">
        <v>-5</v>
      </c>
      <c r="AR971">
        <v>-384</v>
      </c>
      <c r="AZ971">
        <v>1200</v>
      </c>
      <c r="BA971">
        <v>1</v>
      </c>
      <c r="BB971" t="str">
        <f t="shared" si="617"/>
        <v xml:space="preserve">N65PJ   </v>
      </c>
      <c r="BC971">
        <v>7</v>
      </c>
      <c r="BE971">
        <v>0</v>
      </c>
      <c r="BF971">
        <v>0</v>
      </c>
      <c r="BG971">
        <v>0</v>
      </c>
      <c r="BH971">
        <v>700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 t="shared" si="634"/>
        <v>19:52:34.458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3</v>
      </c>
      <c r="CP971" t="s">
        <v>119</v>
      </c>
      <c r="CQ971">
        <v>276</v>
      </c>
      <c r="CR971">
        <v>2</v>
      </c>
      <c r="CW971">
        <v>9948412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20200602_A88BAF_427394560_ADSB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2020-06-04T15:02:40Z</dcterms:created>
  <dcterms:modified xsi:type="dcterms:W3CDTF">2020-06-04T15:03:14Z</dcterms:modified>
</cp:coreProperties>
</file>