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tsbgov-my.sharepoint.com/personal/aaron_mccarter_ntsb_gov/Documents/ACCIDENT FILES/ACCIDENT FILES/ERA 23 ACCIDENT FOLDERS/FAs/ERA23FA323; 12794; 08-04-2023; Pembroke Pines, FL; N697FL; CESSNA 172/ATC/"/>
    </mc:Choice>
  </mc:AlternateContent>
  <xr:revisionPtr revIDLastSave="0" documentId="8_{2ABC7F3C-6572-46B8-950F-AD0261F4CD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0804_A9453F_523454488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</calcChain>
</file>

<file path=xl/sharedStrings.xml><?xml version="1.0" encoding="utf-8"?>
<sst xmlns="http://schemas.openxmlformats.org/spreadsheetml/2006/main" count="915" uniqueCount="174">
  <si>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</si>
  <si>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</si>
  <si>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</si>
  <si>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</si>
  <si>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</si>
  <si>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</si>
  <si>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</si>
  <si>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</si>
  <si>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</si>
  <si>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</si>
  <si>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</si>
  <si>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</si>
  <si>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</si>
  <si>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</si>
  <si>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</si>
  <si>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</si>
  <si>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</si>
  <si>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</si>
  <si>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</si>
  <si>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</si>
  <si>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</si>
  <si>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</si>
  <si>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</si>
  <si>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</si>
  <si>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</si>
  <si>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</si>
  <si>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</si>
  <si>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</si>
  <si>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</si>
  <si>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</si>
  <si>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</si>
  <si>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</si>
  <si>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</si>
  <si>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</si>
  <si>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</si>
  <si>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</si>
  <si>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</si>
  <si>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</si>
  <si>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</si>
  <si>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</si>
  <si>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</si>
  <si>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</si>
  <si>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</si>
  <si>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</si>
  <si>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</si>
  <si>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</si>
  <si>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</si>
  <si>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</si>
  <si>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</si>
  <si>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</si>
  <si>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</si>
  <si>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</si>
  <si>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</si>
  <si>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</si>
  <si>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</si>
  <si>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</si>
  <si>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</si>
  <si>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</si>
  <si>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</si>
  <si>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</si>
  <si>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</si>
  <si>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</si>
  <si>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</si>
  <si>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</si>
  <si>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</si>
  <si>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</si>
  <si>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</si>
  <si>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</si>
  <si>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</si>
  <si>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</si>
  <si>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</si>
  <si>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</si>
  <si>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</si>
  <si>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</si>
  <si>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</si>
  <si>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</si>
  <si>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</si>
  <si>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</si>
  <si>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</si>
  <si>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</si>
  <si>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</si>
  <si>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</si>
  <si>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</si>
  <si>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</si>
  <si>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</si>
  <si>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</si>
  <si>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</si>
  <si>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</si>
  <si>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</si>
  <si>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</si>
  <si>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</si>
  <si>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</si>
  <si>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</si>
  <si>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</si>
  <si>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</si>
  <si>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</si>
  <si>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</si>
  <si>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</si>
  <si>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</si>
  <si>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</si>
  <si>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</si>
  <si>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</si>
  <si>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</si>
  <si>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</si>
  <si>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</si>
  <si>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</si>
  <si>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</si>
  <si>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</si>
  <si>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</si>
  <si>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</si>
  <si>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</si>
  <si>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</si>
  <si>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</si>
  <si>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</si>
  <si>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</si>
  <si>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</si>
  <si>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</si>
  <si>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</si>
  <si>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</si>
  <si>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</si>
  <si>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</si>
  <si>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</si>
  <si>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</si>
  <si>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AB</t>
  </si>
  <si>
    <t>Miami</t>
  </si>
  <si>
    <t>Terminal</t>
  </si>
  <si>
    <t>None</t>
  </si>
  <si>
    <t>025:59:53.83 N</t>
  </si>
  <si>
    <t>080:14:29.64 W</t>
  </si>
  <si>
    <t>GNSS</t>
  </si>
  <si>
    <t>NoneAvailable</t>
  </si>
  <si>
    <t>RS - UAT Radio Channel</t>
  </si>
  <si>
    <t>191-01</t>
  </si>
  <si>
    <t>FLL</t>
  </si>
  <si>
    <t>AC</t>
  </si>
  <si>
    <t>Fort Lauderdale</t>
  </si>
  <si>
    <t>C1</t>
  </si>
  <si>
    <t>EnrouteCTV</t>
  </si>
  <si>
    <t>PassiveRanging</t>
  </si>
  <si>
    <t>C2</t>
  </si>
  <si>
    <t>Miami TRACON CTV</t>
  </si>
  <si>
    <t>TerminalCTV</t>
  </si>
  <si>
    <t>AF</t>
  </si>
  <si>
    <t>Ft. Lauderdale/Hollywood Surface</t>
  </si>
  <si>
    <t>Surface</t>
  </si>
  <si>
    <t>025:59:53.76 N</t>
  </si>
  <si>
    <t>080:14:28.86 W</t>
  </si>
  <si>
    <t>025:59:53.68 N</t>
  </si>
  <si>
    <t>080:14:28.01 W</t>
  </si>
  <si>
    <t>080:14:27.24 W</t>
  </si>
  <si>
    <t>080:14:26.31 W</t>
  </si>
  <si>
    <t>080:14:10.32 W</t>
  </si>
  <si>
    <t>080:14:08.78 W</t>
  </si>
  <si>
    <t>025:59:53.99 N</t>
  </si>
  <si>
    <t>080:14:07.54 W</t>
  </si>
  <si>
    <t>025:59:54.07 N</t>
  </si>
  <si>
    <t>080:14:06.39 W</t>
  </si>
  <si>
    <t>025:59:54.37 N</t>
  </si>
  <si>
    <t>080:14:05.46 W</t>
  </si>
  <si>
    <t>025:59:54.68 N</t>
  </si>
  <si>
    <t>080:14:04.61 W</t>
  </si>
  <si>
    <t>AA</t>
  </si>
  <si>
    <t>Enroute</t>
  </si>
  <si>
    <t>168-06</t>
  </si>
  <si>
    <t>BCT</t>
  </si>
  <si>
    <t>West Palm Beach</t>
  </si>
  <si>
    <t>025:59:55.15 N</t>
  </si>
  <si>
    <t>080:14:03.68 W</t>
  </si>
  <si>
    <t>025:59:55.84 N</t>
  </si>
  <si>
    <t>080:14:02.91 W</t>
  </si>
  <si>
    <t>025:59:56.38 N</t>
  </si>
  <si>
    <t>080:14:02.14 W</t>
  </si>
  <si>
    <t>025:59:57.08 N</t>
  </si>
  <si>
    <t>080:14:01.44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</si>
</sst>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73"/>
  <sheetViews>
    <sheetView tabSelected="1" workbookViewId="0">
      <selection activeCell="M9" sqref="M9"/>
    </sheetView>
  </sheetViews>
  <sheetFormatPr defaultRowHeight="15" x14ac:dyDescent="0.25"/>
  <sheetData>
    <row r="1" spans="1:1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</row>
    <row r="2" spans="1:123" x14ac:dyDescent="0.25">
      <c r="A2" t="str">
        <f>"08/04/2023 16:00:14.545"</f>
        <v>08/04/2023 16:00:14.545</v>
      </c>
      <c r="C2" t="str">
        <f t="shared" ref="C2:C33" si="0">"FFDFD3C0"</f>
        <v>FFDFD3C0</v>
      </c>
      <c r="D2" t="s">
        <v>123</v>
      </c>
      <c r="E2">
        <v>1</v>
      </c>
      <c r="H2">
        <v>7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0</v>
      </c>
      <c r="P2">
        <v>1</v>
      </c>
      <c r="Q2">
        <v>0</v>
      </c>
      <c r="S2" t="str">
        <f t="shared" ref="S2:T6" si="1">"16:00:14.000"</f>
        <v>16:00:14.000</v>
      </c>
      <c r="T2" t="str">
        <f t="shared" si="1"/>
        <v>16:00:14.000</v>
      </c>
      <c r="U2" t="str">
        <f t="shared" ref="U2:U33" si="2">"A9453F"</f>
        <v>A9453F</v>
      </c>
      <c r="V2">
        <v>0</v>
      </c>
      <c r="W2">
        <v>0</v>
      </c>
      <c r="X2">
        <v>6</v>
      </c>
      <c r="Y2">
        <v>0</v>
      </c>
      <c r="AA2">
        <v>1</v>
      </c>
      <c r="AB2">
        <v>8</v>
      </c>
      <c r="AC2">
        <v>3</v>
      </c>
      <c r="AD2">
        <v>0</v>
      </c>
      <c r="AE2">
        <v>9</v>
      </c>
      <c r="AF2" t="s">
        <v>126</v>
      </c>
      <c r="AG2">
        <v>0</v>
      </c>
      <c r="AH2">
        <v>0</v>
      </c>
      <c r="AI2">
        <v>1</v>
      </c>
      <c r="AJ2">
        <v>0</v>
      </c>
      <c r="AK2" t="s">
        <v>127</v>
      </c>
      <c r="AL2">
        <v>25.998287000000001</v>
      </c>
      <c r="AM2" t="s">
        <v>128</v>
      </c>
      <c r="AN2">
        <v>-80.241566000000006</v>
      </c>
      <c r="AO2">
        <v>25</v>
      </c>
      <c r="AP2">
        <v>-100</v>
      </c>
      <c r="AQ2" t="s">
        <v>129</v>
      </c>
      <c r="AR2">
        <v>41</v>
      </c>
      <c r="AS2">
        <v>0</v>
      </c>
      <c r="AT2">
        <v>64</v>
      </c>
      <c r="BB2" t="str">
        <f t="shared" ref="BB2:BB33" si="3">"1200"</f>
        <v>1200</v>
      </c>
      <c r="BC2">
        <v>1</v>
      </c>
      <c r="BD2" t="str">
        <f t="shared" ref="BD2:BD33" si="4">"N697FL  "</f>
        <v xml:space="preserve">N697FL  </v>
      </c>
      <c r="BE2">
        <v>1</v>
      </c>
      <c r="BG2">
        <v>0</v>
      </c>
      <c r="BH2">
        <v>0</v>
      </c>
      <c r="BI2">
        <v>0</v>
      </c>
      <c r="BJ2">
        <v>-50</v>
      </c>
      <c r="BK2">
        <v>50</v>
      </c>
      <c r="BL2" t="s">
        <v>130</v>
      </c>
      <c r="BM2">
        <v>1</v>
      </c>
      <c r="BN2">
        <v>1</v>
      </c>
      <c r="BO2">
        <v>0</v>
      </c>
      <c r="BP2">
        <v>0</v>
      </c>
      <c r="BT2">
        <v>0</v>
      </c>
      <c r="BU2">
        <v>0</v>
      </c>
      <c r="CE2" t="str">
        <f>"16:00:14.281"</f>
        <v>16:00:14.281</v>
      </c>
      <c r="CF2">
        <v>280544210</v>
      </c>
      <c r="CS2">
        <v>0</v>
      </c>
      <c r="CT2">
        <v>2</v>
      </c>
      <c r="CU2">
        <v>0</v>
      </c>
      <c r="CV2">
        <v>2</v>
      </c>
      <c r="CW2">
        <v>0</v>
      </c>
      <c r="CX2">
        <v>2</v>
      </c>
      <c r="CY2">
        <v>7</v>
      </c>
      <c r="CZ2" t="s">
        <v>131</v>
      </c>
      <c r="DA2">
        <v>385</v>
      </c>
      <c r="DB2">
        <v>0</v>
      </c>
      <c r="DC2" t="s">
        <v>132</v>
      </c>
      <c r="DD2" t="s">
        <v>133</v>
      </c>
      <c r="DG2">
        <v>5909781</v>
      </c>
      <c r="DI2">
        <v>0</v>
      </c>
      <c r="DJ2">
        <v>0</v>
      </c>
      <c r="DK2">
        <v>0</v>
      </c>
      <c r="DL2">
        <v>0</v>
      </c>
      <c r="DM2">
        <v>0</v>
      </c>
      <c r="DN2">
        <v>1</v>
      </c>
      <c r="DO2">
        <v>0</v>
      </c>
      <c r="DP2">
        <v>0</v>
      </c>
      <c r="DQ2">
        <v>0</v>
      </c>
      <c r="DR2">
        <v>0</v>
      </c>
      <c r="DS2">
        <v>0</v>
      </c>
    </row>
    <row r="3" spans="1:123" x14ac:dyDescent="0.25">
      <c r="A3" t="str">
        <f>"08/04/2023 16:00:14.545"</f>
        <v>08/04/2023 16:00:14.545</v>
      </c>
      <c r="C3" t="str">
        <f t="shared" si="0"/>
        <v>FFDFD3C0</v>
      </c>
      <c r="D3" t="s">
        <v>134</v>
      </c>
      <c r="E3">
        <v>6</v>
      </c>
      <c r="H3">
        <v>58</v>
      </c>
      <c r="I3" t="s">
        <v>135</v>
      </c>
      <c r="J3" t="s">
        <v>125</v>
      </c>
      <c r="K3">
        <v>0</v>
      </c>
      <c r="L3">
        <v>3</v>
      </c>
      <c r="M3">
        <v>0</v>
      </c>
      <c r="N3">
        <v>2</v>
      </c>
      <c r="O3">
        <v>0</v>
      </c>
      <c r="P3">
        <v>1</v>
      </c>
      <c r="Q3">
        <v>0</v>
      </c>
      <c r="S3" t="str">
        <f t="shared" si="1"/>
        <v>16:00:14.000</v>
      </c>
      <c r="T3" t="str">
        <f t="shared" si="1"/>
        <v>16:00:14.000</v>
      </c>
      <c r="U3" t="str">
        <f t="shared" si="2"/>
        <v>A9453F</v>
      </c>
      <c r="V3">
        <v>0</v>
      </c>
      <c r="W3">
        <v>0</v>
      </c>
      <c r="X3">
        <v>6</v>
      </c>
      <c r="Y3">
        <v>0</v>
      </c>
      <c r="AA3">
        <v>1</v>
      </c>
      <c r="AB3">
        <v>8</v>
      </c>
      <c r="AC3">
        <v>3</v>
      </c>
      <c r="AD3">
        <v>0</v>
      </c>
      <c r="AE3">
        <v>9</v>
      </c>
      <c r="AF3" t="s">
        <v>126</v>
      </c>
      <c r="AG3">
        <v>0</v>
      </c>
      <c r="AH3">
        <v>0</v>
      </c>
      <c r="AI3">
        <v>1</v>
      </c>
      <c r="AJ3">
        <v>0</v>
      </c>
      <c r="AK3" t="s">
        <v>127</v>
      </c>
      <c r="AL3">
        <v>25.998287000000001</v>
      </c>
      <c r="AM3" t="s">
        <v>128</v>
      </c>
      <c r="AN3">
        <v>-80.241566000000006</v>
      </c>
      <c r="AO3">
        <v>25</v>
      </c>
      <c r="AP3">
        <v>-100</v>
      </c>
      <c r="AQ3" t="s">
        <v>129</v>
      </c>
      <c r="AR3">
        <v>41</v>
      </c>
      <c r="AS3">
        <v>0</v>
      </c>
      <c r="AT3">
        <v>64</v>
      </c>
      <c r="BB3" t="str">
        <f t="shared" si="3"/>
        <v>1200</v>
      </c>
      <c r="BC3">
        <v>1</v>
      </c>
      <c r="BD3" t="str">
        <f t="shared" si="4"/>
        <v xml:space="preserve">N697FL  </v>
      </c>
      <c r="BE3">
        <v>1</v>
      </c>
      <c r="BG3">
        <v>0</v>
      </c>
      <c r="BH3">
        <v>0</v>
      </c>
      <c r="BI3">
        <v>0</v>
      </c>
      <c r="BJ3">
        <v>-50</v>
      </c>
      <c r="BK3">
        <v>50</v>
      </c>
      <c r="BL3" t="s">
        <v>130</v>
      </c>
      <c r="BM3">
        <v>1</v>
      </c>
      <c r="BN3">
        <v>1</v>
      </c>
      <c r="BO3">
        <v>0</v>
      </c>
      <c r="BP3">
        <v>0</v>
      </c>
      <c r="BT3">
        <v>0</v>
      </c>
      <c r="BU3">
        <v>0</v>
      </c>
      <c r="CE3" t="str">
        <f>"16:00:14.281"</f>
        <v>16:00:14.281</v>
      </c>
      <c r="CF3">
        <v>280544210</v>
      </c>
      <c r="CS3">
        <v>0</v>
      </c>
      <c r="CT3">
        <v>2</v>
      </c>
      <c r="CU3">
        <v>0</v>
      </c>
      <c r="CV3">
        <v>2</v>
      </c>
      <c r="CW3">
        <v>0</v>
      </c>
      <c r="CX3">
        <v>2</v>
      </c>
      <c r="CY3">
        <v>7</v>
      </c>
      <c r="CZ3" t="s">
        <v>131</v>
      </c>
      <c r="DA3">
        <v>385</v>
      </c>
      <c r="DB3">
        <v>0</v>
      </c>
      <c r="DC3" t="s">
        <v>132</v>
      </c>
      <c r="DD3" t="s">
        <v>133</v>
      </c>
      <c r="DG3">
        <v>5909781</v>
      </c>
      <c r="DI3">
        <v>0</v>
      </c>
      <c r="DJ3">
        <v>0</v>
      </c>
      <c r="DK3">
        <v>1</v>
      </c>
      <c r="DL3">
        <v>0</v>
      </c>
      <c r="DM3">
        <v>0</v>
      </c>
      <c r="DN3">
        <v>1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25">
      <c r="A4" t="str">
        <f>"08/04/2023 16:00:14.545"</f>
        <v>08/04/2023 16:00:14.545</v>
      </c>
      <c r="C4" t="str">
        <f t="shared" si="0"/>
        <v>FFDFD3C0</v>
      </c>
      <c r="D4" t="s">
        <v>136</v>
      </c>
      <c r="E4">
        <v>7</v>
      </c>
      <c r="F4">
        <v>1007</v>
      </c>
      <c r="G4" t="s">
        <v>124</v>
      </c>
      <c r="J4" t="s">
        <v>137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 t="shared" si="1"/>
        <v>16:00:14.000</v>
      </c>
      <c r="T4" t="str">
        <f t="shared" si="1"/>
        <v>16:00:14.000</v>
      </c>
      <c r="U4" t="str">
        <f t="shared" si="2"/>
        <v>A9453F</v>
      </c>
      <c r="V4">
        <v>0</v>
      </c>
      <c r="W4">
        <v>0</v>
      </c>
      <c r="X4">
        <v>6</v>
      </c>
      <c r="Y4">
        <v>0</v>
      </c>
      <c r="AA4">
        <v>1</v>
      </c>
      <c r="AB4">
        <v>8</v>
      </c>
      <c r="AC4">
        <v>3</v>
      </c>
      <c r="AD4">
        <v>0</v>
      </c>
      <c r="AE4">
        <v>9</v>
      </c>
      <c r="AF4" t="s">
        <v>126</v>
      </c>
      <c r="AG4">
        <v>0</v>
      </c>
      <c r="AH4">
        <v>3</v>
      </c>
      <c r="AI4">
        <v>1</v>
      </c>
      <c r="AJ4">
        <v>0</v>
      </c>
      <c r="AK4" t="s">
        <v>127</v>
      </c>
      <c r="AL4">
        <v>25.998287000000001</v>
      </c>
      <c r="AM4" t="s">
        <v>128</v>
      </c>
      <c r="AN4">
        <v>-80.241566000000006</v>
      </c>
      <c r="AO4">
        <v>25</v>
      </c>
      <c r="AP4">
        <v>-100</v>
      </c>
      <c r="AQ4" t="s">
        <v>129</v>
      </c>
      <c r="AR4">
        <v>41</v>
      </c>
      <c r="AS4">
        <v>0</v>
      </c>
      <c r="AT4">
        <v>64</v>
      </c>
      <c r="BB4" t="str">
        <f t="shared" si="3"/>
        <v>1200</v>
      </c>
      <c r="BC4">
        <v>1</v>
      </c>
      <c r="BD4" t="str">
        <f t="shared" si="4"/>
        <v xml:space="preserve">N697FL  </v>
      </c>
      <c r="BE4">
        <v>1</v>
      </c>
      <c r="BG4">
        <v>0</v>
      </c>
      <c r="BH4">
        <v>0</v>
      </c>
      <c r="BI4">
        <v>0</v>
      </c>
      <c r="BJ4">
        <v>-50</v>
      </c>
      <c r="BK4">
        <v>50</v>
      </c>
      <c r="BL4" t="s">
        <v>138</v>
      </c>
      <c r="BM4">
        <v>1</v>
      </c>
      <c r="BN4">
        <v>1</v>
      </c>
      <c r="BO4">
        <v>0</v>
      </c>
      <c r="BP4">
        <v>0</v>
      </c>
      <c r="BS4">
        <v>0.16</v>
      </c>
      <c r="BT4">
        <v>0</v>
      </c>
      <c r="BU4">
        <v>0</v>
      </c>
      <c r="CE4" t="str">
        <f>"16:00:14.281"</f>
        <v>16:00:14.281</v>
      </c>
      <c r="CF4">
        <v>280544210</v>
      </c>
      <c r="CS4">
        <v>2</v>
      </c>
      <c r="CT4">
        <v>2</v>
      </c>
      <c r="CU4">
        <v>0</v>
      </c>
      <c r="CV4">
        <v>2</v>
      </c>
      <c r="CW4">
        <v>0</v>
      </c>
      <c r="CX4">
        <v>2</v>
      </c>
      <c r="CY4">
        <v>7</v>
      </c>
      <c r="CZ4" t="s">
        <v>131</v>
      </c>
      <c r="DA4">
        <v>385</v>
      </c>
      <c r="DB4">
        <v>0</v>
      </c>
      <c r="DC4" t="s">
        <v>132</v>
      </c>
      <c r="DD4" t="s">
        <v>133</v>
      </c>
      <c r="DG4">
        <v>5909781</v>
      </c>
      <c r="DI4">
        <v>0</v>
      </c>
      <c r="DJ4">
        <v>0</v>
      </c>
      <c r="DK4">
        <v>1</v>
      </c>
      <c r="DL4">
        <v>0</v>
      </c>
      <c r="DM4">
        <v>0</v>
      </c>
      <c r="DN4">
        <v>1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25">
      <c r="A5" t="str">
        <f>"08/04/2023 16:00:14.545"</f>
        <v>08/04/2023 16:00:14.545</v>
      </c>
      <c r="C5" t="str">
        <f t="shared" si="0"/>
        <v>FFDFD3C0</v>
      </c>
      <c r="D5" t="s">
        <v>139</v>
      </c>
      <c r="E5">
        <v>20</v>
      </c>
      <c r="F5">
        <v>2020</v>
      </c>
      <c r="G5" t="s">
        <v>140</v>
      </c>
      <c r="J5" t="s">
        <v>141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 t="shared" si="1"/>
        <v>16:00:14.000</v>
      </c>
      <c r="T5" t="str">
        <f t="shared" si="1"/>
        <v>16:00:14.000</v>
      </c>
      <c r="U5" t="str">
        <f t="shared" si="2"/>
        <v>A9453F</v>
      </c>
      <c r="V5">
        <v>0</v>
      </c>
      <c r="W5">
        <v>0</v>
      </c>
      <c r="X5">
        <v>6</v>
      </c>
      <c r="Y5">
        <v>0</v>
      </c>
      <c r="AA5">
        <v>1</v>
      </c>
      <c r="AB5">
        <v>8</v>
      </c>
      <c r="AC5">
        <v>3</v>
      </c>
      <c r="AD5">
        <v>0</v>
      </c>
      <c r="AE5">
        <v>9</v>
      </c>
      <c r="AF5" t="s">
        <v>126</v>
      </c>
      <c r="AG5">
        <v>0</v>
      </c>
      <c r="AH5">
        <v>3</v>
      </c>
      <c r="AI5">
        <v>1</v>
      </c>
      <c r="AJ5">
        <v>0</v>
      </c>
      <c r="AK5" t="s">
        <v>127</v>
      </c>
      <c r="AL5">
        <v>25.998287000000001</v>
      </c>
      <c r="AM5" t="s">
        <v>128</v>
      </c>
      <c r="AN5">
        <v>-80.241566000000006</v>
      </c>
      <c r="AO5">
        <v>25</v>
      </c>
      <c r="AP5">
        <v>-100</v>
      </c>
      <c r="AQ5" t="s">
        <v>129</v>
      </c>
      <c r="AR5">
        <v>41</v>
      </c>
      <c r="AS5">
        <v>0</v>
      </c>
      <c r="AT5">
        <v>64</v>
      </c>
      <c r="BB5" t="str">
        <f t="shared" si="3"/>
        <v>1200</v>
      </c>
      <c r="BC5">
        <v>1</v>
      </c>
      <c r="BD5" t="str">
        <f t="shared" si="4"/>
        <v xml:space="preserve">N697FL  </v>
      </c>
      <c r="BE5">
        <v>1</v>
      </c>
      <c r="BG5">
        <v>0</v>
      </c>
      <c r="BH5">
        <v>0</v>
      </c>
      <c r="BI5">
        <v>0</v>
      </c>
      <c r="BJ5">
        <v>-50</v>
      </c>
      <c r="BK5">
        <v>50</v>
      </c>
      <c r="BL5" t="s">
        <v>138</v>
      </c>
      <c r="BM5">
        <v>1</v>
      </c>
      <c r="BN5">
        <v>1</v>
      </c>
      <c r="BO5">
        <v>0</v>
      </c>
      <c r="BP5">
        <v>0</v>
      </c>
      <c r="BS5">
        <v>0.16</v>
      </c>
      <c r="BT5">
        <v>0</v>
      </c>
      <c r="BU5">
        <v>0</v>
      </c>
      <c r="CE5" t="str">
        <f>"16:00:14.281"</f>
        <v>16:00:14.281</v>
      </c>
      <c r="CF5">
        <v>280544210</v>
      </c>
      <c r="CS5">
        <v>2</v>
      </c>
      <c r="CT5">
        <v>2</v>
      </c>
      <c r="CU5">
        <v>0</v>
      </c>
      <c r="CV5">
        <v>2</v>
      </c>
      <c r="CW5">
        <v>0</v>
      </c>
      <c r="CX5">
        <v>2</v>
      </c>
      <c r="CY5">
        <v>7</v>
      </c>
      <c r="CZ5" t="s">
        <v>131</v>
      </c>
      <c r="DA5">
        <v>385</v>
      </c>
      <c r="DB5">
        <v>0</v>
      </c>
      <c r="DC5" t="s">
        <v>132</v>
      </c>
      <c r="DD5" t="s">
        <v>133</v>
      </c>
      <c r="DG5">
        <v>5909781</v>
      </c>
      <c r="DI5">
        <v>0</v>
      </c>
      <c r="DJ5">
        <v>0</v>
      </c>
      <c r="DK5">
        <v>1</v>
      </c>
      <c r="DL5">
        <v>0</v>
      </c>
      <c r="DM5">
        <v>0</v>
      </c>
      <c r="DN5">
        <v>1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25">
      <c r="A6" t="str">
        <f>"08/04/2023 16:00:14.545"</f>
        <v>08/04/2023 16:00:14.545</v>
      </c>
      <c r="C6" t="str">
        <f t="shared" si="0"/>
        <v>FFDFD3C0</v>
      </c>
      <c r="D6" t="s">
        <v>142</v>
      </c>
      <c r="E6">
        <v>8</v>
      </c>
      <c r="H6">
        <v>191</v>
      </c>
      <c r="I6" t="s">
        <v>143</v>
      </c>
      <c r="J6" t="s">
        <v>144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 t="shared" si="1"/>
        <v>16:00:14.000</v>
      </c>
      <c r="T6" t="str">
        <f t="shared" si="1"/>
        <v>16:00:14.000</v>
      </c>
      <c r="U6" t="str">
        <f t="shared" si="2"/>
        <v>A9453F</v>
      </c>
      <c r="V6">
        <v>0</v>
      </c>
      <c r="W6">
        <v>0</v>
      </c>
      <c r="X6">
        <v>6</v>
      </c>
      <c r="Y6">
        <v>0</v>
      </c>
      <c r="AA6">
        <v>1</v>
      </c>
      <c r="AB6">
        <v>8</v>
      </c>
      <c r="AC6">
        <v>3</v>
      </c>
      <c r="AD6">
        <v>0</v>
      </c>
      <c r="AE6">
        <v>9</v>
      </c>
      <c r="AF6" t="s">
        <v>126</v>
      </c>
      <c r="AG6">
        <v>0</v>
      </c>
      <c r="AH6">
        <v>0</v>
      </c>
      <c r="AI6">
        <v>1</v>
      </c>
      <c r="AJ6">
        <v>0</v>
      </c>
      <c r="AK6" t="s">
        <v>127</v>
      </c>
      <c r="AL6">
        <v>25.998287000000001</v>
      </c>
      <c r="AM6" t="s">
        <v>128</v>
      </c>
      <c r="AN6">
        <v>-80.241566000000006</v>
      </c>
      <c r="AO6">
        <v>25</v>
      </c>
      <c r="AP6">
        <v>-100</v>
      </c>
      <c r="AQ6" t="s">
        <v>129</v>
      </c>
      <c r="AR6">
        <v>41</v>
      </c>
      <c r="AS6">
        <v>0</v>
      </c>
      <c r="AT6">
        <v>64</v>
      </c>
      <c r="BB6" t="str">
        <f t="shared" si="3"/>
        <v>1200</v>
      </c>
      <c r="BC6">
        <v>1</v>
      </c>
      <c r="BD6" t="str">
        <f t="shared" si="4"/>
        <v xml:space="preserve">N697FL  </v>
      </c>
      <c r="BE6">
        <v>1</v>
      </c>
      <c r="BG6">
        <v>0</v>
      </c>
      <c r="BH6">
        <v>0</v>
      </c>
      <c r="BI6">
        <v>0</v>
      </c>
      <c r="BJ6">
        <v>-50</v>
      </c>
      <c r="BK6">
        <v>50</v>
      </c>
      <c r="BL6" t="s">
        <v>130</v>
      </c>
      <c r="BM6">
        <v>1</v>
      </c>
      <c r="BN6">
        <v>1</v>
      </c>
      <c r="BO6">
        <v>0</v>
      </c>
      <c r="BP6">
        <v>0</v>
      </c>
      <c r="BT6">
        <v>0</v>
      </c>
      <c r="BU6">
        <v>0</v>
      </c>
      <c r="CE6" t="str">
        <f>"16:00:14.281"</f>
        <v>16:00:14.281</v>
      </c>
      <c r="CF6">
        <v>280544210</v>
      </c>
      <c r="CS6">
        <v>0</v>
      </c>
      <c r="CT6">
        <v>2</v>
      </c>
      <c r="CU6">
        <v>0</v>
      </c>
      <c r="CV6">
        <v>2</v>
      </c>
      <c r="CW6">
        <v>0</v>
      </c>
      <c r="CX6">
        <v>2</v>
      </c>
      <c r="CY6">
        <v>7</v>
      </c>
      <c r="CZ6" t="s">
        <v>131</v>
      </c>
      <c r="DA6">
        <v>385</v>
      </c>
      <c r="DB6">
        <v>0</v>
      </c>
      <c r="DC6" t="s">
        <v>132</v>
      </c>
      <c r="DD6" t="s">
        <v>133</v>
      </c>
      <c r="DG6">
        <v>5909781</v>
      </c>
      <c r="DI6">
        <v>0</v>
      </c>
      <c r="DJ6">
        <v>0</v>
      </c>
      <c r="DK6">
        <v>1</v>
      </c>
      <c r="DL6">
        <v>0</v>
      </c>
      <c r="DM6">
        <v>0</v>
      </c>
      <c r="DN6">
        <v>1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25">
      <c r="A7" t="str">
        <f>"08/04/2023 16:00:15.967"</f>
        <v>08/04/2023 16:00:15.967</v>
      </c>
      <c r="C7" t="str">
        <f t="shared" si="0"/>
        <v>FFDFD3C0</v>
      </c>
      <c r="D7" t="s">
        <v>136</v>
      </c>
      <c r="E7">
        <v>7</v>
      </c>
      <c r="F7">
        <v>1007</v>
      </c>
      <c r="G7" t="s">
        <v>124</v>
      </c>
      <c r="J7" t="s">
        <v>137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 t="shared" ref="S7:T11" si="5">"16:00:15.000"</f>
        <v>16:00:15.000</v>
      </c>
      <c r="T7" t="str">
        <f t="shared" si="5"/>
        <v>16:00:15.000</v>
      </c>
      <c r="U7" t="str">
        <f t="shared" si="2"/>
        <v>A9453F</v>
      </c>
      <c r="V7">
        <v>0</v>
      </c>
      <c r="W7">
        <v>0</v>
      </c>
      <c r="X7">
        <v>6</v>
      </c>
      <c r="Y7">
        <v>0</v>
      </c>
      <c r="AA7">
        <v>1</v>
      </c>
      <c r="AB7">
        <v>8</v>
      </c>
      <c r="AC7">
        <v>3</v>
      </c>
      <c r="AD7">
        <v>0</v>
      </c>
      <c r="AE7">
        <v>9</v>
      </c>
      <c r="AF7" t="s">
        <v>126</v>
      </c>
      <c r="AG7">
        <v>0</v>
      </c>
      <c r="AH7">
        <v>3</v>
      </c>
      <c r="AI7">
        <v>1</v>
      </c>
      <c r="AJ7">
        <v>0</v>
      </c>
      <c r="AK7" t="s">
        <v>145</v>
      </c>
      <c r="AL7">
        <v>25.998266000000001</v>
      </c>
      <c r="AM7" t="s">
        <v>146</v>
      </c>
      <c r="AN7">
        <v>-80.241350999999995</v>
      </c>
      <c r="AO7">
        <v>25</v>
      </c>
      <c r="AP7">
        <v>-100</v>
      </c>
      <c r="AQ7" t="s">
        <v>129</v>
      </c>
      <c r="AR7">
        <v>43</v>
      </c>
      <c r="AS7">
        <v>-1</v>
      </c>
      <c r="AT7">
        <v>128</v>
      </c>
      <c r="BB7" t="str">
        <f t="shared" si="3"/>
        <v>1200</v>
      </c>
      <c r="BC7">
        <v>1</v>
      </c>
      <c r="BD7" t="str">
        <f t="shared" si="4"/>
        <v xml:space="preserve">N697FL  </v>
      </c>
      <c r="BE7">
        <v>1</v>
      </c>
      <c r="BG7">
        <v>0</v>
      </c>
      <c r="BH7">
        <v>0</v>
      </c>
      <c r="BI7">
        <v>0</v>
      </c>
      <c r="BJ7">
        <v>-50</v>
      </c>
      <c r="BK7">
        <v>50</v>
      </c>
      <c r="BL7" t="s">
        <v>138</v>
      </c>
      <c r="BM7">
        <v>1</v>
      </c>
      <c r="BN7">
        <v>1</v>
      </c>
      <c r="BO7">
        <v>0</v>
      </c>
      <c r="BP7">
        <v>0</v>
      </c>
      <c r="BS7">
        <v>0.16</v>
      </c>
      <c r="BT7">
        <v>0</v>
      </c>
      <c r="BU7">
        <v>0</v>
      </c>
      <c r="CE7" t="str">
        <f>"16:00:15.713"</f>
        <v>16:00:15.713</v>
      </c>
      <c r="CF7">
        <v>713045592</v>
      </c>
      <c r="CS7">
        <v>2</v>
      </c>
      <c r="CT7">
        <v>2</v>
      </c>
      <c r="CU7">
        <v>0</v>
      </c>
      <c r="CV7">
        <v>2</v>
      </c>
      <c r="CW7">
        <v>0</v>
      </c>
      <c r="CX7">
        <v>3</v>
      </c>
      <c r="CY7">
        <v>7</v>
      </c>
      <c r="CZ7" t="s">
        <v>131</v>
      </c>
      <c r="DA7">
        <v>385</v>
      </c>
      <c r="DB7">
        <v>0</v>
      </c>
      <c r="DC7" t="s">
        <v>132</v>
      </c>
      <c r="DD7" t="s">
        <v>133</v>
      </c>
      <c r="DG7">
        <v>5909987</v>
      </c>
      <c r="DI7">
        <v>0</v>
      </c>
      <c r="DJ7">
        <v>0</v>
      </c>
      <c r="DK7">
        <v>0</v>
      </c>
      <c r="DL7">
        <v>0</v>
      </c>
      <c r="DM7">
        <v>0</v>
      </c>
      <c r="DN7">
        <v>1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25">
      <c r="A8" t="str">
        <f>"08/04/2023 16:00:15.967"</f>
        <v>08/04/2023 16:00:15.967</v>
      </c>
      <c r="C8" t="str">
        <f t="shared" si="0"/>
        <v>FFDFD3C0</v>
      </c>
      <c r="D8" t="s">
        <v>139</v>
      </c>
      <c r="E8">
        <v>20</v>
      </c>
      <c r="F8">
        <v>2020</v>
      </c>
      <c r="G8" t="s">
        <v>140</v>
      </c>
      <c r="J8" t="s">
        <v>141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 t="shared" si="5"/>
        <v>16:00:15.000</v>
      </c>
      <c r="T8" t="str">
        <f t="shared" si="5"/>
        <v>16:00:15.000</v>
      </c>
      <c r="U8" t="str">
        <f t="shared" si="2"/>
        <v>A9453F</v>
      </c>
      <c r="V8">
        <v>0</v>
      </c>
      <c r="W8">
        <v>0</v>
      </c>
      <c r="X8">
        <v>6</v>
      </c>
      <c r="Y8">
        <v>0</v>
      </c>
      <c r="AA8">
        <v>1</v>
      </c>
      <c r="AB8">
        <v>8</v>
      </c>
      <c r="AC8">
        <v>3</v>
      </c>
      <c r="AD8">
        <v>0</v>
      </c>
      <c r="AE8">
        <v>9</v>
      </c>
      <c r="AF8" t="s">
        <v>126</v>
      </c>
      <c r="AG8">
        <v>0</v>
      </c>
      <c r="AH8">
        <v>3</v>
      </c>
      <c r="AI8">
        <v>1</v>
      </c>
      <c r="AJ8">
        <v>0</v>
      </c>
      <c r="AK8" t="s">
        <v>145</v>
      </c>
      <c r="AL8">
        <v>25.998266000000001</v>
      </c>
      <c r="AM8" t="s">
        <v>146</v>
      </c>
      <c r="AN8">
        <v>-80.241350999999995</v>
      </c>
      <c r="AO8">
        <v>25</v>
      </c>
      <c r="AP8">
        <v>-100</v>
      </c>
      <c r="AQ8" t="s">
        <v>129</v>
      </c>
      <c r="AR8">
        <v>43</v>
      </c>
      <c r="AS8">
        <v>-1</v>
      </c>
      <c r="AT8">
        <v>128</v>
      </c>
      <c r="BB8" t="str">
        <f t="shared" si="3"/>
        <v>1200</v>
      </c>
      <c r="BC8">
        <v>1</v>
      </c>
      <c r="BD8" t="str">
        <f t="shared" si="4"/>
        <v xml:space="preserve">N697FL  </v>
      </c>
      <c r="BE8">
        <v>1</v>
      </c>
      <c r="BG8">
        <v>0</v>
      </c>
      <c r="BH8">
        <v>0</v>
      </c>
      <c r="BI8">
        <v>0</v>
      </c>
      <c r="BJ8">
        <v>-50</v>
      </c>
      <c r="BK8">
        <v>50</v>
      </c>
      <c r="BL8" t="s">
        <v>138</v>
      </c>
      <c r="BM8">
        <v>1</v>
      </c>
      <c r="BN8">
        <v>1</v>
      </c>
      <c r="BO8">
        <v>0</v>
      </c>
      <c r="BP8">
        <v>0</v>
      </c>
      <c r="BS8">
        <v>0.16</v>
      </c>
      <c r="BT8">
        <v>0</v>
      </c>
      <c r="BU8">
        <v>0</v>
      </c>
      <c r="CE8" t="str">
        <f>"16:00:15.713"</f>
        <v>16:00:15.713</v>
      </c>
      <c r="CF8">
        <v>713045592</v>
      </c>
      <c r="CS8">
        <v>2</v>
      </c>
      <c r="CT8">
        <v>2</v>
      </c>
      <c r="CU8">
        <v>0</v>
      </c>
      <c r="CV8">
        <v>2</v>
      </c>
      <c r="CW8">
        <v>0</v>
      </c>
      <c r="CX8">
        <v>3</v>
      </c>
      <c r="CY8">
        <v>7</v>
      </c>
      <c r="CZ8" t="s">
        <v>131</v>
      </c>
      <c r="DA8">
        <v>385</v>
      </c>
      <c r="DB8">
        <v>0</v>
      </c>
      <c r="DC8" t="s">
        <v>132</v>
      </c>
      <c r="DD8" t="s">
        <v>133</v>
      </c>
      <c r="DG8">
        <v>5909987</v>
      </c>
      <c r="DI8">
        <v>0</v>
      </c>
      <c r="DJ8">
        <v>0</v>
      </c>
      <c r="DK8">
        <v>1</v>
      </c>
      <c r="DL8">
        <v>0</v>
      </c>
      <c r="DM8">
        <v>0</v>
      </c>
      <c r="DN8">
        <v>1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25">
      <c r="A9" t="str">
        <f>"08/04/2023 16:00:15.967"</f>
        <v>08/04/2023 16:00:15.967</v>
      </c>
      <c r="C9" t="str">
        <f t="shared" si="0"/>
        <v>FFDFD3C0</v>
      </c>
      <c r="D9" t="s">
        <v>142</v>
      </c>
      <c r="E9">
        <v>8</v>
      </c>
      <c r="H9">
        <v>191</v>
      </c>
      <c r="I9" t="s">
        <v>143</v>
      </c>
      <c r="J9" t="s">
        <v>144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 t="shared" si="5"/>
        <v>16:00:15.000</v>
      </c>
      <c r="T9" t="str">
        <f t="shared" si="5"/>
        <v>16:00:15.000</v>
      </c>
      <c r="U9" t="str">
        <f t="shared" si="2"/>
        <v>A9453F</v>
      </c>
      <c r="V9">
        <v>0</v>
      </c>
      <c r="W9">
        <v>0</v>
      </c>
      <c r="X9">
        <v>6</v>
      </c>
      <c r="Y9">
        <v>0</v>
      </c>
      <c r="AA9">
        <v>1</v>
      </c>
      <c r="AB9">
        <v>8</v>
      </c>
      <c r="AC9">
        <v>3</v>
      </c>
      <c r="AD9">
        <v>0</v>
      </c>
      <c r="AE9">
        <v>9</v>
      </c>
      <c r="AF9" t="s">
        <v>126</v>
      </c>
      <c r="AG9">
        <v>0</v>
      </c>
      <c r="AH9">
        <v>0</v>
      </c>
      <c r="AI9">
        <v>1</v>
      </c>
      <c r="AJ9">
        <v>0</v>
      </c>
      <c r="AK9" t="s">
        <v>145</v>
      </c>
      <c r="AL9">
        <v>25.998266000000001</v>
      </c>
      <c r="AM9" t="s">
        <v>146</v>
      </c>
      <c r="AN9">
        <v>-80.241350999999995</v>
      </c>
      <c r="AO9">
        <v>25</v>
      </c>
      <c r="AP9">
        <v>-100</v>
      </c>
      <c r="AQ9" t="s">
        <v>129</v>
      </c>
      <c r="AR9">
        <v>43</v>
      </c>
      <c r="AS9">
        <v>-1</v>
      </c>
      <c r="AT9">
        <v>128</v>
      </c>
      <c r="BB9" t="str">
        <f t="shared" si="3"/>
        <v>1200</v>
      </c>
      <c r="BC9">
        <v>1</v>
      </c>
      <c r="BD9" t="str">
        <f t="shared" si="4"/>
        <v xml:space="preserve">N697FL  </v>
      </c>
      <c r="BE9">
        <v>1</v>
      </c>
      <c r="BG9">
        <v>0</v>
      </c>
      <c r="BH9">
        <v>0</v>
      </c>
      <c r="BI9">
        <v>0</v>
      </c>
      <c r="BJ9">
        <v>-50</v>
      </c>
      <c r="BK9">
        <v>50</v>
      </c>
      <c r="BL9" t="s">
        <v>130</v>
      </c>
      <c r="BM9">
        <v>1</v>
      </c>
      <c r="BN9">
        <v>1</v>
      </c>
      <c r="BO9">
        <v>0</v>
      </c>
      <c r="BP9">
        <v>0</v>
      </c>
      <c r="BT9">
        <v>0</v>
      </c>
      <c r="BU9">
        <v>0</v>
      </c>
      <c r="CE9" t="str">
        <f>"16:00:15.713"</f>
        <v>16:00:15.713</v>
      </c>
      <c r="CF9">
        <v>713045592</v>
      </c>
      <c r="CS9">
        <v>0</v>
      </c>
      <c r="CT9">
        <v>2</v>
      </c>
      <c r="CU9">
        <v>0</v>
      </c>
      <c r="CV9">
        <v>2</v>
      </c>
      <c r="CW9">
        <v>0</v>
      </c>
      <c r="CX9">
        <v>3</v>
      </c>
      <c r="CY9">
        <v>7</v>
      </c>
      <c r="CZ9" t="s">
        <v>131</v>
      </c>
      <c r="DA9">
        <v>385</v>
      </c>
      <c r="DB9">
        <v>0</v>
      </c>
      <c r="DC9" t="s">
        <v>132</v>
      </c>
      <c r="DD9" t="s">
        <v>133</v>
      </c>
      <c r="DG9">
        <v>5909987</v>
      </c>
      <c r="DI9">
        <v>0</v>
      </c>
      <c r="DJ9">
        <v>0</v>
      </c>
      <c r="DK9">
        <v>1</v>
      </c>
      <c r="DL9">
        <v>0</v>
      </c>
      <c r="DM9">
        <v>0</v>
      </c>
      <c r="DN9">
        <v>1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25">
      <c r="A10" t="str">
        <f>"08/04/2023 16:00:15.967"</f>
        <v>08/04/2023 16:00:15.967</v>
      </c>
      <c r="C10" t="str">
        <f t="shared" si="0"/>
        <v>FFDFD3C0</v>
      </c>
      <c r="D10" t="s">
        <v>123</v>
      </c>
      <c r="E10">
        <v>1</v>
      </c>
      <c r="H10">
        <v>7</v>
      </c>
      <c r="I10" t="s">
        <v>124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 t="shared" si="5"/>
        <v>16:00:15.000</v>
      </c>
      <c r="T10" t="str">
        <f t="shared" si="5"/>
        <v>16:00:15.000</v>
      </c>
      <c r="U10" t="str">
        <f t="shared" si="2"/>
        <v>A9453F</v>
      </c>
      <c r="V10">
        <v>0</v>
      </c>
      <c r="W10">
        <v>0</v>
      </c>
      <c r="X10">
        <v>6</v>
      </c>
      <c r="Y10">
        <v>0</v>
      </c>
      <c r="AA10">
        <v>1</v>
      </c>
      <c r="AB10">
        <v>8</v>
      </c>
      <c r="AC10">
        <v>3</v>
      </c>
      <c r="AD10">
        <v>0</v>
      </c>
      <c r="AE10">
        <v>9</v>
      </c>
      <c r="AF10" t="s">
        <v>126</v>
      </c>
      <c r="AG10">
        <v>0</v>
      </c>
      <c r="AH10">
        <v>0</v>
      </c>
      <c r="AI10">
        <v>1</v>
      </c>
      <c r="AJ10">
        <v>0</v>
      </c>
      <c r="AK10" t="s">
        <v>145</v>
      </c>
      <c r="AL10">
        <v>25.998266000000001</v>
      </c>
      <c r="AM10" t="s">
        <v>146</v>
      </c>
      <c r="AN10">
        <v>-80.241350999999995</v>
      </c>
      <c r="AO10">
        <v>25</v>
      </c>
      <c r="AP10">
        <v>-100</v>
      </c>
      <c r="AQ10" t="s">
        <v>129</v>
      </c>
      <c r="AR10">
        <v>43</v>
      </c>
      <c r="AS10">
        <v>-1</v>
      </c>
      <c r="AT10">
        <v>128</v>
      </c>
      <c r="BB10" t="str">
        <f t="shared" si="3"/>
        <v>1200</v>
      </c>
      <c r="BC10">
        <v>1</v>
      </c>
      <c r="BD10" t="str">
        <f t="shared" si="4"/>
        <v xml:space="preserve">N697FL  </v>
      </c>
      <c r="BE10">
        <v>1</v>
      </c>
      <c r="BG10">
        <v>0</v>
      </c>
      <c r="BH10">
        <v>0</v>
      </c>
      <c r="BI10">
        <v>0</v>
      </c>
      <c r="BJ10">
        <v>-50</v>
      </c>
      <c r="BK10">
        <v>50</v>
      </c>
      <c r="BL10" t="s">
        <v>130</v>
      </c>
      <c r="BM10">
        <v>1</v>
      </c>
      <c r="BN10">
        <v>1</v>
      </c>
      <c r="BO10">
        <v>0</v>
      </c>
      <c r="BP10">
        <v>0</v>
      </c>
      <c r="BT10">
        <v>0</v>
      </c>
      <c r="BU10">
        <v>0</v>
      </c>
      <c r="CE10" t="str">
        <f>"16:00:15.713"</f>
        <v>16:00:15.713</v>
      </c>
      <c r="CF10">
        <v>713045592</v>
      </c>
      <c r="CS10">
        <v>2</v>
      </c>
      <c r="CT10">
        <v>2</v>
      </c>
      <c r="CU10">
        <v>0</v>
      </c>
      <c r="CV10">
        <v>2</v>
      </c>
      <c r="CW10">
        <v>0</v>
      </c>
      <c r="CX10">
        <v>3</v>
      </c>
      <c r="CY10">
        <v>7</v>
      </c>
      <c r="CZ10" t="s">
        <v>131</v>
      </c>
      <c r="DA10">
        <v>385</v>
      </c>
      <c r="DB10">
        <v>0</v>
      </c>
      <c r="DC10" t="s">
        <v>132</v>
      </c>
      <c r="DD10" t="s">
        <v>133</v>
      </c>
      <c r="DG10">
        <v>5909987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1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25">
      <c r="A11" t="str">
        <f>"08/04/2023 16:00:15.967"</f>
        <v>08/04/2023 16:00:15.967</v>
      </c>
      <c r="C11" t="str">
        <f t="shared" si="0"/>
        <v>FFDFD3C0</v>
      </c>
      <c r="D11" t="s">
        <v>134</v>
      </c>
      <c r="E11">
        <v>6</v>
      </c>
      <c r="H11">
        <v>58</v>
      </c>
      <c r="I11" t="s">
        <v>135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 t="shared" si="5"/>
        <v>16:00:15.000</v>
      </c>
      <c r="T11" t="str">
        <f t="shared" si="5"/>
        <v>16:00:15.000</v>
      </c>
      <c r="U11" t="str">
        <f t="shared" si="2"/>
        <v>A9453F</v>
      </c>
      <c r="V11">
        <v>0</v>
      </c>
      <c r="W11">
        <v>0</v>
      </c>
      <c r="X11">
        <v>6</v>
      </c>
      <c r="Y11">
        <v>0</v>
      </c>
      <c r="AA11">
        <v>1</v>
      </c>
      <c r="AB11">
        <v>8</v>
      </c>
      <c r="AC11">
        <v>3</v>
      </c>
      <c r="AD11">
        <v>0</v>
      </c>
      <c r="AE11">
        <v>9</v>
      </c>
      <c r="AF11" t="s">
        <v>126</v>
      </c>
      <c r="AG11">
        <v>0</v>
      </c>
      <c r="AH11">
        <v>0</v>
      </c>
      <c r="AI11">
        <v>1</v>
      </c>
      <c r="AJ11">
        <v>0</v>
      </c>
      <c r="AK11" t="s">
        <v>145</v>
      </c>
      <c r="AL11">
        <v>25.998266000000001</v>
      </c>
      <c r="AM11" t="s">
        <v>146</v>
      </c>
      <c r="AN11">
        <v>-80.241350999999995</v>
      </c>
      <c r="AO11">
        <v>25</v>
      </c>
      <c r="AP11">
        <v>-100</v>
      </c>
      <c r="AQ11" t="s">
        <v>129</v>
      </c>
      <c r="AR11">
        <v>43</v>
      </c>
      <c r="AS11">
        <v>-1</v>
      </c>
      <c r="AT11">
        <v>128</v>
      </c>
      <c r="BB11" t="str">
        <f t="shared" si="3"/>
        <v>1200</v>
      </c>
      <c r="BC11">
        <v>1</v>
      </c>
      <c r="BD11" t="str">
        <f t="shared" si="4"/>
        <v xml:space="preserve">N697FL  </v>
      </c>
      <c r="BE11">
        <v>1</v>
      </c>
      <c r="BG11">
        <v>0</v>
      </c>
      <c r="BH11">
        <v>0</v>
      </c>
      <c r="BI11">
        <v>0</v>
      </c>
      <c r="BJ11">
        <v>-50</v>
      </c>
      <c r="BK11">
        <v>50</v>
      </c>
      <c r="BL11" t="s">
        <v>130</v>
      </c>
      <c r="BM11">
        <v>1</v>
      </c>
      <c r="BN11">
        <v>1</v>
      </c>
      <c r="BO11">
        <v>0</v>
      </c>
      <c r="BP11">
        <v>0</v>
      </c>
      <c r="BT11">
        <v>0</v>
      </c>
      <c r="BU11">
        <v>0</v>
      </c>
      <c r="CE11" t="str">
        <f>"16:00:15.713"</f>
        <v>16:00:15.713</v>
      </c>
      <c r="CF11">
        <v>713045592</v>
      </c>
      <c r="CS11">
        <v>2</v>
      </c>
      <c r="CT11">
        <v>2</v>
      </c>
      <c r="CU11">
        <v>0</v>
      </c>
      <c r="CV11">
        <v>2</v>
      </c>
      <c r="CW11">
        <v>0</v>
      </c>
      <c r="CX11">
        <v>3</v>
      </c>
      <c r="CY11">
        <v>7</v>
      </c>
      <c r="CZ11" t="s">
        <v>131</v>
      </c>
      <c r="DA11">
        <v>385</v>
      </c>
      <c r="DB11">
        <v>0</v>
      </c>
      <c r="DC11" t="s">
        <v>132</v>
      </c>
      <c r="DD11" t="s">
        <v>133</v>
      </c>
      <c r="DG11">
        <v>5909987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1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25">
      <c r="A12" t="str">
        <f>"08/04/2023 16:00:17.170"</f>
        <v>08/04/2023 16:00:17.170</v>
      </c>
      <c r="C12" t="str">
        <f t="shared" si="0"/>
        <v>FFDFD3C0</v>
      </c>
      <c r="D12" t="s">
        <v>123</v>
      </c>
      <c r="E12">
        <v>1</v>
      </c>
      <c r="H12">
        <v>7</v>
      </c>
      <c r="I12" t="s">
        <v>124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 t="shared" ref="S12:T16" si="6">"16:00:16.000"</f>
        <v>16:00:16.000</v>
      </c>
      <c r="T12" t="str">
        <f t="shared" si="6"/>
        <v>16:00:16.000</v>
      </c>
      <c r="U12" t="str">
        <f t="shared" si="2"/>
        <v>A9453F</v>
      </c>
      <c r="V12">
        <v>0</v>
      </c>
      <c r="W12">
        <v>0</v>
      </c>
      <c r="X12">
        <v>6</v>
      </c>
      <c r="Y12">
        <v>0</v>
      </c>
      <c r="AA12">
        <v>1</v>
      </c>
      <c r="AB12">
        <v>8</v>
      </c>
      <c r="AC12">
        <v>3</v>
      </c>
      <c r="AD12">
        <v>0</v>
      </c>
      <c r="AE12">
        <v>9</v>
      </c>
      <c r="AF12" t="s">
        <v>126</v>
      </c>
      <c r="AG12">
        <v>0</v>
      </c>
      <c r="AH12">
        <v>0</v>
      </c>
      <c r="AI12">
        <v>1</v>
      </c>
      <c r="AJ12">
        <v>0</v>
      </c>
      <c r="AK12" t="s">
        <v>147</v>
      </c>
      <c r="AL12">
        <v>25.998244</v>
      </c>
      <c r="AM12" t="s">
        <v>148</v>
      </c>
      <c r="AN12">
        <v>-80.241114999999994</v>
      </c>
      <c r="AO12">
        <v>25</v>
      </c>
      <c r="AP12">
        <v>-100</v>
      </c>
      <c r="AQ12" t="s">
        <v>129</v>
      </c>
      <c r="AR12">
        <v>46</v>
      </c>
      <c r="AS12">
        <v>-1</v>
      </c>
      <c r="AT12">
        <v>192</v>
      </c>
      <c r="BB12" t="str">
        <f t="shared" si="3"/>
        <v>1200</v>
      </c>
      <c r="BC12">
        <v>1</v>
      </c>
      <c r="BD12" t="str">
        <f t="shared" si="4"/>
        <v xml:space="preserve">N697FL  </v>
      </c>
      <c r="BE12">
        <v>1</v>
      </c>
      <c r="BG12">
        <v>0</v>
      </c>
      <c r="BH12">
        <v>0</v>
      </c>
      <c r="BI12">
        <v>0</v>
      </c>
      <c r="BJ12">
        <v>-25</v>
      </c>
      <c r="BK12">
        <v>75</v>
      </c>
      <c r="BL12" t="s">
        <v>130</v>
      </c>
      <c r="BM12">
        <v>1</v>
      </c>
      <c r="BN12">
        <v>1</v>
      </c>
      <c r="BO12">
        <v>0</v>
      </c>
      <c r="BP12">
        <v>0</v>
      </c>
      <c r="BT12">
        <v>0</v>
      </c>
      <c r="BU12">
        <v>0</v>
      </c>
      <c r="CE12" t="str">
        <f>"16:00:16.735"</f>
        <v>16:00:16.735</v>
      </c>
      <c r="CF12">
        <v>734545573</v>
      </c>
      <c r="CS12">
        <v>2</v>
      </c>
      <c r="CT12">
        <v>2</v>
      </c>
      <c r="CU12">
        <v>0</v>
      </c>
      <c r="CV12">
        <v>2</v>
      </c>
      <c r="CW12">
        <v>0</v>
      </c>
      <c r="CX12">
        <v>3</v>
      </c>
      <c r="CY12">
        <v>7</v>
      </c>
      <c r="CZ12" t="s">
        <v>131</v>
      </c>
      <c r="DA12">
        <v>385</v>
      </c>
      <c r="DB12">
        <v>0</v>
      </c>
      <c r="DC12" t="s">
        <v>132</v>
      </c>
      <c r="DD12" t="s">
        <v>133</v>
      </c>
      <c r="DG12">
        <v>5910142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1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25">
      <c r="A13" t="str">
        <f>"08/04/2023 16:00:17.170"</f>
        <v>08/04/2023 16:00:17.170</v>
      </c>
      <c r="C13" t="str">
        <f t="shared" si="0"/>
        <v>FFDFD3C0</v>
      </c>
      <c r="D13" t="s">
        <v>134</v>
      </c>
      <c r="E13">
        <v>6</v>
      </c>
      <c r="H13">
        <v>58</v>
      </c>
      <c r="I13" t="s">
        <v>135</v>
      </c>
      <c r="J13" t="s">
        <v>125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 t="shared" si="6"/>
        <v>16:00:16.000</v>
      </c>
      <c r="T13" t="str">
        <f t="shared" si="6"/>
        <v>16:00:16.000</v>
      </c>
      <c r="U13" t="str">
        <f t="shared" si="2"/>
        <v>A9453F</v>
      </c>
      <c r="V13">
        <v>0</v>
      </c>
      <c r="W13">
        <v>0</v>
      </c>
      <c r="X13">
        <v>6</v>
      </c>
      <c r="Y13">
        <v>0</v>
      </c>
      <c r="AA13">
        <v>1</v>
      </c>
      <c r="AB13">
        <v>8</v>
      </c>
      <c r="AC13">
        <v>3</v>
      </c>
      <c r="AD13">
        <v>0</v>
      </c>
      <c r="AE13">
        <v>9</v>
      </c>
      <c r="AF13" t="s">
        <v>126</v>
      </c>
      <c r="AG13">
        <v>0</v>
      </c>
      <c r="AH13">
        <v>0</v>
      </c>
      <c r="AI13">
        <v>1</v>
      </c>
      <c r="AJ13">
        <v>0</v>
      </c>
      <c r="AK13" t="s">
        <v>147</v>
      </c>
      <c r="AL13">
        <v>25.998244</v>
      </c>
      <c r="AM13" t="s">
        <v>148</v>
      </c>
      <c r="AN13">
        <v>-80.241114999999994</v>
      </c>
      <c r="AO13">
        <v>25</v>
      </c>
      <c r="AP13">
        <v>-100</v>
      </c>
      <c r="AQ13" t="s">
        <v>129</v>
      </c>
      <c r="AR13">
        <v>46</v>
      </c>
      <c r="AS13">
        <v>-1</v>
      </c>
      <c r="AT13">
        <v>192</v>
      </c>
      <c r="BB13" t="str">
        <f t="shared" si="3"/>
        <v>1200</v>
      </c>
      <c r="BC13">
        <v>1</v>
      </c>
      <c r="BD13" t="str">
        <f t="shared" si="4"/>
        <v xml:space="preserve">N697FL  </v>
      </c>
      <c r="BE13">
        <v>1</v>
      </c>
      <c r="BG13">
        <v>0</v>
      </c>
      <c r="BH13">
        <v>0</v>
      </c>
      <c r="BI13">
        <v>0</v>
      </c>
      <c r="BJ13">
        <v>-25</v>
      </c>
      <c r="BK13">
        <v>75</v>
      </c>
      <c r="BL13" t="s">
        <v>130</v>
      </c>
      <c r="BM13">
        <v>1</v>
      </c>
      <c r="BN13">
        <v>1</v>
      </c>
      <c r="BO13">
        <v>0</v>
      </c>
      <c r="BP13">
        <v>0</v>
      </c>
      <c r="BT13">
        <v>0</v>
      </c>
      <c r="BU13">
        <v>0</v>
      </c>
      <c r="CE13" t="str">
        <f>"16:00:16.735"</f>
        <v>16:00:16.735</v>
      </c>
      <c r="CF13">
        <v>734545573</v>
      </c>
      <c r="CS13">
        <v>2</v>
      </c>
      <c r="CT13">
        <v>2</v>
      </c>
      <c r="CU13">
        <v>0</v>
      </c>
      <c r="CV13">
        <v>2</v>
      </c>
      <c r="CW13">
        <v>0</v>
      </c>
      <c r="CX13">
        <v>3</v>
      </c>
      <c r="CY13">
        <v>7</v>
      </c>
      <c r="CZ13" t="s">
        <v>131</v>
      </c>
      <c r="DA13">
        <v>385</v>
      </c>
      <c r="DB13">
        <v>0</v>
      </c>
      <c r="DC13" t="s">
        <v>132</v>
      </c>
      <c r="DD13" t="s">
        <v>133</v>
      </c>
      <c r="DG13">
        <v>5910142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1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25">
      <c r="A14" t="str">
        <f>"08/04/2023 16:00:17.170"</f>
        <v>08/04/2023 16:00:17.170</v>
      </c>
      <c r="C14" t="str">
        <f t="shared" si="0"/>
        <v>FFDFD3C0</v>
      </c>
      <c r="D14" t="s">
        <v>136</v>
      </c>
      <c r="E14">
        <v>7</v>
      </c>
      <c r="F14">
        <v>1007</v>
      </c>
      <c r="G14" t="s">
        <v>124</v>
      </c>
      <c r="J14" t="s">
        <v>137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 t="shared" si="6"/>
        <v>16:00:16.000</v>
      </c>
      <c r="T14" t="str">
        <f t="shared" si="6"/>
        <v>16:00:16.000</v>
      </c>
      <c r="U14" t="str">
        <f t="shared" si="2"/>
        <v>A9453F</v>
      </c>
      <c r="V14">
        <v>0</v>
      </c>
      <c r="W14">
        <v>0</v>
      </c>
      <c r="X14">
        <v>6</v>
      </c>
      <c r="Y14">
        <v>0</v>
      </c>
      <c r="AA14">
        <v>1</v>
      </c>
      <c r="AB14">
        <v>8</v>
      </c>
      <c r="AC14">
        <v>3</v>
      </c>
      <c r="AD14">
        <v>0</v>
      </c>
      <c r="AE14">
        <v>9</v>
      </c>
      <c r="AF14" t="s">
        <v>126</v>
      </c>
      <c r="AG14">
        <v>0</v>
      </c>
      <c r="AH14">
        <v>3</v>
      </c>
      <c r="AI14">
        <v>1</v>
      </c>
      <c r="AJ14">
        <v>0</v>
      </c>
      <c r="AK14" t="s">
        <v>147</v>
      </c>
      <c r="AL14">
        <v>25.998244</v>
      </c>
      <c r="AM14" t="s">
        <v>148</v>
      </c>
      <c r="AN14">
        <v>-80.241114999999994</v>
      </c>
      <c r="AO14">
        <v>25</v>
      </c>
      <c r="AP14">
        <v>-100</v>
      </c>
      <c r="AQ14" t="s">
        <v>129</v>
      </c>
      <c r="AR14">
        <v>46</v>
      </c>
      <c r="AS14">
        <v>-1</v>
      </c>
      <c r="AT14">
        <v>192</v>
      </c>
      <c r="BB14" t="str">
        <f t="shared" si="3"/>
        <v>1200</v>
      </c>
      <c r="BC14">
        <v>1</v>
      </c>
      <c r="BD14" t="str">
        <f t="shared" si="4"/>
        <v xml:space="preserve">N697FL  </v>
      </c>
      <c r="BE14">
        <v>1</v>
      </c>
      <c r="BG14">
        <v>0</v>
      </c>
      <c r="BH14">
        <v>0</v>
      </c>
      <c r="BI14">
        <v>0</v>
      </c>
      <c r="BJ14">
        <v>-25</v>
      </c>
      <c r="BK14">
        <v>75</v>
      </c>
      <c r="BL14" t="s">
        <v>138</v>
      </c>
      <c r="BM14">
        <v>1</v>
      </c>
      <c r="BN14">
        <v>1</v>
      </c>
      <c r="BO14">
        <v>0</v>
      </c>
      <c r="BP14">
        <v>0</v>
      </c>
      <c r="BS14">
        <v>0.04</v>
      </c>
      <c r="BT14">
        <v>0</v>
      </c>
      <c r="BU14">
        <v>0</v>
      </c>
      <c r="CE14" t="str">
        <f>"16:00:16.735"</f>
        <v>16:00:16.735</v>
      </c>
      <c r="CF14">
        <v>734545573</v>
      </c>
      <c r="CS14">
        <v>2</v>
      </c>
      <c r="CT14">
        <v>2</v>
      </c>
      <c r="CU14">
        <v>0</v>
      </c>
      <c r="CV14">
        <v>2</v>
      </c>
      <c r="CW14">
        <v>0</v>
      </c>
      <c r="CX14">
        <v>3</v>
      </c>
      <c r="CY14">
        <v>7</v>
      </c>
      <c r="CZ14" t="s">
        <v>131</v>
      </c>
      <c r="DA14">
        <v>385</v>
      </c>
      <c r="DB14">
        <v>0</v>
      </c>
      <c r="DC14" t="s">
        <v>132</v>
      </c>
      <c r="DD14" t="s">
        <v>133</v>
      </c>
      <c r="DG14">
        <v>5910142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1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25">
      <c r="A15" t="str">
        <f>"08/04/2023 16:00:17.170"</f>
        <v>08/04/2023 16:00:17.170</v>
      </c>
      <c r="C15" t="str">
        <f t="shared" si="0"/>
        <v>FFDFD3C0</v>
      </c>
      <c r="D15" t="s">
        <v>139</v>
      </c>
      <c r="E15">
        <v>20</v>
      </c>
      <c r="F15">
        <v>2020</v>
      </c>
      <c r="G15" t="s">
        <v>140</v>
      </c>
      <c r="J15" t="s">
        <v>141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 t="shared" si="6"/>
        <v>16:00:16.000</v>
      </c>
      <c r="T15" t="str">
        <f t="shared" si="6"/>
        <v>16:00:16.000</v>
      </c>
      <c r="U15" t="str">
        <f t="shared" si="2"/>
        <v>A9453F</v>
      </c>
      <c r="V15">
        <v>0</v>
      </c>
      <c r="W15">
        <v>0</v>
      </c>
      <c r="X15">
        <v>6</v>
      </c>
      <c r="Y15">
        <v>0</v>
      </c>
      <c r="AA15">
        <v>1</v>
      </c>
      <c r="AB15">
        <v>8</v>
      </c>
      <c r="AC15">
        <v>3</v>
      </c>
      <c r="AD15">
        <v>0</v>
      </c>
      <c r="AE15">
        <v>9</v>
      </c>
      <c r="AF15" t="s">
        <v>126</v>
      </c>
      <c r="AG15">
        <v>0</v>
      </c>
      <c r="AH15">
        <v>3</v>
      </c>
      <c r="AI15">
        <v>1</v>
      </c>
      <c r="AJ15">
        <v>0</v>
      </c>
      <c r="AK15" t="s">
        <v>147</v>
      </c>
      <c r="AL15">
        <v>25.998244</v>
      </c>
      <c r="AM15" t="s">
        <v>148</v>
      </c>
      <c r="AN15">
        <v>-80.241114999999994</v>
      </c>
      <c r="AO15">
        <v>25</v>
      </c>
      <c r="AP15">
        <v>-100</v>
      </c>
      <c r="AQ15" t="s">
        <v>129</v>
      </c>
      <c r="AR15">
        <v>46</v>
      </c>
      <c r="AS15">
        <v>-1</v>
      </c>
      <c r="AT15">
        <v>192</v>
      </c>
      <c r="BB15" t="str">
        <f t="shared" si="3"/>
        <v>1200</v>
      </c>
      <c r="BC15">
        <v>1</v>
      </c>
      <c r="BD15" t="str">
        <f t="shared" si="4"/>
        <v xml:space="preserve">N697FL  </v>
      </c>
      <c r="BE15">
        <v>1</v>
      </c>
      <c r="BG15">
        <v>0</v>
      </c>
      <c r="BH15">
        <v>0</v>
      </c>
      <c r="BI15">
        <v>0</v>
      </c>
      <c r="BJ15">
        <v>-25</v>
      </c>
      <c r="BK15">
        <v>75</v>
      </c>
      <c r="BL15" t="s">
        <v>138</v>
      </c>
      <c r="BM15">
        <v>1</v>
      </c>
      <c r="BN15">
        <v>1</v>
      </c>
      <c r="BO15">
        <v>0</v>
      </c>
      <c r="BP15">
        <v>0</v>
      </c>
      <c r="BS15">
        <v>0.04</v>
      </c>
      <c r="BT15">
        <v>0</v>
      </c>
      <c r="BU15">
        <v>0</v>
      </c>
      <c r="CE15" t="str">
        <f>"16:00:16.735"</f>
        <v>16:00:16.735</v>
      </c>
      <c r="CF15">
        <v>734545573</v>
      </c>
      <c r="CS15">
        <v>2</v>
      </c>
      <c r="CT15">
        <v>2</v>
      </c>
      <c r="CU15">
        <v>0</v>
      </c>
      <c r="CV15">
        <v>2</v>
      </c>
      <c r="CW15">
        <v>0</v>
      </c>
      <c r="CX15">
        <v>3</v>
      </c>
      <c r="CY15">
        <v>7</v>
      </c>
      <c r="CZ15" t="s">
        <v>131</v>
      </c>
      <c r="DA15">
        <v>385</v>
      </c>
      <c r="DB15">
        <v>0</v>
      </c>
      <c r="DC15" t="s">
        <v>132</v>
      </c>
      <c r="DD15" t="s">
        <v>133</v>
      </c>
      <c r="DG15">
        <v>5910142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1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25">
      <c r="A16" t="str">
        <f>"08/04/2023 16:00:17.170"</f>
        <v>08/04/2023 16:00:17.170</v>
      </c>
      <c r="C16" t="str">
        <f t="shared" si="0"/>
        <v>FFDFD3C0</v>
      </c>
      <c r="D16" t="s">
        <v>142</v>
      </c>
      <c r="E16">
        <v>8</v>
      </c>
      <c r="H16">
        <v>191</v>
      </c>
      <c r="I16" t="s">
        <v>143</v>
      </c>
      <c r="J16" t="s">
        <v>144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 t="shared" si="6"/>
        <v>16:00:16.000</v>
      </c>
      <c r="T16" t="str">
        <f t="shared" si="6"/>
        <v>16:00:16.000</v>
      </c>
      <c r="U16" t="str">
        <f t="shared" si="2"/>
        <v>A9453F</v>
      </c>
      <c r="V16">
        <v>0</v>
      </c>
      <c r="W16">
        <v>0</v>
      </c>
      <c r="X16">
        <v>6</v>
      </c>
      <c r="Y16">
        <v>0</v>
      </c>
      <c r="AA16">
        <v>1</v>
      </c>
      <c r="AB16">
        <v>8</v>
      </c>
      <c r="AC16">
        <v>3</v>
      </c>
      <c r="AD16">
        <v>0</v>
      </c>
      <c r="AE16">
        <v>9</v>
      </c>
      <c r="AF16" t="s">
        <v>126</v>
      </c>
      <c r="AG16">
        <v>0</v>
      </c>
      <c r="AH16">
        <v>0</v>
      </c>
      <c r="AI16">
        <v>1</v>
      </c>
      <c r="AJ16">
        <v>0</v>
      </c>
      <c r="AK16" t="s">
        <v>147</v>
      </c>
      <c r="AL16">
        <v>25.998244</v>
      </c>
      <c r="AM16" t="s">
        <v>148</v>
      </c>
      <c r="AN16">
        <v>-80.241114999999994</v>
      </c>
      <c r="AO16">
        <v>25</v>
      </c>
      <c r="AP16">
        <v>-100</v>
      </c>
      <c r="AQ16" t="s">
        <v>129</v>
      </c>
      <c r="AR16">
        <v>46</v>
      </c>
      <c r="AS16">
        <v>-1</v>
      </c>
      <c r="AT16">
        <v>192</v>
      </c>
      <c r="BB16" t="str">
        <f t="shared" si="3"/>
        <v>1200</v>
      </c>
      <c r="BC16">
        <v>1</v>
      </c>
      <c r="BD16" t="str">
        <f t="shared" si="4"/>
        <v xml:space="preserve">N697FL  </v>
      </c>
      <c r="BE16">
        <v>1</v>
      </c>
      <c r="BG16">
        <v>0</v>
      </c>
      <c r="BH16">
        <v>0</v>
      </c>
      <c r="BI16">
        <v>0</v>
      </c>
      <c r="BJ16">
        <v>-25</v>
      </c>
      <c r="BK16">
        <v>75</v>
      </c>
      <c r="BL16" t="s">
        <v>130</v>
      </c>
      <c r="BM16">
        <v>1</v>
      </c>
      <c r="BN16">
        <v>1</v>
      </c>
      <c r="BO16">
        <v>0</v>
      </c>
      <c r="BP16">
        <v>0</v>
      </c>
      <c r="BT16">
        <v>0</v>
      </c>
      <c r="BU16">
        <v>0</v>
      </c>
      <c r="CE16" t="str">
        <f>"16:00:16.735"</f>
        <v>16:00:16.735</v>
      </c>
      <c r="CF16">
        <v>734545573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3</v>
      </c>
      <c r="CY16">
        <v>7</v>
      </c>
      <c r="CZ16" t="s">
        <v>131</v>
      </c>
      <c r="DA16">
        <v>385</v>
      </c>
      <c r="DB16">
        <v>0</v>
      </c>
      <c r="DC16" t="s">
        <v>132</v>
      </c>
      <c r="DD16" t="s">
        <v>133</v>
      </c>
      <c r="DG16">
        <v>5910142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1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25">
      <c r="A17" t="str">
        <f>"08/04/2023 16:00:17.608"</f>
        <v>08/04/2023 16:00:17.608</v>
      </c>
      <c r="C17" t="str">
        <f t="shared" si="0"/>
        <v>FFDFD3C0</v>
      </c>
      <c r="D17" t="s">
        <v>123</v>
      </c>
      <c r="E17">
        <v>1</v>
      </c>
      <c r="H17">
        <v>7</v>
      </c>
      <c r="I17" t="s">
        <v>124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 t="shared" ref="S17:T21" si="7">"16:00:17.000"</f>
        <v>16:00:17.000</v>
      </c>
      <c r="T17" t="str">
        <f t="shared" si="7"/>
        <v>16:00:17.000</v>
      </c>
      <c r="U17" t="str">
        <f t="shared" si="2"/>
        <v>A9453F</v>
      </c>
      <c r="V17">
        <v>0</v>
      </c>
      <c r="W17">
        <v>0</v>
      </c>
      <c r="X17">
        <v>6</v>
      </c>
      <c r="Y17">
        <v>0</v>
      </c>
      <c r="AA17">
        <v>1</v>
      </c>
      <c r="AB17">
        <v>8</v>
      </c>
      <c r="AC17">
        <v>3</v>
      </c>
      <c r="AD17">
        <v>0</v>
      </c>
      <c r="AE17">
        <v>9</v>
      </c>
      <c r="AF17" t="s">
        <v>126</v>
      </c>
      <c r="AG17">
        <v>0</v>
      </c>
      <c r="AH17">
        <v>3</v>
      </c>
      <c r="AI17">
        <v>1</v>
      </c>
      <c r="AJ17">
        <v>0</v>
      </c>
      <c r="AK17" t="s">
        <v>145</v>
      </c>
      <c r="AL17">
        <v>25.998266000000001</v>
      </c>
      <c r="AM17" t="s">
        <v>149</v>
      </c>
      <c r="AN17">
        <v>-80.240900999999994</v>
      </c>
      <c r="AO17">
        <v>25</v>
      </c>
      <c r="AP17">
        <v>-100</v>
      </c>
      <c r="AQ17" t="s">
        <v>129</v>
      </c>
      <c r="AR17">
        <v>47</v>
      </c>
      <c r="AS17">
        <v>-1</v>
      </c>
      <c r="AT17">
        <v>192</v>
      </c>
      <c r="BB17" t="str">
        <f t="shared" si="3"/>
        <v>1200</v>
      </c>
      <c r="BC17">
        <v>1</v>
      </c>
      <c r="BD17" t="str">
        <f t="shared" si="4"/>
        <v xml:space="preserve">N697FL  </v>
      </c>
      <c r="BE17">
        <v>1</v>
      </c>
      <c r="BG17">
        <v>0</v>
      </c>
      <c r="BH17">
        <v>0</v>
      </c>
      <c r="BI17">
        <v>0</v>
      </c>
      <c r="BJ17">
        <v>-25</v>
      </c>
      <c r="BK17">
        <v>75</v>
      </c>
      <c r="BL17" t="s">
        <v>130</v>
      </c>
      <c r="BM17">
        <v>1</v>
      </c>
      <c r="BN17">
        <v>1</v>
      </c>
      <c r="BO17">
        <v>0</v>
      </c>
      <c r="BP17">
        <v>0</v>
      </c>
      <c r="BT17">
        <v>0</v>
      </c>
      <c r="BU17">
        <v>0</v>
      </c>
      <c r="CE17" t="str">
        <f>"16:00:17.372"</f>
        <v>16:00:17.372</v>
      </c>
      <c r="CF17">
        <v>372294206</v>
      </c>
      <c r="CS17">
        <v>2</v>
      </c>
      <c r="CT17">
        <v>2</v>
      </c>
      <c r="CU17">
        <v>0</v>
      </c>
      <c r="CV17">
        <v>2</v>
      </c>
      <c r="CW17">
        <v>0</v>
      </c>
      <c r="CX17">
        <v>2</v>
      </c>
      <c r="CY17">
        <v>7</v>
      </c>
      <c r="CZ17" t="s">
        <v>131</v>
      </c>
      <c r="DA17">
        <v>385</v>
      </c>
      <c r="DB17">
        <v>0</v>
      </c>
      <c r="DC17" t="s">
        <v>132</v>
      </c>
      <c r="DD17" t="s">
        <v>133</v>
      </c>
      <c r="DG17">
        <v>5910206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1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25">
      <c r="A18" t="str">
        <f>"08/04/2023 16:00:17.608"</f>
        <v>08/04/2023 16:00:17.608</v>
      </c>
      <c r="C18" t="str">
        <f t="shared" si="0"/>
        <v>FFDFD3C0</v>
      </c>
      <c r="D18" t="s">
        <v>134</v>
      </c>
      <c r="E18">
        <v>6</v>
      </c>
      <c r="H18">
        <v>58</v>
      </c>
      <c r="I18" t="s">
        <v>135</v>
      </c>
      <c r="J18" t="s">
        <v>125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 t="shared" si="7"/>
        <v>16:00:17.000</v>
      </c>
      <c r="T18" t="str">
        <f t="shared" si="7"/>
        <v>16:00:17.000</v>
      </c>
      <c r="U18" t="str">
        <f t="shared" si="2"/>
        <v>A9453F</v>
      </c>
      <c r="V18">
        <v>0</v>
      </c>
      <c r="W18">
        <v>0</v>
      </c>
      <c r="X18">
        <v>6</v>
      </c>
      <c r="Y18">
        <v>0</v>
      </c>
      <c r="AA18">
        <v>1</v>
      </c>
      <c r="AB18">
        <v>8</v>
      </c>
      <c r="AC18">
        <v>3</v>
      </c>
      <c r="AD18">
        <v>0</v>
      </c>
      <c r="AE18">
        <v>9</v>
      </c>
      <c r="AF18" t="s">
        <v>126</v>
      </c>
      <c r="AG18">
        <v>0</v>
      </c>
      <c r="AH18">
        <v>3</v>
      </c>
      <c r="AI18">
        <v>1</v>
      </c>
      <c r="AJ18">
        <v>0</v>
      </c>
      <c r="AK18" t="s">
        <v>145</v>
      </c>
      <c r="AL18">
        <v>25.998266000000001</v>
      </c>
      <c r="AM18" t="s">
        <v>149</v>
      </c>
      <c r="AN18">
        <v>-80.240900999999994</v>
      </c>
      <c r="AO18">
        <v>25</v>
      </c>
      <c r="AP18">
        <v>-100</v>
      </c>
      <c r="AQ18" t="s">
        <v>129</v>
      </c>
      <c r="AR18">
        <v>47</v>
      </c>
      <c r="AS18">
        <v>-1</v>
      </c>
      <c r="AT18">
        <v>192</v>
      </c>
      <c r="BB18" t="str">
        <f t="shared" si="3"/>
        <v>1200</v>
      </c>
      <c r="BC18">
        <v>1</v>
      </c>
      <c r="BD18" t="str">
        <f t="shared" si="4"/>
        <v xml:space="preserve">N697FL  </v>
      </c>
      <c r="BE18">
        <v>1</v>
      </c>
      <c r="BG18">
        <v>0</v>
      </c>
      <c r="BH18">
        <v>0</v>
      </c>
      <c r="BI18">
        <v>0</v>
      </c>
      <c r="BJ18">
        <v>-25</v>
      </c>
      <c r="BK18">
        <v>75</v>
      </c>
      <c r="BL18" t="s">
        <v>130</v>
      </c>
      <c r="BM18">
        <v>1</v>
      </c>
      <c r="BN18">
        <v>1</v>
      </c>
      <c r="BO18">
        <v>0</v>
      </c>
      <c r="BP18">
        <v>0</v>
      </c>
      <c r="BT18">
        <v>0</v>
      </c>
      <c r="BU18">
        <v>0</v>
      </c>
      <c r="CE18" t="str">
        <f>"16:00:17.372"</f>
        <v>16:00:17.372</v>
      </c>
      <c r="CF18">
        <v>372294206</v>
      </c>
      <c r="CS18">
        <v>2</v>
      </c>
      <c r="CT18">
        <v>2</v>
      </c>
      <c r="CU18">
        <v>0</v>
      </c>
      <c r="CV18">
        <v>2</v>
      </c>
      <c r="CW18">
        <v>0</v>
      </c>
      <c r="CX18">
        <v>2</v>
      </c>
      <c r="CY18">
        <v>7</v>
      </c>
      <c r="CZ18" t="s">
        <v>131</v>
      </c>
      <c r="DA18">
        <v>385</v>
      </c>
      <c r="DB18">
        <v>0</v>
      </c>
      <c r="DC18" t="s">
        <v>132</v>
      </c>
      <c r="DD18" t="s">
        <v>133</v>
      </c>
      <c r="DG18">
        <v>5910206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1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25">
      <c r="A19" t="str">
        <f>"08/04/2023 16:00:17.608"</f>
        <v>08/04/2023 16:00:17.608</v>
      </c>
      <c r="C19" t="str">
        <f t="shared" si="0"/>
        <v>FFDFD3C0</v>
      </c>
      <c r="D19" t="s">
        <v>136</v>
      </c>
      <c r="E19">
        <v>7</v>
      </c>
      <c r="F19">
        <v>1007</v>
      </c>
      <c r="G19" t="s">
        <v>124</v>
      </c>
      <c r="J19" t="s">
        <v>137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 t="shared" si="7"/>
        <v>16:00:17.000</v>
      </c>
      <c r="T19" t="str">
        <f t="shared" si="7"/>
        <v>16:00:17.000</v>
      </c>
      <c r="U19" t="str">
        <f t="shared" si="2"/>
        <v>A9453F</v>
      </c>
      <c r="V19">
        <v>0</v>
      </c>
      <c r="W19">
        <v>0</v>
      </c>
      <c r="X19">
        <v>6</v>
      </c>
      <c r="Y19">
        <v>0</v>
      </c>
      <c r="AA19">
        <v>1</v>
      </c>
      <c r="AB19">
        <v>8</v>
      </c>
      <c r="AC19">
        <v>3</v>
      </c>
      <c r="AD19">
        <v>0</v>
      </c>
      <c r="AE19">
        <v>9</v>
      </c>
      <c r="AF19" t="s">
        <v>126</v>
      </c>
      <c r="AG19">
        <v>0</v>
      </c>
      <c r="AH19">
        <v>3</v>
      </c>
      <c r="AI19">
        <v>1</v>
      </c>
      <c r="AJ19">
        <v>0</v>
      </c>
      <c r="AK19" t="s">
        <v>145</v>
      </c>
      <c r="AL19">
        <v>25.998266000000001</v>
      </c>
      <c r="AM19" t="s">
        <v>149</v>
      </c>
      <c r="AN19">
        <v>-80.240900999999994</v>
      </c>
      <c r="AO19">
        <v>25</v>
      </c>
      <c r="AP19">
        <v>-100</v>
      </c>
      <c r="AQ19" t="s">
        <v>129</v>
      </c>
      <c r="AR19">
        <v>47</v>
      </c>
      <c r="AS19">
        <v>-1</v>
      </c>
      <c r="AT19">
        <v>192</v>
      </c>
      <c r="BB19" t="str">
        <f t="shared" si="3"/>
        <v>1200</v>
      </c>
      <c r="BC19">
        <v>1</v>
      </c>
      <c r="BD19" t="str">
        <f t="shared" si="4"/>
        <v xml:space="preserve">N697FL  </v>
      </c>
      <c r="BE19">
        <v>1</v>
      </c>
      <c r="BG19">
        <v>0</v>
      </c>
      <c r="BH19">
        <v>0</v>
      </c>
      <c r="BI19">
        <v>0</v>
      </c>
      <c r="BJ19">
        <v>-25</v>
      </c>
      <c r="BK19">
        <v>75</v>
      </c>
      <c r="BL19" t="s">
        <v>138</v>
      </c>
      <c r="BM19">
        <v>1</v>
      </c>
      <c r="BN19">
        <v>1</v>
      </c>
      <c r="BO19">
        <v>0</v>
      </c>
      <c r="BP19">
        <v>0</v>
      </c>
      <c r="BS19">
        <v>0.04</v>
      </c>
      <c r="BT19">
        <v>0</v>
      </c>
      <c r="BU19">
        <v>0</v>
      </c>
      <c r="CE19" t="str">
        <f>"16:00:17.372"</f>
        <v>16:00:17.372</v>
      </c>
      <c r="CF19">
        <v>372294206</v>
      </c>
      <c r="CS19">
        <v>2</v>
      </c>
      <c r="CT19">
        <v>2</v>
      </c>
      <c r="CU19">
        <v>0</v>
      </c>
      <c r="CV19">
        <v>2</v>
      </c>
      <c r="CW19">
        <v>0</v>
      </c>
      <c r="CX19">
        <v>2</v>
      </c>
      <c r="CY19">
        <v>7</v>
      </c>
      <c r="CZ19" t="s">
        <v>131</v>
      </c>
      <c r="DA19">
        <v>385</v>
      </c>
      <c r="DB19">
        <v>0</v>
      </c>
      <c r="DC19" t="s">
        <v>132</v>
      </c>
      <c r="DD19" t="s">
        <v>133</v>
      </c>
      <c r="DG19">
        <v>5910206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1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25">
      <c r="A20" t="str">
        <f>"08/04/2023 16:00:17.608"</f>
        <v>08/04/2023 16:00:17.608</v>
      </c>
      <c r="C20" t="str">
        <f t="shared" si="0"/>
        <v>FFDFD3C0</v>
      </c>
      <c r="D20" t="s">
        <v>139</v>
      </c>
      <c r="E20">
        <v>20</v>
      </c>
      <c r="F20">
        <v>2020</v>
      </c>
      <c r="G20" t="s">
        <v>140</v>
      </c>
      <c r="J20" t="s">
        <v>141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 t="shared" si="7"/>
        <v>16:00:17.000</v>
      </c>
      <c r="T20" t="str">
        <f t="shared" si="7"/>
        <v>16:00:17.000</v>
      </c>
      <c r="U20" t="str">
        <f t="shared" si="2"/>
        <v>A9453F</v>
      </c>
      <c r="V20">
        <v>0</v>
      </c>
      <c r="W20">
        <v>0</v>
      </c>
      <c r="X20">
        <v>6</v>
      </c>
      <c r="Y20">
        <v>0</v>
      </c>
      <c r="AA20">
        <v>1</v>
      </c>
      <c r="AB20">
        <v>8</v>
      </c>
      <c r="AC20">
        <v>3</v>
      </c>
      <c r="AD20">
        <v>0</v>
      </c>
      <c r="AE20">
        <v>9</v>
      </c>
      <c r="AF20" t="s">
        <v>126</v>
      </c>
      <c r="AG20">
        <v>0</v>
      </c>
      <c r="AH20">
        <v>3</v>
      </c>
      <c r="AI20">
        <v>1</v>
      </c>
      <c r="AJ20">
        <v>0</v>
      </c>
      <c r="AK20" t="s">
        <v>145</v>
      </c>
      <c r="AL20">
        <v>25.998266000000001</v>
      </c>
      <c r="AM20" t="s">
        <v>149</v>
      </c>
      <c r="AN20">
        <v>-80.240900999999994</v>
      </c>
      <c r="AO20">
        <v>25</v>
      </c>
      <c r="AP20">
        <v>-100</v>
      </c>
      <c r="AQ20" t="s">
        <v>129</v>
      </c>
      <c r="AR20">
        <v>47</v>
      </c>
      <c r="AS20">
        <v>-1</v>
      </c>
      <c r="AT20">
        <v>192</v>
      </c>
      <c r="BB20" t="str">
        <f t="shared" si="3"/>
        <v>1200</v>
      </c>
      <c r="BC20">
        <v>1</v>
      </c>
      <c r="BD20" t="str">
        <f t="shared" si="4"/>
        <v xml:space="preserve">N697FL  </v>
      </c>
      <c r="BE20">
        <v>1</v>
      </c>
      <c r="BG20">
        <v>0</v>
      </c>
      <c r="BH20">
        <v>0</v>
      </c>
      <c r="BI20">
        <v>0</v>
      </c>
      <c r="BJ20">
        <v>-25</v>
      </c>
      <c r="BK20">
        <v>75</v>
      </c>
      <c r="BL20" t="s">
        <v>138</v>
      </c>
      <c r="BM20">
        <v>1</v>
      </c>
      <c r="BN20">
        <v>1</v>
      </c>
      <c r="BO20">
        <v>0</v>
      </c>
      <c r="BP20">
        <v>0</v>
      </c>
      <c r="BS20">
        <v>0.04</v>
      </c>
      <c r="BT20">
        <v>0</v>
      </c>
      <c r="BU20">
        <v>0</v>
      </c>
      <c r="CE20" t="str">
        <f>"16:00:17.372"</f>
        <v>16:00:17.372</v>
      </c>
      <c r="CF20">
        <v>372294206</v>
      </c>
      <c r="CS20">
        <v>2</v>
      </c>
      <c r="CT20">
        <v>2</v>
      </c>
      <c r="CU20">
        <v>0</v>
      </c>
      <c r="CV20">
        <v>2</v>
      </c>
      <c r="CW20">
        <v>0</v>
      </c>
      <c r="CX20">
        <v>2</v>
      </c>
      <c r="CY20">
        <v>7</v>
      </c>
      <c r="CZ20" t="s">
        <v>131</v>
      </c>
      <c r="DA20">
        <v>385</v>
      </c>
      <c r="DB20">
        <v>0</v>
      </c>
      <c r="DC20" t="s">
        <v>132</v>
      </c>
      <c r="DD20" t="s">
        <v>133</v>
      </c>
      <c r="DG20">
        <v>5910206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1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25">
      <c r="A21" t="str">
        <f>"08/04/2023 16:00:17.623"</f>
        <v>08/04/2023 16:00:17.623</v>
      </c>
      <c r="C21" t="str">
        <f t="shared" si="0"/>
        <v>FFDFD3C0</v>
      </c>
      <c r="D21" t="s">
        <v>142</v>
      </c>
      <c r="E21">
        <v>8</v>
      </c>
      <c r="H21">
        <v>191</v>
      </c>
      <c r="I21" t="s">
        <v>143</v>
      </c>
      <c r="J21" t="s">
        <v>144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 t="shared" si="7"/>
        <v>16:00:17.000</v>
      </c>
      <c r="T21" t="str">
        <f t="shared" si="7"/>
        <v>16:00:17.000</v>
      </c>
      <c r="U21" t="str">
        <f t="shared" si="2"/>
        <v>A9453F</v>
      </c>
      <c r="V21">
        <v>0</v>
      </c>
      <c r="W21">
        <v>0</v>
      </c>
      <c r="X21">
        <v>6</v>
      </c>
      <c r="Y21">
        <v>0</v>
      </c>
      <c r="AA21">
        <v>1</v>
      </c>
      <c r="AB21">
        <v>8</v>
      </c>
      <c r="AC21">
        <v>3</v>
      </c>
      <c r="AD21">
        <v>0</v>
      </c>
      <c r="AE21">
        <v>9</v>
      </c>
      <c r="AF21" t="s">
        <v>126</v>
      </c>
      <c r="AG21">
        <v>0</v>
      </c>
      <c r="AH21">
        <v>0</v>
      </c>
      <c r="AI21">
        <v>1</v>
      </c>
      <c r="AJ21">
        <v>0</v>
      </c>
      <c r="AK21" t="s">
        <v>145</v>
      </c>
      <c r="AL21">
        <v>25.998266000000001</v>
      </c>
      <c r="AM21" t="s">
        <v>149</v>
      </c>
      <c r="AN21">
        <v>-80.240900999999994</v>
      </c>
      <c r="AO21">
        <v>25</v>
      </c>
      <c r="AP21">
        <v>-100</v>
      </c>
      <c r="AQ21" t="s">
        <v>129</v>
      </c>
      <c r="AR21">
        <v>47</v>
      </c>
      <c r="AS21">
        <v>-1</v>
      </c>
      <c r="AT21">
        <v>192</v>
      </c>
      <c r="BB21" t="str">
        <f t="shared" si="3"/>
        <v>1200</v>
      </c>
      <c r="BC21">
        <v>1</v>
      </c>
      <c r="BD21" t="str">
        <f t="shared" si="4"/>
        <v xml:space="preserve">N697FL  </v>
      </c>
      <c r="BE21">
        <v>1</v>
      </c>
      <c r="BG21">
        <v>0</v>
      </c>
      <c r="BH21">
        <v>0</v>
      </c>
      <c r="BI21">
        <v>0</v>
      </c>
      <c r="BJ21">
        <v>-25</v>
      </c>
      <c r="BK21">
        <v>75</v>
      </c>
      <c r="BL21" t="s">
        <v>130</v>
      </c>
      <c r="BM21">
        <v>1</v>
      </c>
      <c r="BN21">
        <v>1</v>
      </c>
      <c r="BO21">
        <v>0</v>
      </c>
      <c r="BP21">
        <v>0</v>
      </c>
      <c r="BT21">
        <v>0</v>
      </c>
      <c r="BU21">
        <v>0</v>
      </c>
      <c r="CE21" t="str">
        <f>"16:00:17.372"</f>
        <v>16:00:17.372</v>
      </c>
      <c r="CF21">
        <v>372294206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2</v>
      </c>
      <c r="CY21">
        <v>7</v>
      </c>
      <c r="CZ21" t="s">
        <v>131</v>
      </c>
      <c r="DA21">
        <v>385</v>
      </c>
      <c r="DB21">
        <v>0</v>
      </c>
      <c r="DC21" t="s">
        <v>132</v>
      </c>
      <c r="DD21" t="s">
        <v>133</v>
      </c>
      <c r="DG21">
        <v>5910206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1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25">
      <c r="A22" t="str">
        <f>"08/04/2023 16:00:18.858"</f>
        <v>08/04/2023 16:00:18.858</v>
      </c>
      <c r="C22" t="str">
        <f t="shared" si="0"/>
        <v>FFDFD3C0</v>
      </c>
      <c r="D22" t="s">
        <v>142</v>
      </c>
      <c r="E22">
        <v>8</v>
      </c>
      <c r="H22">
        <v>191</v>
      </c>
      <c r="I22" t="s">
        <v>143</v>
      </c>
      <c r="J22" t="s">
        <v>144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 t="shared" ref="S22:T26" si="8">"16:00:18.000"</f>
        <v>16:00:18.000</v>
      </c>
      <c r="T22" t="str">
        <f t="shared" si="8"/>
        <v>16:00:18.000</v>
      </c>
      <c r="U22" t="str">
        <f t="shared" si="2"/>
        <v>A9453F</v>
      </c>
      <c r="V22">
        <v>0</v>
      </c>
      <c r="W22">
        <v>0</v>
      </c>
      <c r="X22">
        <v>6</v>
      </c>
      <c r="Y22">
        <v>0</v>
      </c>
      <c r="AA22">
        <v>1</v>
      </c>
      <c r="AB22">
        <v>8</v>
      </c>
      <c r="AC22">
        <v>3</v>
      </c>
      <c r="AD22">
        <v>0</v>
      </c>
      <c r="AE22">
        <v>9</v>
      </c>
      <c r="AF22" t="s">
        <v>126</v>
      </c>
      <c r="AG22">
        <v>0</v>
      </c>
      <c r="AH22">
        <v>0</v>
      </c>
      <c r="AI22">
        <v>1</v>
      </c>
      <c r="AJ22">
        <v>0</v>
      </c>
      <c r="AK22" t="s">
        <v>145</v>
      </c>
      <c r="AL22">
        <v>25.998266000000001</v>
      </c>
      <c r="AM22" t="s">
        <v>150</v>
      </c>
      <c r="AN22">
        <v>-80.240643000000006</v>
      </c>
      <c r="AO22">
        <v>25</v>
      </c>
      <c r="AP22">
        <v>-100</v>
      </c>
      <c r="AQ22" t="s">
        <v>129</v>
      </c>
      <c r="AR22">
        <v>48</v>
      </c>
      <c r="AS22">
        <v>-2</v>
      </c>
      <c r="AT22">
        <v>320</v>
      </c>
      <c r="BB22" t="str">
        <f t="shared" si="3"/>
        <v>1200</v>
      </c>
      <c r="BC22">
        <v>1</v>
      </c>
      <c r="BD22" t="str">
        <f t="shared" si="4"/>
        <v xml:space="preserve">N697FL  </v>
      </c>
      <c r="BE22">
        <v>1</v>
      </c>
      <c r="BG22">
        <v>0</v>
      </c>
      <c r="BH22">
        <v>0</v>
      </c>
      <c r="BI22">
        <v>0</v>
      </c>
      <c r="BJ22">
        <v>-25</v>
      </c>
      <c r="BK22">
        <v>75</v>
      </c>
      <c r="BL22" t="s">
        <v>130</v>
      </c>
      <c r="BM22">
        <v>1</v>
      </c>
      <c r="BN22">
        <v>1</v>
      </c>
      <c r="BO22">
        <v>0</v>
      </c>
      <c r="BP22">
        <v>0</v>
      </c>
      <c r="BT22">
        <v>0</v>
      </c>
      <c r="BU22">
        <v>0</v>
      </c>
      <c r="CE22" t="str">
        <f>"16:00:18.594"</f>
        <v>16:00:18.594</v>
      </c>
      <c r="CF22">
        <v>594044930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3</v>
      </c>
      <c r="CY22">
        <v>7</v>
      </c>
      <c r="CZ22" t="s">
        <v>131</v>
      </c>
      <c r="DA22">
        <v>385</v>
      </c>
      <c r="DB22">
        <v>0</v>
      </c>
      <c r="DC22" t="s">
        <v>132</v>
      </c>
      <c r="DD22" t="s">
        <v>133</v>
      </c>
      <c r="DG22">
        <v>5910408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1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25">
      <c r="A23" t="str">
        <f>"08/04/2023 16:00:18.889"</f>
        <v>08/04/2023 16:00:18.889</v>
      </c>
      <c r="C23" t="str">
        <f t="shared" si="0"/>
        <v>FFDFD3C0</v>
      </c>
      <c r="D23" t="s">
        <v>123</v>
      </c>
      <c r="E23">
        <v>1</v>
      </c>
      <c r="H23">
        <v>7</v>
      </c>
      <c r="I23" t="s">
        <v>124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 t="shared" si="8"/>
        <v>16:00:18.000</v>
      </c>
      <c r="T23" t="str">
        <f t="shared" si="8"/>
        <v>16:00:18.000</v>
      </c>
      <c r="U23" t="str">
        <f t="shared" si="2"/>
        <v>A9453F</v>
      </c>
      <c r="V23">
        <v>0</v>
      </c>
      <c r="W23">
        <v>0</v>
      </c>
      <c r="X23">
        <v>6</v>
      </c>
      <c r="Y23">
        <v>0</v>
      </c>
      <c r="AA23">
        <v>1</v>
      </c>
      <c r="AB23">
        <v>8</v>
      </c>
      <c r="AC23">
        <v>3</v>
      </c>
      <c r="AD23">
        <v>0</v>
      </c>
      <c r="AE23">
        <v>9</v>
      </c>
      <c r="AF23" t="s">
        <v>126</v>
      </c>
      <c r="AG23">
        <v>0</v>
      </c>
      <c r="AH23">
        <v>3</v>
      </c>
      <c r="AI23">
        <v>1</v>
      </c>
      <c r="AJ23">
        <v>0</v>
      </c>
      <c r="AK23" t="s">
        <v>145</v>
      </c>
      <c r="AL23">
        <v>25.998266000000001</v>
      </c>
      <c r="AM23" t="s">
        <v>150</v>
      </c>
      <c r="AN23">
        <v>-80.240643000000006</v>
      </c>
      <c r="AO23">
        <v>25</v>
      </c>
      <c r="AP23">
        <v>-100</v>
      </c>
      <c r="AQ23" t="s">
        <v>129</v>
      </c>
      <c r="AR23">
        <v>48</v>
      </c>
      <c r="AS23">
        <v>-2</v>
      </c>
      <c r="AT23">
        <v>320</v>
      </c>
      <c r="BB23" t="str">
        <f t="shared" si="3"/>
        <v>1200</v>
      </c>
      <c r="BC23">
        <v>1</v>
      </c>
      <c r="BD23" t="str">
        <f t="shared" si="4"/>
        <v xml:space="preserve">N697FL  </v>
      </c>
      <c r="BE23">
        <v>1</v>
      </c>
      <c r="BG23">
        <v>0</v>
      </c>
      <c r="BH23">
        <v>0</v>
      </c>
      <c r="BI23">
        <v>0</v>
      </c>
      <c r="BJ23">
        <v>-25</v>
      </c>
      <c r="BK23">
        <v>75</v>
      </c>
      <c r="BL23" t="s">
        <v>130</v>
      </c>
      <c r="BM23">
        <v>1</v>
      </c>
      <c r="BN23">
        <v>1</v>
      </c>
      <c r="BO23">
        <v>0</v>
      </c>
      <c r="BP23">
        <v>0</v>
      </c>
      <c r="BT23">
        <v>0</v>
      </c>
      <c r="BU23">
        <v>0</v>
      </c>
      <c r="CE23" t="str">
        <f>"16:00:18.594"</f>
        <v>16:00:18.594</v>
      </c>
      <c r="CF23">
        <v>594044930</v>
      </c>
      <c r="CS23">
        <v>2</v>
      </c>
      <c r="CT23">
        <v>2</v>
      </c>
      <c r="CU23">
        <v>0</v>
      </c>
      <c r="CV23">
        <v>2</v>
      </c>
      <c r="CW23">
        <v>0</v>
      </c>
      <c r="CX23">
        <v>3</v>
      </c>
      <c r="CY23">
        <v>7</v>
      </c>
      <c r="CZ23" t="s">
        <v>131</v>
      </c>
      <c r="DA23">
        <v>385</v>
      </c>
      <c r="DB23">
        <v>0</v>
      </c>
      <c r="DC23" t="s">
        <v>132</v>
      </c>
      <c r="DD23" t="s">
        <v>133</v>
      </c>
      <c r="DG23">
        <v>5910408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1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25">
      <c r="A24" t="str">
        <f>"08/04/2023 16:00:18.889"</f>
        <v>08/04/2023 16:00:18.889</v>
      </c>
      <c r="C24" t="str">
        <f t="shared" si="0"/>
        <v>FFDFD3C0</v>
      </c>
      <c r="D24" t="s">
        <v>134</v>
      </c>
      <c r="E24">
        <v>6</v>
      </c>
      <c r="H24">
        <v>58</v>
      </c>
      <c r="I24" t="s">
        <v>135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 t="shared" si="8"/>
        <v>16:00:18.000</v>
      </c>
      <c r="T24" t="str">
        <f t="shared" si="8"/>
        <v>16:00:18.000</v>
      </c>
      <c r="U24" t="str">
        <f t="shared" si="2"/>
        <v>A9453F</v>
      </c>
      <c r="V24">
        <v>0</v>
      </c>
      <c r="W24">
        <v>0</v>
      </c>
      <c r="X24">
        <v>6</v>
      </c>
      <c r="Y24">
        <v>0</v>
      </c>
      <c r="AA24">
        <v>1</v>
      </c>
      <c r="AB24">
        <v>8</v>
      </c>
      <c r="AC24">
        <v>3</v>
      </c>
      <c r="AD24">
        <v>0</v>
      </c>
      <c r="AE24">
        <v>9</v>
      </c>
      <c r="AF24" t="s">
        <v>126</v>
      </c>
      <c r="AG24">
        <v>0</v>
      </c>
      <c r="AH24">
        <v>3</v>
      </c>
      <c r="AI24">
        <v>1</v>
      </c>
      <c r="AJ24">
        <v>0</v>
      </c>
      <c r="AK24" t="s">
        <v>145</v>
      </c>
      <c r="AL24">
        <v>25.998266000000001</v>
      </c>
      <c r="AM24" t="s">
        <v>150</v>
      </c>
      <c r="AN24">
        <v>-80.240643000000006</v>
      </c>
      <c r="AO24">
        <v>25</v>
      </c>
      <c r="AP24">
        <v>-100</v>
      </c>
      <c r="AQ24" t="s">
        <v>129</v>
      </c>
      <c r="AR24">
        <v>48</v>
      </c>
      <c r="AS24">
        <v>-2</v>
      </c>
      <c r="AT24">
        <v>320</v>
      </c>
      <c r="BB24" t="str">
        <f t="shared" si="3"/>
        <v>1200</v>
      </c>
      <c r="BC24">
        <v>1</v>
      </c>
      <c r="BD24" t="str">
        <f t="shared" si="4"/>
        <v xml:space="preserve">N697FL  </v>
      </c>
      <c r="BE24">
        <v>1</v>
      </c>
      <c r="BG24">
        <v>0</v>
      </c>
      <c r="BH24">
        <v>0</v>
      </c>
      <c r="BI24">
        <v>0</v>
      </c>
      <c r="BJ24">
        <v>-25</v>
      </c>
      <c r="BK24">
        <v>75</v>
      </c>
      <c r="BL24" t="s">
        <v>130</v>
      </c>
      <c r="BM24">
        <v>1</v>
      </c>
      <c r="BN24">
        <v>1</v>
      </c>
      <c r="BO24">
        <v>0</v>
      </c>
      <c r="BP24">
        <v>0</v>
      </c>
      <c r="BT24">
        <v>0</v>
      </c>
      <c r="BU24">
        <v>0</v>
      </c>
      <c r="CE24" t="str">
        <f>"16:00:18.594"</f>
        <v>16:00:18.594</v>
      </c>
      <c r="CF24">
        <v>594044930</v>
      </c>
      <c r="CS24">
        <v>2</v>
      </c>
      <c r="CT24">
        <v>2</v>
      </c>
      <c r="CU24">
        <v>0</v>
      </c>
      <c r="CV24">
        <v>2</v>
      </c>
      <c r="CW24">
        <v>0</v>
      </c>
      <c r="CX24">
        <v>3</v>
      </c>
      <c r="CY24">
        <v>7</v>
      </c>
      <c r="CZ24" t="s">
        <v>131</v>
      </c>
      <c r="DA24">
        <v>385</v>
      </c>
      <c r="DB24">
        <v>0</v>
      </c>
      <c r="DC24" t="s">
        <v>132</v>
      </c>
      <c r="DD24" t="s">
        <v>133</v>
      </c>
      <c r="DG24">
        <v>5910408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1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25">
      <c r="A25" t="str">
        <f>"08/04/2023 16:00:18.889"</f>
        <v>08/04/2023 16:00:18.889</v>
      </c>
      <c r="C25" t="str">
        <f t="shared" si="0"/>
        <v>FFDFD3C0</v>
      </c>
      <c r="D25" t="s">
        <v>136</v>
      </c>
      <c r="E25">
        <v>7</v>
      </c>
      <c r="F25">
        <v>1007</v>
      </c>
      <c r="G25" t="s">
        <v>124</v>
      </c>
      <c r="J25" t="s">
        <v>137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 t="shared" si="8"/>
        <v>16:00:18.000</v>
      </c>
      <c r="T25" t="str">
        <f t="shared" si="8"/>
        <v>16:00:18.000</v>
      </c>
      <c r="U25" t="str">
        <f t="shared" si="2"/>
        <v>A9453F</v>
      </c>
      <c r="V25">
        <v>0</v>
      </c>
      <c r="W25">
        <v>0</v>
      </c>
      <c r="X25">
        <v>6</v>
      </c>
      <c r="Y25">
        <v>0</v>
      </c>
      <c r="AA25">
        <v>1</v>
      </c>
      <c r="AB25">
        <v>8</v>
      </c>
      <c r="AC25">
        <v>3</v>
      </c>
      <c r="AD25">
        <v>0</v>
      </c>
      <c r="AE25">
        <v>9</v>
      </c>
      <c r="AF25" t="s">
        <v>126</v>
      </c>
      <c r="AG25">
        <v>0</v>
      </c>
      <c r="AH25">
        <v>3</v>
      </c>
      <c r="AI25">
        <v>1</v>
      </c>
      <c r="AJ25">
        <v>0</v>
      </c>
      <c r="AK25" t="s">
        <v>145</v>
      </c>
      <c r="AL25">
        <v>25.998266000000001</v>
      </c>
      <c r="AM25" t="s">
        <v>150</v>
      </c>
      <c r="AN25">
        <v>-80.240643000000006</v>
      </c>
      <c r="AO25">
        <v>25</v>
      </c>
      <c r="AP25">
        <v>-100</v>
      </c>
      <c r="AQ25" t="s">
        <v>129</v>
      </c>
      <c r="AR25">
        <v>48</v>
      </c>
      <c r="AS25">
        <v>-2</v>
      </c>
      <c r="AT25">
        <v>320</v>
      </c>
      <c r="BB25" t="str">
        <f t="shared" si="3"/>
        <v>1200</v>
      </c>
      <c r="BC25">
        <v>1</v>
      </c>
      <c r="BD25" t="str">
        <f t="shared" si="4"/>
        <v xml:space="preserve">N697FL  </v>
      </c>
      <c r="BE25">
        <v>1</v>
      </c>
      <c r="BG25">
        <v>0</v>
      </c>
      <c r="BH25">
        <v>0</v>
      </c>
      <c r="BI25">
        <v>0</v>
      </c>
      <c r="BJ25">
        <v>-25</v>
      </c>
      <c r="BK25">
        <v>75</v>
      </c>
      <c r="BL25" t="s">
        <v>138</v>
      </c>
      <c r="BM25">
        <v>1</v>
      </c>
      <c r="BN25">
        <v>1</v>
      </c>
      <c r="BO25">
        <v>0</v>
      </c>
      <c r="BP25">
        <v>0</v>
      </c>
      <c r="BS25">
        <v>0.04</v>
      </c>
      <c r="BT25">
        <v>0</v>
      </c>
      <c r="BU25">
        <v>0</v>
      </c>
      <c r="CE25" t="str">
        <f>"16:00:18.594"</f>
        <v>16:00:18.594</v>
      </c>
      <c r="CF25">
        <v>594044930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3</v>
      </c>
      <c r="CY25">
        <v>7</v>
      </c>
      <c r="CZ25" t="s">
        <v>131</v>
      </c>
      <c r="DA25">
        <v>385</v>
      </c>
      <c r="DB25">
        <v>0</v>
      </c>
      <c r="DC25" t="s">
        <v>132</v>
      </c>
      <c r="DD25" t="s">
        <v>133</v>
      </c>
      <c r="DG25">
        <v>5910408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1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25">
      <c r="A26" t="str">
        <f>"08/04/2023 16:00:18.889"</f>
        <v>08/04/2023 16:00:18.889</v>
      </c>
      <c r="C26" t="str">
        <f t="shared" si="0"/>
        <v>FFDFD3C0</v>
      </c>
      <c r="D26" t="s">
        <v>139</v>
      </c>
      <c r="E26">
        <v>20</v>
      </c>
      <c r="F26">
        <v>2020</v>
      </c>
      <c r="G26" t="s">
        <v>140</v>
      </c>
      <c r="J26" t="s">
        <v>141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 t="shared" si="8"/>
        <v>16:00:18.000</v>
      </c>
      <c r="T26" t="str">
        <f t="shared" si="8"/>
        <v>16:00:18.000</v>
      </c>
      <c r="U26" t="str">
        <f t="shared" si="2"/>
        <v>A9453F</v>
      </c>
      <c r="V26">
        <v>0</v>
      </c>
      <c r="W26">
        <v>0</v>
      </c>
      <c r="X26">
        <v>6</v>
      </c>
      <c r="Y26">
        <v>0</v>
      </c>
      <c r="AA26">
        <v>1</v>
      </c>
      <c r="AB26">
        <v>8</v>
      </c>
      <c r="AC26">
        <v>3</v>
      </c>
      <c r="AD26">
        <v>0</v>
      </c>
      <c r="AE26">
        <v>9</v>
      </c>
      <c r="AF26" t="s">
        <v>126</v>
      </c>
      <c r="AG26">
        <v>0</v>
      </c>
      <c r="AH26">
        <v>3</v>
      </c>
      <c r="AI26">
        <v>1</v>
      </c>
      <c r="AJ26">
        <v>0</v>
      </c>
      <c r="AK26" t="s">
        <v>145</v>
      </c>
      <c r="AL26">
        <v>25.998266000000001</v>
      </c>
      <c r="AM26" t="s">
        <v>150</v>
      </c>
      <c r="AN26">
        <v>-80.240643000000006</v>
      </c>
      <c r="AO26">
        <v>25</v>
      </c>
      <c r="AP26">
        <v>-100</v>
      </c>
      <c r="AQ26" t="s">
        <v>129</v>
      </c>
      <c r="AR26">
        <v>48</v>
      </c>
      <c r="AS26">
        <v>-2</v>
      </c>
      <c r="AT26">
        <v>320</v>
      </c>
      <c r="BB26" t="str">
        <f t="shared" si="3"/>
        <v>1200</v>
      </c>
      <c r="BC26">
        <v>1</v>
      </c>
      <c r="BD26" t="str">
        <f t="shared" si="4"/>
        <v xml:space="preserve">N697FL  </v>
      </c>
      <c r="BE26">
        <v>1</v>
      </c>
      <c r="BG26">
        <v>0</v>
      </c>
      <c r="BH26">
        <v>0</v>
      </c>
      <c r="BI26">
        <v>0</v>
      </c>
      <c r="BJ26">
        <v>-25</v>
      </c>
      <c r="BK26">
        <v>75</v>
      </c>
      <c r="BL26" t="s">
        <v>138</v>
      </c>
      <c r="BM26">
        <v>1</v>
      </c>
      <c r="BN26">
        <v>1</v>
      </c>
      <c r="BO26">
        <v>0</v>
      </c>
      <c r="BP26">
        <v>0</v>
      </c>
      <c r="BS26">
        <v>0.04</v>
      </c>
      <c r="BT26">
        <v>0</v>
      </c>
      <c r="BU26">
        <v>0</v>
      </c>
      <c r="CE26" t="str">
        <f>"16:00:18.594"</f>
        <v>16:00:18.594</v>
      </c>
      <c r="CF26">
        <v>594044930</v>
      </c>
      <c r="CS26">
        <v>2</v>
      </c>
      <c r="CT26">
        <v>2</v>
      </c>
      <c r="CU26">
        <v>0</v>
      </c>
      <c r="CV26">
        <v>2</v>
      </c>
      <c r="CW26">
        <v>0</v>
      </c>
      <c r="CX26">
        <v>3</v>
      </c>
      <c r="CY26">
        <v>7</v>
      </c>
      <c r="CZ26" t="s">
        <v>131</v>
      </c>
      <c r="DA26">
        <v>385</v>
      </c>
      <c r="DB26">
        <v>0</v>
      </c>
      <c r="DC26" t="s">
        <v>132</v>
      </c>
      <c r="DD26" t="s">
        <v>133</v>
      </c>
      <c r="DG26">
        <v>5910408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1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25">
      <c r="A27" t="str">
        <f>"08/04/2023 16:00:32.671"</f>
        <v>08/04/2023 16:00:32.671</v>
      </c>
      <c r="C27" t="str">
        <f t="shared" si="0"/>
        <v>FFDFD3C0</v>
      </c>
      <c r="D27" t="s">
        <v>134</v>
      </c>
      <c r="E27">
        <v>6</v>
      </c>
      <c r="H27">
        <v>58</v>
      </c>
      <c r="I27" t="s">
        <v>135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 t="shared" ref="S27:T31" si="9">"16:00:32.000"</f>
        <v>16:00:32.000</v>
      </c>
      <c r="T27" t="str">
        <f t="shared" si="9"/>
        <v>16:00:32.000</v>
      </c>
      <c r="U27" t="str">
        <f t="shared" si="2"/>
        <v>A9453F</v>
      </c>
      <c r="V27">
        <v>0</v>
      </c>
      <c r="W27">
        <v>0</v>
      </c>
      <c r="X27">
        <v>6</v>
      </c>
      <c r="Y27">
        <v>0</v>
      </c>
      <c r="AA27">
        <v>1</v>
      </c>
      <c r="AB27">
        <v>8</v>
      </c>
      <c r="AC27">
        <v>3</v>
      </c>
      <c r="AD27">
        <v>0</v>
      </c>
      <c r="AE27">
        <v>9</v>
      </c>
      <c r="AF27" t="s">
        <v>126</v>
      </c>
      <c r="AG27">
        <v>0</v>
      </c>
      <c r="AH27">
        <v>3</v>
      </c>
      <c r="AI27">
        <v>1</v>
      </c>
      <c r="AJ27">
        <v>0</v>
      </c>
      <c r="AK27" t="s">
        <v>127</v>
      </c>
      <c r="AL27">
        <v>25.998287000000001</v>
      </c>
      <c r="AM27" t="s">
        <v>151</v>
      </c>
      <c r="AN27">
        <v>-80.236200999999994</v>
      </c>
      <c r="AO27">
        <v>25</v>
      </c>
      <c r="AP27">
        <v>-100</v>
      </c>
      <c r="AQ27" t="s">
        <v>129</v>
      </c>
      <c r="AR27">
        <v>72</v>
      </c>
      <c r="AS27">
        <v>4</v>
      </c>
      <c r="AT27">
        <v>384</v>
      </c>
      <c r="BB27" t="str">
        <f t="shared" si="3"/>
        <v>1200</v>
      </c>
      <c r="BC27">
        <v>1</v>
      </c>
      <c r="BD27" t="str">
        <f t="shared" si="4"/>
        <v xml:space="preserve">N697FL  </v>
      </c>
      <c r="BE27">
        <v>1</v>
      </c>
      <c r="BG27">
        <v>0</v>
      </c>
      <c r="BH27">
        <v>0</v>
      </c>
      <c r="BI27">
        <v>0</v>
      </c>
      <c r="BJ27">
        <v>0</v>
      </c>
      <c r="BK27">
        <v>100</v>
      </c>
      <c r="BL27" t="s">
        <v>138</v>
      </c>
      <c r="BM27">
        <v>1</v>
      </c>
      <c r="BN27">
        <v>1</v>
      </c>
      <c r="BO27">
        <v>0</v>
      </c>
      <c r="BP27">
        <v>0</v>
      </c>
      <c r="BS27">
        <v>0.36</v>
      </c>
      <c r="BT27">
        <v>0</v>
      </c>
      <c r="BU27">
        <v>0</v>
      </c>
      <c r="CE27" t="str">
        <f>"16:00:32.400"</f>
        <v>16:00:32.400</v>
      </c>
      <c r="CF27">
        <v>400043185</v>
      </c>
      <c r="CS27">
        <v>2</v>
      </c>
      <c r="CT27">
        <v>2</v>
      </c>
      <c r="CU27">
        <v>0</v>
      </c>
      <c r="CV27">
        <v>2</v>
      </c>
      <c r="CW27">
        <v>0</v>
      </c>
      <c r="CX27">
        <v>2</v>
      </c>
      <c r="CY27">
        <v>7</v>
      </c>
      <c r="CZ27" t="s">
        <v>131</v>
      </c>
      <c r="DA27">
        <v>385</v>
      </c>
      <c r="DB27">
        <v>0</v>
      </c>
      <c r="DC27" t="s">
        <v>132</v>
      </c>
      <c r="DD27" t="s">
        <v>133</v>
      </c>
      <c r="DG27">
        <v>5912857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1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25">
      <c r="A28" t="str">
        <f>"08/04/2023 16:00:32.671"</f>
        <v>08/04/2023 16:00:32.671</v>
      </c>
      <c r="C28" t="str">
        <f t="shared" si="0"/>
        <v>FFDFD3C0</v>
      </c>
      <c r="D28" t="s">
        <v>136</v>
      </c>
      <c r="E28">
        <v>7</v>
      </c>
      <c r="F28">
        <v>1007</v>
      </c>
      <c r="G28" t="s">
        <v>124</v>
      </c>
      <c r="J28" t="s">
        <v>137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 t="shared" si="9"/>
        <v>16:00:32.000</v>
      </c>
      <c r="T28" t="str">
        <f t="shared" si="9"/>
        <v>16:00:32.000</v>
      </c>
      <c r="U28" t="str">
        <f t="shared" si="2"/>
        <v>A9453F</v>
      </c>
      <c r="V28">
        <v>0</v>
      </c>
      <c r="W28">
        <v>0</v>
      </c>
      <c r="X28">
        <v>6</v>
      </c>
      <c r="Y28">
        <v>0</v>
      </c>
      <c r="AA28">
        <v>1</v>
      </c>
      <c r="AB28">
        <v>8</v>
      </c>
      <c r="AC28">
        <v>3</v>
      </c>
      <c r="AD28">
        <v>0</v>
      </c>
      <c r="AE28">
        <v>9</v>
      </c>
      <c r="AF28" t="s">
        <v>126</v>
      </c>
      <c r="AG28">
        <v>0</v>
      </c>
      <c r="AH28">
        <v>3</v>
      </c>
      <c r="AI28">
        <v>1</v>
      </c>
      <c r="AJ28">
        <v>0</v>
      </c>
      <c r="AK28" t="s">
        <v>127</v>
      </c>
      <c r="AL28">
        <v>25.998287000000001</v>
      </c>
      <c r="AM28" t="s">
        <v>151</v>
      </c>
      <c r="AN28">
        <v>-80.236200999999994</v>
      </c>
      <c r="AO28">
        <v>25</v>
      </c>
      <c r="AP28">
        <v>-100</v>
      </c>
      <c r="AQ28" t="s">
        <v>129</v>
      </c>
      <c r="AR28">
        <v>72</v>
      </c>
      <c r="AS28">
        <v>4</v>
      </c>
      <c r="AT28">
        <v>384</v>
      </c>
      <c r="BB28" t="str">
        <f t="shared" si="3"/>
        <v>1200</v>
      </c>
      <c r="BC28">
        <v>1</v>
      </c>
      <c r="BD28" t="str">
        <f t="shared" si="4"/>
        <v xml:space="preserve">N697FL  </v>
      </c>
      <c r="BE28">
        <v>1</v>
      </c>
      <c r="BG28">
        <v>0</v>
      </c>
      <c r="BH28">
        <v>0</v>
      </c>
      <c r="BI28">
        <v>0</v>
      </c>
      <c r="BJ28">
        <v>0</v>
      </c>
      <c r="BK28">
        <v>100</v>
      </c>
      <c r="BL28" t="s">
        <v>138</v>
      </c>
      <c r="BM28">
        <v>1</v>
      </c>
      <c r="BN28">
        <v>1</v>
      </c>
      <c r="BO28">
        <v>0</v>
      </c>
      <c r="BP28">
        <v>0</v>
      </c>
      <c r="BS28">
        <v>0.36</v>
      </c>
      <c r="BT28">
        <v>0</v>
      </c>
      <c r="BU28">
        <v>0</v>
      </c>
      <c r="CE28" t="str">
        <f>"16:00:32.400"</f>
        <v>16:00:32.400</v>
      </c>
      <c r="CF28">
        <v>400043185</v>
      </c>
      <c r="CS28">
        <v>2</v>
      </c>
      <c r="CT28">
        <v>2</v>
      </c>
      <c r="CU28">
        <v>0</v>
      </c>
      <c r="CV28">
        <v>2</v>
      </c>
      <c r="CW28">
        <v>0</v>
      </c>
      <c r="CX28">
        <v>2</v>
      </c>
      <c r="CY28">
        <v>7</v>
      </c>
      <c r="CZ28" t="s">
        <v>131</v>
      </c>
      <c r="DA28">
        <v>385</v>
      </c>
      <c r="DB28">
        <v>0</v>
      </c>
      <c r="DC28" t="s">
        <v>132</v>
      </c>
      <c r="DD28" t="s">
        <v>133</v>
      </c>
      <c r="DG28">
        <v>5912857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1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25">
      <c r="A29" t="str">
        <f>"08/04/2023 16:00:32.671"</f>
        <v>08/04/2023 16:00:32.671</v>
      </c>
      <c r="C29" t="str">
        <f t="shared" si="0"/>
        <v>FFDFD3C0</v>
      </c>
      <c r="D29" t="s">
        <v>139</v>
      </c>
      <c r="E29">
        <v>20</v>
      </c>
      <c r="F29">
        <v>2020</v>
      </c>
      <c r="G29" t="s">
        <v>140</v>
      </c>
      <c r="J29" t="s">
        <v>141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 t="shared" si="9"/>
        <v>16:00:32.000</v>
      </c>
      <c r="T29" t="str">
        <f t="shared" si="9"/>
        <v>16:00:32.000</v>
      </c>
      <c r="U29" t="str">
        <f t="shared" si="2"/>
        <v>A9453F</v>
      </c>
      <c r="V29">
        <v>0</v>
      </c>
      <c r="W29">
        <v>0</v>
      </c>
      <c r="X29">
        <v>6</v>
      </c>
      <c r="Y29">
        <v>0</v>
      </c>
      <c r="AA29">
        <v>1</v>
      </c>
      <c r="AB29">
        <v>8</v>
      </c>
      <c r="AC29">
        <v>3</v>
      </c>
      <c r="AD29">
        <v>0</v>
      </c>
      <c r="AE29">
        <v>9</v>
      </c>
      <c r="AF29" t="s">
        <v>126</v>
      </c>
      <c r="AG29">
        <v>0</v>
      </c>
      <c r="AH29">
        <v>3</v>
      </c>
      <c r="AI29">
        <v>1</v>
      </c>
      <c r="AJ29">
        <v>0</v>
      </c>
      <c r="AK29" t="s">
        <v>127</v>
      </c>
      <c r="AL29">
        <v>25.998287000000001</v>
      </c>
      <c r="AM29" t="s">
        <v>151</v>
      </c>
      <c r="AN29">
        <v>-80.236200999999994</v>
      </c>
      <c r="AO29">
        <v>25</v>
      </c>
      <c r="AP29">
        <v>-100</v>
      </c>
      <c r="AQ29" t="s">
        <v>129</v>
      </c>
      <c r="AR29">
        <v>72</v>
      </c>
      <c r="AS29">
        <v>4</v>
      </c>
      <c r="AT29">
        <v>384</v>
      </c>
      <c r="BB29" t="str">
        <f t="shared" si="3"/>
        <v>1200</v>
      </c>
      <c r="BC29">
        <v>1</v>
      </c>
      <c r="BD29" t="str">
        <f t="shared" si="4"/>
        <v xml:space="preserve">N697FL  </v>
      </c>
      <c r="BE29">
        <v>1</v>
      </c>
      <c r="BG29">
        <v>0</v>
      </c>
      <c r="BH29">
        <v>0</v>
      </c>
      <c r="BI29">
        <v>0</v>
      </c>
      <c r="BJ29">
        <v>0</v>
      </c>
      <c r="BK29">
        <v>100</v>
      </c>
      <c r="BL29" t="s">
        <v>138</v>
      </c>
      <c r="BM29">
        <v>1</v>
      </c>
      <c r="BN29">
        <v>1</v>
      </c>
      <c r="BO29">
        <v>0</v>
      </c>
      <c r="BP29">
        <v>0</v>
      </c>
      <c r="BS29">
        <v>0.36</v>
      </c>
      <c r="BT29">
        <v>0</v>
      </c>
      <c r="BU29">
        <v>0</v>
      </c>
      <c r="CE29" t="str">
        <f>"16:00:32.400"</f>
        <v>16:00:32.400</v>
      </c>
      <c r="CF29">
        <v>400043185</v>
      </c>
      <c r="CS29">
        <v>2</v>
      </c>
      <c r="CT29">
        <v>2</v>
      </c>
      <c r="CU29">
        <v>0</v>
      </c>
      <c r="CV29">
        <v>2</v>
      </c>
      <c r="CW29">
        <v>0</v>
      </c>
      <c r="CX29">
        <v>2</v>
      </c>
      <c r="CY29">
        <v>7</v>
      </c>
      <c r="CZ29" t="s">
        <v>131</v>
      </c>
      <c r="DA29">
        <v>385</v>
      </c>
      <c r="DB29">
        <v>0</v>
      </c>
      <c r="DC29" t="s">
        <v>132</v>
      </c>
      <c r="DD29" t="s">
        <v>133</v>
      </c>
      <c r="DG29">
        <v>5912857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1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25">
      <c r="A30" t="str">
        <f>"08/04/2023 16:00:32.671"</f>
        <v>08/04/2023 16:00:32.671</v>
      </c>
      <c r="C30" t="str">
        <f t="shared" si="0"/>
        <v>FFDFD3C0</v>
      </c>
      <c r="D30" t="s">
        <v>142</v>
      </c>
      <c r="E30">
        <v>8</v>
      </c>
      <c r="H30">
        <v>191</v>
      </c>
      <c r="I30" t="s">
        <v>143</v>
      </c>
      <c r="J30" t="s">
        <v>144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 t="shared" si="9"/>
        <v>16:00:32.000</v>
      </c>
      <c r="T30" t="str">
        <f t="shared" si="9"/>
        <v>16:00:32.000</v>
      </c>
      <c r="U30" t="str">
        <f t="shared" si="2"/>
        <v>A9453F</v>
      </c>
      <c r="V30">
        <v>0</v>
      </c>
      <c r="W30">
        <v>0</v>
      </c>
      <c r="X30">
        <v>6</v>
      </c>
      <c r="Y30">
        <v>0</v>
      </c>
      <c r="AA30">
        <v>1</v>
      </c>
      <c r="AB30">
        <v>8</v>
      </c>
      <c r="AC30">
        <v>3</v>
      </c>
      <c r="AD30">
        <v>0</v>
      </c>
      <c r="AE30">
        <v>9</v>
      </c>
      <c r="AF30" t="s">
        <v>126</v>
      </c>
      <c r="AG30">
        <v>0</v>
      </c>
      <c r="AH30">
        <v>0</v>
      </c>
      <c r="AI30">
        <v>1</v>
      </c>
      <c r="AJ30">
        <v>0</v>
      </c>
      <c r="AK30" t="s">
        <v>127</v>
      </c>
      <c r="AL30">
        <v>25.998287000000001</v>
      </c>
      <c r="AM30" t="s">
        <v>151</v>
      </c>
      <c r="AN30">
        <v>-80.236200999999994</v>
      </c>
      <c r="AO30">
        <v>25</v>
      </c>
      <c r="AP30">
        <v>-100</v>
      </c>
      <c r="AQ30" t="s">
        <v>129</v>
      </c>
      <c r="AR30">
        <v>72</v>
      </c>
      <c r="AS30">
        <v>4</v>
      </c>
      <c r="AT30">
        <v>384</v>
      </c>
      <c r="BB30" t="str">
        <f t="shared" si="3"/>
        <v>1200</v>
      </c>
      <c r="BC30">
        <v>1</v>
      </c>
      <c r="BD30" t="str">
        <f t="shared" si="4"/>
        <v xml:space="preserve">N697FL  </v>
      </c>
      <c r="BE30">
        <v>1</v>
      </c>
      <c r="BG30">
        <v>0</v>
      </c>
      <c r="BH30">
        <v>0</v>
      </c>
      <c r="BI30">
        <v>0</v>
      </c>
      <c r="BJ30">
        <v>0</v>
      </c>
      <c r="BK30">
        <v>100</v>
      </c>
      <c r="BL30" t="s">
        <v>138</v>
      </c>
      <c r="BM30">
        <v>1</v>
      </c>
      <c r="BN30">
        <v>1</v>
      </c>
      <c r="BO30">
        <v>0</v>
      </c>
      <c r="BP30">
        <v>0</v>
      </c>
      <c r="BS30">
        <v>0.36</v>
      </c>
      <c r="BT30">
        <v>0</v>
      </c>
      <c r="BU30">
        <v>0</v>
      </c>
      <c r="CE30" t="str">
        <f>"16:00:32.400"</f>
        <v>16:00:32.400</v>
      </c>
      <c r="CF30">
        <v>400043185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2</v>
      </c>
      <c r="CY30">
        <v>7</v>
      </c>
      <c r="CZ30" t="s">
        <v>131</v>
      </c>
      <c r="DA30">
        <v>385</v>
      </c>
      <c r="DB30">
        <v>0</v>
      </c>
      <c r="DC30" t="s">
        <v>132</v>
      </c>
      <c r="DD30" t="s">
        <v>133</v>
      </c>
      <c r="DG30">
        <v>5912857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25">
      <c r="A31" t="str">
        <f>"08/04/2023 16:00:32.671"</f>
        <v>08/04/2023 16:00:32.671</v>
      </c>
      <c r="C31" t="str">
        <f t="shared" si="0"/>
        <v>FFDFD3C0</v>
      </c>
      <c r="D31" t="s">
        <v>123</v>
      </c>
      <c r="E31">
        <v>1</v>
      </c>
      <c r="H31">
        <v>7</v>
      </c>
      <c r="I31" t="s">
        <v>124</v>
      </c>
      <c r="J31" t="s">
        <v>125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 t="shared" si="9"/>
        <v>16:00:32.000</v>
      </c>
      <c r="T31" t="str">
        <f t="shared" si="9"/>
        <v>16:00:32.000</v>
      </c>
      <c r="U31" t="str">
        <f t="shared" si="2"/>
        <v>A9453F</v>
      </c>
      <c r="V31">
        <v>0</v>
      </c>
      <c r="W31">
        <v>0</v>
      </c>
      <c r="X31">
        <v>6</v>
      </c>
      <c r="Y31">
        <v>0</v>
      </c>
      <c r="AA31">
        <v>1</v>
      </c>
      <c r="AB31">
        <v>8</v>
      </c>
      <c r="AC31">
        <v>3</v>
      </c>
      <c r="AD31">
        <v>0</v>
      </c>
      <c r="AE31">
        <v>9</v>
      </c>
      <c r="AF31" t="s">
        <v>126</v>
      </c>
      <c r="AG31">
        <v>0</v>
      </c>
      <c r="AH31">
        <v>3</v>
      </c>
      <c r="AI31">
        <v>1</v>
      </c>
      <c r="AJ31">
        <v>0</v>
      </c>
      <c r="AK31" t="s">
        <v>127</v>
      </c>
      <c r="AL31">
        <v>25.998287000000001</v>
      </c>
      <c r="AM31" t="s">
        <v>151</v>
      </c>
      <c r="AN31">
        <v>-80.236200999999994</v>
      </c>
      <c r="AO31">
        <v>25</v>
      </c>
      <c r="AP31">
        <v>-100</v>
      </c>
      <c r="AQ31" t="s">
        <v>129</v>
      </c>
      <c r="AR31">
        <v>72</v>
      </c>
      <c r="AS31">
        <v>4</v>
      </c>
      <c r="AT31">
        <v>384</v>
      </c>
      <c r="BB31" t="str">
        <f t="shared" si="3"/>
        <v>1200</v>
      </c>
      <c r="BC31">
        <v>1</v>
      </c>
      <c r="BD31" t="str">
        <f t="shared" si="4"/>
        <v xml:space="preserve">N697FL  </v>
      </c>
      <c r="BE31">
        <v>1</v>
      </c>
      <c r="BG31">
        <v>0</v>
      </c>
      <c r="BH31">
        <v>0</v>
      </c>
      <c r="BI31">
        <v>0</v>
      </c>
      <c r="BJ31">
        <v>0</v>
      </c>
      <c r="BK31">
        <v>100</v>
      </c>
      <c r="BL31" t="s">
        <v>138</v>
      </c>
      <c r="BM31">
        <v>1</v>
      </c>
      <c r="BN31">
        <v>1</v>
      </c>
      <c r="BO31">
        <v>0</v>
      </c>
      <c r="BP31">
        <v>0</v>
      </c>
      <c r="BS31">
        <v>0.36</v>
      </c>
      <c r="BT31">
        <v>0</v>
      </c>
      <c r="BU31">
        <v>0</v>
      </c>
      <c r="CE31" t="str">
        <f>"16:00:32.400"</f>
        <v>16:00:32.400</v>
      </c>
      <c r="CF31">
        <v>400043185</v>
      </c>
      <c r="CS31">
        <v>2</v>
      </c>
      <c r="CT31">
        <v>2</v>
      </c>
      <c r="CU31">
        <v>0</v>
      </c>
      <c r="CV31">
        <v>2</v>
      </c>
      <c r="CW31">
        <v>0</v>
      </c>
      <c r="CX31">
        <v>2</v>
      </c>
      <c r="CY31">
        <v>7</v>
      </c>
      <c r="CZ31" t="s">
        <v>131</v>
      </c>
      <c r="DA31">
        <v>385</v>
      </c>
      <c r="DB31">
        <v>0</v>
      </c>
      <c r="DC31" t="s">
        <v>132</v>
      </c>
      <c r="DD31" t="s">
        <v>133</v>
      </c>
      <c r="DG31">
        <v>5912857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1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25">
      <c r="A32" t="str">
        <f>"08/04/2023 16:00:33.890"</f>
        <v>08/04/2023 16:00:33.890</v>
      </c>
      <c r="C32" t="str">
        <f t="shared" si="0"/>
        <v>FFDFD3C0</v>
      </c>
      <c r="D32" t="s">
        <v>123</v>
      </c>
      <c r="E32">
        <v>1</v>
      </c>
      <c r="H32">
        <v>7</v>
      </c>
      <c r="I32" t="s">
        <v>124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 t="shared" ref="S32:T36" si="10">"16:00:33.000"</f>
        <v>16:00:33.000</v>
      </c>
      <c r="T32" t="str">
        <f t="shared" si="10"/>
        <v>16:00:33.000</v>
      </c>
      <c r="U32" t="str">
        <f t="shared" si="2"/>
        <v>A9453F</v>
      </c>
      <c r="V32">
        <v>0</v>
      </c>
      <c r="W32">
        <v>0</v>
      </c>
      <c r="X32">
        <v>6</v>
      </c>
      <c r="Y32">
        <v>0</v>
      </c>
      <c r="AA32">
        <v>1</v>
      </c>
      <c r="AB32">
        <v>8</v>
      </c>
      <c r="AC32">
        <v>3</v>
      </c>
      <c r="AD32">
        <v>0</v>
      </c>
      <c r="AE32">
        <v>9</v>
      </c>
      <c r="AF32" t="s">
        <v>126</v>
      </c>
      <c r="AG32">
        <v>0</v>
      </c>
      <c r="AH32">
        <v>3</v>
      </c>
      <c r="AI32">
        <v>1</v>
      </c>
      <c r="AJ32">
        <v>0</v>
      </c>
      <c r="AK32" t="s">
        <v>145</v>
      </c>
      <c r="AL32">
        <v>25.998266000000001</v>
      </c>
      <c r="AM32" t="s">
        <v>152</v>
      </c>
      <c r="AN32">
        <v>-80.235771999999997</v>
      </c>
      <c r="AO32">
        <v>25</v>
      </c>
      <c r="AP32">
        <v>-100</v>
      </c>
      <c r="AQ32" t="s">
        <v>129</v>
      </c>
      <c r="AR32">
        <v>70</v>
      </c>
      <c r="AS32">
        <v>5</v>
      </c>
      <c r="AT32">
        <v>896</v>
      </c>
      <c r="BB32" t="str">
        <f t="shared" si="3"/>
        <v>1200</v>
      </c>
      <c r="BC32">
        <v>1</v>
      </c>
      <c r="BD32" t="str">
        <f t="shared" si="4"/>
        <v xml:space="preserve">N697FL  </v>
      </c>
      <c r="BE32">
        <v>1</v>
      </c>
      <c r="BG32">
        <v>0</v>
      </c>
      <c r="BH32">
        <v>0</v>
      </c>
      <c r="BI32">
        <v>0</v>
      </c>
      <c r="BJ32">
        <v>0</v>
      </c>
      <c r="BK32">
        <v>100</v>
      </c>
      <c r="BL32" t="s">
        <v>138</v>
      </c>
      <c r="BM32">
        <v>1</v>
      </c>
      <c r="BN32">
        <v>1</v>
      </c>
      <c r="BO32">
        <v>0</v>
      </c>
      <c r="BP32">
        <v>0</v>
      </c>
      <c r="BS32">
        <v>0.36</v>
      </c>
      <c r="BT32">
        <v>0</v>
      </c>
      <c r="BU32">
        <v>0</v>
      </c>
      <c r="CE32" t="str">
        <f>"16:00:33.497"</f>
        <v>16:00:33.497</v>
      </c>
      <c r="CF32">
        <v>497293218</v>
      </c>
      <c r="CS32">
        <v>2</v>
      </c>
      <c r="CT32">
        <v>2</v>
      </c>
      <c r="CU32">
        <v>0</v>
      </c>
      <c r="CV32">
        <v>2</v>
      </c>
      <c r="CW32">
        <v>0</v>
      </c>
      <c r="CX32">
        <v>4</v>
      </c>
      <c r="CY32">
        <v>7</v>
      </c>
      <c r="CZ32" t="s">
        <v>131</v>
      </c>
      <c r="DA32">
        <v>385</v>
      </c>
      <c r="DB32">
        <v>0</v>
      </c>
      <c r="DC32" t="s">
        <v>132</v>
      </c>
      <c r="DD32" t="s">
        <v>133</v>
      </c>
      <c r="DG32">
        <v>5913053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1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25">
      <c r="A33" t="str">
        <f>"08/04/2023 16:00:33.905"</f>
        <v>08/04/2023 16:00:33.905</v>
      </c>
      <c r="C33" t="str">
        <f t="shared" si="0"/>
        <v>FFDFD3C0</v>
      </c>
      <c r="D33" t="s">
        <v>134</v>
      </c>
      <c r="E33">
        <v>6</v>
      </c>
      <c r="H33">
        <v>58</v>
      </c>
      <c r="I33" t="s">
        <v>135</v>
      </c>
      <c r="J33" t="s">
        <v>125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 t="shared" si="10"/>
        <v>16:00:33.000</v>
      </c>
      <c r="T33" t="str">
        <f t="shared" si="10"/>
        <v>16:00:33.000</v>
      </c>
      <c r="U33" t="str">
        <f t="shared" si="2"/>
        <v>A9453F</v>
      </c>
      <c r="V33">
        <v>0</v>
      </c>
      <c r="W33">
        <v>0</v>
      </c>
      <c r="X33">
        <v>6</v>
      </c>
      <c r="Y33">
        <v>0</v>
      </c>
      <c r="AA33">
        <v>1</v>
      </c>
      <c r="AB33">
        <v>8</v>
      </c>
      <c r="AC33">
        <v>3</v>
      </c>
      <c r="AD33">
        <v>0</v>
      </c>
      <c r="AE33">
        <v>9</v>
      </c>
      <c r="AF33" t="s">
        <v>126</v>
      </c>
      <c r="AG33">
        <v>0</v>
      </c>
      <c r="AH33">
        <v>3</v>
      </c>
      <c r="AI33">
        <v>1</v>
      </c>
      <c r="AJ33">
        <v>0</v>
      </c>
      <c r="AK33" t="s">
        <v>145</v>
      </c>
      <c r="AL33">
        <v>25.998266000000001</v>
      </c>
      <c r="AM33" t="s">
        <v>152</v>
      </c>
      <c r="AN33">
        <v>-80.235771999999997</v>
      </c>
      <c r="AO33">
        <v>25</v>
      </c>
      <c r="AP33">
        <v>-100</v>
      </c>
      <c r="AQ33" t="s">
        <v>129</v>
      </c>
      <c r="AR33">
        <v>70</v>
      </c>
      <c r="AS33">
        <v>5</v>
      </c>
      <c r="AT33">
        <v>896</v>
      </c>
      <c r="BB33" t="str">
        <f t="shared" si="3"/>
        <v>1200</v>
      </c>
      <c r="BC33">
        <v>1</v>
      </c>
      <c r="BD33" t="str">
        <f t="shared" si="4"/>
        <v xml:space="preserve">N697FL  </v>
      </c>
      <c r="BE33">
        <v>1</v>
      </c>
      <c r="BG33">
        <v>0</v>
      </c>
      <c r="BH33">
        <v>0</v>
      </c>
      <c r="BI33">
        <v>0</v>
      </c>
      <c r="BJ33">
        <v>0</v>
      </c>
      <c r="BK33">
        <v>100</v>
      </c>
      <c r="BL33" t="s">
        <v>138</v>
      </c>
      <c r="BM33">
        <v>1</v>
      </c>
      <c r="BN33">
        <v>1</v>
      </c>
      <c r="BO33">
        <v>0</v>
      </c>
      <c r="BP33">
        <v>0</v>
      </c>
      <c r="BS33">
        <v>0.36</v>
      </c>
      <c r="BT33">
        <v>0</v>
      </c>
      <c r="BU33">
        <v>0</v>
      </c>
      <c r="CE33" t="str">
        <f>"16:00:33.497"</f>
        <v>16:00:33.497</v>
      </c>
      <c r="CF33">
        <v>497293218</v>
      </c>
      <c r="CS33">
        <v>2</v>
      </c>
      <c r="CT33">
        <v>2</v>
      </c>
      <c r="CU33">
        <v>0</v>
      </c>
      <c r="CV33">
        <v>2</v>
      </c>
      <c r="CW33">
        <v>0</v>
      </c>
      <c r="CX33">
        <v>4</v>
      </c>
      <c r="CY33">
        <v>7</v>
      </c>
      <c r="CZ33" t="s">
        <v>131</v>
      </c>
      <c r="DA33">
        <v>385</v>
      </c>
      <c r="DB33">
        <v>0</v>
      </c>
      <c r="DC33" t="s">
        <v>132</v>
      </c>
      <c r="DD33" t="s">
        <v>133</v>
      </c>
      <c r="DG33">
        <v>5913053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1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25">
      <c r="A34" t="str">
        <f>"08/04/2023 16:00:33.905"</f>
        <v>08/04/2023 16:00:33.905</v>
      </c>
      <c r="C34" t="str">
        <f t="shared" ref="C34:C65" si="11">"FFDFD3C0"</f>
        <v>FFDFD3C0</v>
      </c>
      <c r="D34" t="s">
        <v>136</v>
      </c>
      <c r="E34">
        <v>7</v>
      </c>
      <c r="F34">
        <v>1007</v>
      </c>
      <c r="G34" t="s">
        <v>124</v>
      </c>
      <c r="J34" t="s">
        <v>137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 t="shared" si="10"/>
        <v>16:00:33.000</v>
      </c>
      <c r="T34" t="str">
        <f t="shared" si="10"/>
        <v>16:00:33.000</v>
      </c>
      <c r="U34" t="str">
        <f t="shared" ref="U34:U65" si="12">"A9453F"</f>
        <v>A9453F</v>
      </c>
      <c r="V34">
        <v>0</v>
      </c>
      <c r="W34">
        <v>0</v>
      </c>
      <c r="X34">
        <v>6</v>
      </c>
      <c r="Y34">
        <v>0</v>
      </c>
      <c r="AA34">
        <v>1</v>
      </c>
      <c r="AB34">
        <v>8</v>
      </c>
      <c r="AC34">
        <v>3</v>
      </c>
      <c r="AD34">
        <v>0</v>
      </c>
      <c r="AE34">
        <v>9</v>
      </c>
      <c r="AF34" t="s">
        <v>126</v>
      </c>
      <c r="AG34">
        <v>0</v>
      </c>
      <c r="AH34">
        <v>3</v>
      </c>
      <c r="AI34">
        <v>1</v>
      </c>
      <c r="AJ34">
        <v>0</v>
      </c>
      <c r="AK34" t="s">
        <v>145</v>
      </c>
      <c r="AL34">
        <v>25.998266000000001</v>
      </c>
      <c r="AM34" t="s">
        <v>152</v>
      </c>
      <c r="AN34">
        <v>-80.235771999999997</v>
      </c>
      <c r="AO34">
        <v>25</v>
      </c>
      <c r="AP34">
        <v>-100</v>
      </c>
      <c r="AQ34" t="s">
        <v>129</v>
      </c>
      <c r="AR34">
        <v>70</v>
      </c>
      <c r="AS34">
        <v>5</v>
      </c>
      <c r="AT34">
        <v>896</v>
      </c>
      <c r="BB34" t="str">
        <f t="shared" ref="BB34:BB65" si="13">"1200"</f>
        <v>1200</v>
      </c>
      <c r="BC34">
        <v>1</v>
      </c>
      <c r="BD34" t="str">
        <f t="shared" ref="BD34:BD65" si="14">"N697FL  "</f>
        <v xml:space="preserve">N697FL  </v>
      </c>
      <c r="BE34">
        <v>1</v>
      </c>
      <c r="BG34">
        <v>0</v>
      </c>
      <c r="BH34">
        <v>0</v>
      </c>
      <c r="BI34">
        <v>0</v>
      </c>
      <c r="BJ34">
        <v>0</v>
      </c>
      <c r="BK34">
        <v>100</v>
      </c>
      <c r="BL34" t="s">
        <v>138</v>
      </c>
      <c r="BM34">
        <v>1</v>
      </c>
      <c r="BN34">
        <v>1</v>
      </c>
      <c r="BO34">
        <v>0</v>
      </c>
      <c r="BP34">
        <v>0</v>
      </c>
      <c r="BS34">
        <v>0.36</v>
      </c>
      <c r="BT34">
        <v>0</v>
      </c>
      <c r="BU34">
        <v>0</v>
      </c>
      <c r="CE34" t="str">
        <f>"16:00:33.497"</f>
        <v>16:00:33.497</v>
      </c>
      <c r="CF34">
        <v>497293218</v>
      </c>
      <c r="CS34">
        <v>2</v>
      </c>
      <c r="CT34">
        <v>2</v>
      </c>
      <c r="CU34">
        <v>0</v>
      </c>
      <c r="CV34">
        <v>2</v>
      </c>
      <c r="CW34">
        <v>0</v>
      </c>
      <c r="CX34">
        <v>4</v>
      </c>
      <c r="CY34">
        <v>7</v>
      </c>
      <c r="CZ34" t="s">
        <v>131</v>
      </c>
      <c r="DA34">
        <v>385</v>
      </c>
      <c r="DB34">
        <v>0</v>
      </c>
      <c r="DC34" t="s">
        <v>132</v>
      </c>
      <c r="DD34" t="s">
        <v>133</v>
      </c>
      <c r="DG34">
        <v>5913053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1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25">
      <c r="A35" t="str">
        <f>"08/04/2023 16:00:33.905"</f>
        <v>08/04/2023 16:00:33.905</v>
      </c>
      <c r="C35" t="str">
        <f t="shared" si="11"/>
        <v>FFDFD3C0</v>
      </c>
      <c r="D35" t="s">
        <v>139</v>
      </c>
      <c r="E35">
        <v>20</v>
      </c>
      <c r="F35">
        <v>2020</v>
      </c>
      <c r="G35" t="s">
        <v>140</v>
      </c>
      <c r="J35" t="s">
        <v>141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 t="shared" si="10"/>
        <v>16:00:33.000</v>
      </c>
      <c r="T35" t="str">
        <f t="shared" si="10"/>
        <v>16:00:33.000</v>
      </c>
      <c r="U35" t="str">
        <f t="shared" si="12"/>
        <v>A9453F</v>
      </c>
      <c r="V35">
        <v>0</v>
      </c>
      <c r="W35">
        <v>0</v>
      </c>
      <c r="X35">
        <v>6</v>
      </c>
      <c r="Y35">
        <v>0</v>
      </c>
      <c r="AA35">
        <v>1</v>
      </c>
      <c r="AB35">
        <v>8</v>
      </c>
      <c r="AC35">
        <v>3</v>
      </c>
      <c r="AD35">
        <v>0</v>
      </c>
      <c r="AE35">
        <v>9</v>
      </c>
      <c r="AF35" t="s">
        <v>126</v>
      </c>
      <c r="AG35">
        <v>0</v>
      </c>
      <c r="AH35">
        <v>3</v>
      </c>
      <c r="AI35">
        <v>1</v>
      </c>
      <c r="AJ35">
        <v>0</v>
      </c>
      <c r="AK35" t="s">
        <v>145</v>
      </c>
      <c r="AL35">
        <v>25.998266000000001</v>
      </c>
      <c r="AM35" t="s">
        <v>152</v>
      </c>
      <c r="AN35">
        <v>-80.235771999999997</v>
      </c>
      <c r="AO35">
        <v>25</v>
      </c>
      <c r="AP35">
        <v>-100</v>
      </c>
      <c r="AQ35" t="s">
        <v>129</v>
      </c>
      <c r="AR35">
        <v>70</v>
      </c>
      <c r="AS35">
        <v>5</v>
      </c>
      <c r="AT35">
        <v>896</v>
      </c>
      <c r="BB35" t="str">
        <f t="shared" si="13"/>
        <v>1200</v>
      </c>
      <c r="BC35">
        <v>1</v>
      </c>
      <c r="BD35" t="str">
        <f t="shared" si="14"/>
        <v xml:space="preserve">N697FL  </v>
      </c>
      <c r="BE35">
        <v>1</v>
      </c>
      <c r="BG35">
        <v>0</v>
      </c>
      <c r="BH35">
        <v>0</v>
      </c>
      <c r="BI35">
        <v>0</v>
      </c>
      <c r="BJ35">
        <v>0</v>
      </c>
      <c r="BK35">
        <v>100</v>
      </c>
      <c r="BL35" t="s">
        <v>138</v>
      </c>
      <c r="BM35">
        <v>1</v>
      </c>
      <c r="BN35">
        <v>1</v>
      </c>
      <c r="BO35">
        <v>0</v>
      </c>
      <c r="BP35">
        <v>0</v>
      </c>
      <c r="BS35">
        <v>0.36</v>
      </c>
      <c r="BT35">
        <v>0</v>
      </c>
      <c r="BU35">
        <v>0</v>
      </c>
      <c r="CE35" t="str">
        <f>"16:00:33.497"</f>
        <v>16:00:33.497</v>
      </c>
      <c r="CF35">
        <v>497293218</v>
      </c>
      <c r="CS35">
        <v>2</v>
      </c>
      <c r="CT35">
        <v>2</v>
      </c>
      <c r="CU35">
        <v>0</v>
      </c>
      <c r="CV35">
        <v>2</v>
      </c>
      <c r="CW35">
        <v>0</v>
      </c>
      <c r="CX35">
        <v>4</v>
      </c>
      <c r="CY35">
        <v>7</v>
      </c>
      <c r="CZ35" t="s">
        <v>131</v>
      </c>
      <c r="DA35">
        <v>385</v>
      </c>
      <c r="DB35">
        <v>0</v>
      </c>
      <c r="DC35" t="s">
        <v>132</v>
      </c>
      <c r="DD35" t="s">
        <v>133</v>
      </c>
      <c r="DG35">
        <v>5913053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1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25">
      <c r="A36" t="str">
        <f>"08/04/2023 16:00:33.905"</f>
        <v>08/04/2023 16:00:33.905</v>
      </c>
      <c r="C36" t="str">
        <f t="shared" si="11"/>
        <v>FFDFD3C0</v>
      </c>
      <c r="D36" t="s">
        <v>142</v>
      </c>
      <c r="E36">
        <v>8</v>
      </c>
      <c r="H36">
        <v>191</v>
      </c>
      <c r="I36" t="s">
        <v>143</v>
      </c>
      <c r="J36" t="s">
        <v>144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 t="shared" si="10"/>
        <v>16:00:33.000</v>
      </c>
      <c r="T36" t="str">
        <f t="shared" si="10"/>
        <v>16:00:33.000</v>
      </c>
      <c r="U36" t="str">
        <f t="shared" si="12"/>
        <v>A9453F</v>
      </c>
      <c r="V36">
        <v>0</v>
      </c>
      <c r="W36">
        <v>0</v>
      </c>
      <c r="X36">
        <v>6</v>
      </c>
      <c r="Y36">
        <v>0</v>
      </c>
      <c r="AA36">
        <v>1</v>
      </c>
      <c r="AB36">
        <v>8</v>
      </c>
      <c r="AC36">
        <v>3</v>
      </c>
      <c r="AD36">
        <v>0</v>
      </c>
      <c r="AE36">
        <v>9</v>
      </c>
      <c r="AF36" t="s">
        <v>126</v>
      </c>
      <c r="AG36">
        <v>0</v>
      </c>
      <c r="AH36">
        <v>0</v>
      </c>
      <c r="AI36">
        <v>1</v>
      </c>
      <c r="AJ36">
        <v>0</v>
      </c>
      <c r="AK36" t="s">
        <v>145</v>
      </c>
      <c r="AL36">
        <v>25.998266000000001</v>
      </c>
      <c r="AM36" t="s">
        <v>152</v>
      </c>
      <c r="AN36">
        <v>-80.235771999999997</v>
      </c>
      <c r="AO36">
        <v>25</v>
      </c>
      <c r="AP36">
        <v>-100</v>
      </c>
      <c r="AQ36" t="s">
        <v>129</v>
      </c>
      <c r="AR36">
        <v>70</v>
      </c>
      <c r="AS36">
        <v>5</v>
      </c>
      <c r="AT36">
        <v>896</v>
      </c>
      <c r="BB36" t="str">
        <f t="shared" si="13"/>
        <v>1200</v>
      </c>
      <c r="BC36">
        <v>1</v>
      </c>
      <c r="BD36" t="str">
        <f t="shared" si="14"/>
        <v xml:space="preserve">N697FL  </v>
      </c>
      <c r="BE36">
        <v>1</v>
      </c>
      <c r="BG36">
        <v>0</v>
      </c>
      <c r="BH36">
        <v>0</v>
      </c>
      <c r="BI36">
        <v>0</v>
      </c>
      <c r="BJ36">
        <v>0</v>
      </c>
      <c r="BK36">
        <v>100</v>
      </c>
      <c r="BL36" t="s">
        <v>138</v>
      </c>
      <c r="BM36">
        <v>1</v>
      </c>
      <c r="BN36">
        <v>1</v>
      </c>
      <c r="BO36">
        <v>0</v>
      </c>
      <c r="BP36">
        <v>0</v>
      </c>
      <c r="BS36">
        <v>0.36</v>
      </c>
      <c r="BT36">
        <v>0</v>
      </c>
      <c r="BU36">
        <v>0</v>
      </c>
      <c r="CE36" t="str">
        <f>"16:00:33.497"</f>
        <v>16:00:33.497</v>
      </c>
      <c r="CF36">
        <v>497293218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4</v>
      </c>
      <c r="CY36">
        <v>7</v>
      </c>
      <c r="CZ36" t="s">
        <v>131</v>
      </c>
      <c r="DA36">
        <v>385</v>
      </c>
      <c r="DB36">
        <v>0</v>
      </c>
      <c r="DC36" t="s">
        <v>132</v>
      </c>
      <c r="DD36" t="s">
        <v>133</v>
      </c>
      <c r="DG36">
        <v>5913053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1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25">
      <c r="A37" t="str">
        <f>"08/04/2023 16:00:34.983"</f>
        <v>08/04/2023 16:00:34.983</v>
      </c>
      <c r="C37" t="str">
        <f t="shared" si="11"/>
        <v>FFDFD3C0</v>
      </c>
      <c r="D37" t="s">
        <v>139</v>
      </c>
      <c r="E37">
        <v>20</v>
      </c>
      <c r="F37">
        <v>2020</v>
      </c>
      <c r="G37" t="s">
        <v>140</v>
      </c>
      <c r="J37" t="s">
        <v>141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 t="shared" ref="S37:T41" si="15">"16:00:34.000"</f>
        <v>16:00:34.000</v>
      </c>
      <c r="T37" t="str">
        <f t="shared" si="15"/>
        <v>16:00:34.000</v>
      </c>
      <c r="U37" t="str">
        <f t="shared" si="12"/>
        <v>A9453F</v>
      </c>
      <c r="V37">
        <v>0</v>
      </c>
      <c r="W37">
        <v>0</v>
      </c>
      <c r="X37">
        <v>6</v>
      </c>
      <c r="Y37">
        <v>0</v>
      </c>
      <c r="AA37">
        <v>1</v>
      </c>
      <c r="AB37">
        <v>8</v>
      </c>
      <c r="AC37">
        <v>3</v>
      </c>
      <c r="AD37">
        <v>0</v>
      </c>
      <c r="AE37">
        <v>9</v>
      </c>
      <c r="AF37" t="s">
        <v>126</v>
      </c>
      <c r="AG37">
        <v>0</v>
      </c>
      <c r="AH37">
        <v>3</v>
      </c>
      <c r="AI37">
        <v>1</v>
      </c>
      <c r="AJ37">
        <v>0</v>
      </c>
      <c r="AK37" t="s">
        <v>153</v>
      </c>
      <c r="AL37">
        <v>25.998329999999999</v>
      </c>
      <c r="AM37" t="s">
        <v>154</v>
      </c>
      <c r="AN37">
        <v>-80.235428999999996</v>
      </c>
      <c r="AO37">
        <v>25</v>
      </c>
      <c r="AP37">
        <v>0</v>
      </c>
      <c r="AQ37" t="s">
        <v>129</v>
      </c>
      <c r="AR37">
        <v>59</v>
      </c>
      <c r="AS37">
        <v>8</v>
      </c>
      <c r="AT37">
        <v>1344</v>
      </c>
      <c r="BB37" t="str">
        <f t="shared" si="13"/>
        <v>1200</v>
      </c>
      <c r="BC37">
        <v>1</v>
      </c>
      <c r="BD37" t="str">
        <f t="shared" si="14"/>
        <v xml:space="preserve">N697FL  </v>
      </c>
      <c r="BE37">
        <v>1</v>
      </c>
      <c r="BG37">
        <v>0</v>
      </c>
      <c r="BH37">
        <v>0</v>
      </c>
      <c r="BI37">
        <v>0</v>
      </c>
      <c r="BJ37">
        <v>25</v>
      </c>
      <c r="BK37">
        <v>25</v>
      </c>
      <c r="BL37" t="s">
        <v>138</v>
      </c>
      <c r="BM37">
        <v>1</v>
      </c>
      <c r="BN37">
        <v>1</v>
      </c>
      <c r="BO37">
        <v>0</v>
      </c>
      <c r="BP37">
        <v>0</v>
      </c>
      <c r="BS37">
        <v>0.36</v>
      </c>
      <c r="BT37">
        <v>0</v>
      </c>
      <c r="BU37">
        <v>0</v>
      </c>
      <c r="CE37" t="str">
        <f>"16:00:34.720"</f>
        <v>16:00:34.720</v>
      </c>
      <c r="CF37">
        <v>719793898</v>
      </c>
      <c r="CS37">
        <v>2</v>
      </c>
      <c r="CT37">
        <v>2</v>
      </c>
      <c r="CU37">
        <v>0</v>
      </c>
      <c r="CV37">
        <v>2</v>
      </c>
      <c r="CW37">
        <v>0</v>
      </c>
      <c r="CX37">
        <v>6</v>
      </c>
      <c r="CY37">
        <v>7</v>
      </c>
      <c r="CZ37" t="s">
        <v>131</v>
      </c>
      <c r="DA37">
        <v>385</v>
      </c>
      <c r="DB37">
        <v>0</v>
      </c>
      <c r="DC37" t="s">
        <v>132</v>
      </c>
      <c r="DD37" t="s">
        <v>133</v>
      </c>
      <c r="DG37">
        <v>5913288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1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25">
      <c r="A38" t="str">
        <f>"08/04/2023 16:00:34.999"</f>
        <v>08/04/2023 16:00:34.999</v>
      </c>
      <c r="C38" t="str">
        <f t="shared" si="11"/>
        <v>FFDFD3C0</v>
      </c>
      <c r="D38" t="s">
        <v>142</v>
      </c>
      <c r="E38">
        <v>8</v>
      </c>
      <c r="H38">
        <v>191</v>
      </c>
      <c r="I38" t="s">
        <v>143</v>
      </c>
      <c r="J38" t="s">
        <v>144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 t="shared" si="15"/>
        <v>16:00:34.000</v>
      </c>
      <c r="T38" t="str">
        <f t="shared" si="15"/>
        <v>16:00:34.000</v>
      </c>
      <c r="U38" t="str">
        <f t="shared" si="12"/>
        <v>A9453F</v>
      </c>
      <c r="V38">
        <v>0</v>
      </c>
      <c r="W38">
        <v>0</v>
      </c>
      <c r="X38">
        <v>6</v>
      </c>
      <c r="Y38">
        <v>0</v>
      </c>
      <c r="AA38">
        <v>1</v>
      </c>
      <c r="AB38">
        <v>8</v>
      </c>
      <c r="AC38">
        <v>3</v>
      </c>
      <c r="AD38">
        <v>0</v>
      </c>
      <c r="AE38">
        <v>9</v>
      </c>
      <c r="AF38" t="s">
        <v>126</v>
      </c>
      <c r="AG38">
        <v>0</v>
      </c>
      <c r="AH38">
        <v>0</v>
      </c>
      <c r="AI38">
        <v>1</v>
      </c>
      <c r="AJ38">
        <v>0</v>
      </c>
      <c r="AK38" t="s">
        <v>153</v>
      </c>
      <c r="AL38">
        <v>25.998329999999999</v>
      </c>
      <c r="AM38" t="s">
        <v>154</v>
      </c>
      <c r="AN38">
        <v>-80.235428999999996</v>
      </c>
      <c r="AO38">
        <v>25</v>
      </c>
      <c r="AP38">
        <v>0</v>
      </c>
      <c r="AQ38" t="s">
        <v>129</v>
      </c>
      <c r="AR38">
        <v>59</v>
      </c>
      <c r="AS38">
        <v>8</v>
      </c>
      <c r="AT38">
        <v>1344</v>
      </c>
      <c r="BB38" t="str">
        <f t="shared" si="13"/>
        <v>1200</v>
      </c>
      <c r="BC38">
        <v>1</v>
      </c>
      <c r="BD38" t="str">
        <f t="shared" si="14"/>
        <v xml:space="preserve">N697FL  </v>
      </c>
      <c r="BE38">
        <v>1</v>
      </c>
      <c r="BG38">
        <v>0</v>
      </c>
      <c r="BH38">
        <v>0</v>
      </c>
      <c r="BI38">
        <v>0</v>
      </c>
      <c r="BJ38">
        <v>25</v>
      </c>
      <c r="BK38">
        <v>25</v>
      </c>
      <c r="BL38" t="s">
        <v>138</v>
      </c>
      <c r="BM38">
        <v>1</v>
      </c>
      <c r="BN38">
        <v>1</v>
      </c>
      <c r="BO38">
        <v>0</v>
      </c>
      <c r="BP38">
        <v>0</v>
      </c>
      <c r="BS38">
        <v>0.36</v>
      </c>
      <c r="BT38">
        <v>0</v>
      </c>
      <c r="BU38">
        <v>0</v>
      </c>
      <c r="CE38" t="str">
        <f>"16:00:34.720"</f>
        <v>16:00:34.720</v>
      </c>
      <c r="CF38">
        <v>719793898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6</v>
      </c>
      <c r="CY38">
        <v>7</v>
      </c>
      <c r="CZ38" t="s">
        <v>131</v>
      </c>
      <c r="DA38">
        <v>385</v>
      </c>
      <c r="DB38">
        <v>0</v>
      </c>
      <c r="DC38" t="s">
        <v>132</v>
      </c>
      <c r="DD38" t="s">
        <v>133</v>
      </c>
      <c r="DG38">
        <v>5913288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1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25">
      <c r="A39" t="str">
        <f>"08/04/2023 16:00:34.999"</f>
        <v>08/04/2023 16:00:34.999</v>
      </c>
      <c r="C39" t="str">
        <f t="shared" si="11"/>
        <v>FFDFD3C0</v>
      </c>
      <c r="D39" t="s">
        <v>123</v>
      </c>
      <c r="E39">
        <v>1</v>
      </c>
      <c r="H39">
        <v>7</v>
      </c>
      <c r="I39" t="s">
        <v>124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 t="shared" si="15"/>
        <v>16:00:34.000</v>
      </c>
      <c r="T39" t="str">
        <f t="shared" si="15"/>
        <v>16:00:34.000</v>
      </c>
      <c r="U39" t="str">
        <f t="shared" si="12"/>
        <v>A9453F</v>
      </c>
      <c r="V39">
        <v>0</v>
      </c>
      <c r="W39">
        <v>0</v>
      </c>
      <c r="X39">
        <v>6</v>
      </c>
      <c r="Y39">
        <v>0</v>
      </c>
      <c r="AA39">
        <v>1</v>
      </c>
      <c r="AB39">
        <v>8</v>
      </c>
      <c r="AC39">
        <v>3</v>
      </c>
      <c r="AD39">
        <v>0</v>
      </c>
      <c r="AE39">
        <v>9</v>
      </c>
      <c r="AF39" t="s">
        <v>126</v>
      </c>
      <c r="AG39">
        <v>0</v>
      </c>
      <c r="AH39">
        <v>3</v>
      </c>
      <c r="AI39">
        <v>1</v>
      </c>
      <c r="AJ39">
        <v>0</v>
      </c>
      <c r="AK39" t="s">
        <v>153</v>
      </c>
      <c r="AL39">
        <v>25.998329999999999</v>
      </c>
      <c r="AM39" t="s">
        <v>154</v>
      </c>
      <c r="AN39">
        <v>-80.235428999999996</v>
      </c>
      <c r="AO39">
        <v>25</v>
      </c>
      <c r="AP39">
        <v>0</v>
      </c>
      <c r="AQ39" t="s">
        <v>129</v>
      </c>
      <c r="AR39">
        <v>59</v>
      </c>
      <c r="AS39">
        <v>8</v>
      </c>
      <c r="AT39">
        <v>1344</v>
      </c>
      <c r="BB39" t="str">
        <f t="shared" si="13"/>
        <v>1200</v>
      </c>
      <c r="BC39">
        <v>1</v>
      </c>
      <c r="BD39" t="str">
        <f t="shared" si="14"/>
        <v xml:space="preserve">N697FL  </v>
      </c>
      <c r="BE39">
        <v>1</v>
      </c>
      <c r="BG39">
        <v>0</v>
      </c>
      <c r="BH39">
        <v>0</v>
      </c>
      <c r="BI39">
        <v>0</v>
      </c>
      <c r="BJ39">
        <v>25</v>
      </c>
      <c r="BK39">
        <v>25</v>
      </c>
      <c r="BL39" t="s">
        <v>138</v>
      </c>
      <c r="BM39">
        <v>1</v>
      </c>
      <c r="BN39">
        <v>1</v>
      </c>
      <c r="BO39">
        <v>0</v>
      </c>
      <c r="BP39">
        <v>0</v>
      </c>
      <c r="BS39">
        <v>0.36</v>
      </c>
      <c r="BT39">
        <v>0</v>
      </c>
      <c r="BU39">
        <v>0</v>
      </c>
      <c r="CE39" t="str">
        <f>"16:00:34.720"</f>
        <v>16:00:34.720</v>
      </c>
      <c r="CF39">
        <v>719793898</v>
      </c>
      <c r="CS39">
        <v>2</v>
      </c>
      <c r="CT39">
        <v>2</v>
      </c>
      <c r="CU39">
        <v>0</v>
      </c>
      <c r="CV39">
        <v>2</v>
      </c>
      <c r="CW39">
        <v>0</v>
      </c>
      <c r="CX39">
        <v>6</v>
      </c>
      <c r="CY39">
        <v>7</v>
      </c>
      <c r="CZ39" t="s">
        <v>131</v>
      </c>
      <c r="DA39">
        <v>385</v>
      </c>
      <c r="DB39">
        <v>0</v>
      </c>
      <c r="DC39" t="s">
        <v>132</v>
      </c>
      <c r="DD39" t="s">
        <v>133</v>
      </c>
      <c r="DG39">
        <v>5913288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25">
      <c r="A40" t="str">
        <f>"08/04/2023 16:00:34.999"</f>
        <v>08/04/2023 16:00:34.999</v>
      </c>
      <c r="C40" t="str">
        <f t="shared" si="11"/>
        <v>FFDFD3C0</v>
      </c>
      <c r="D40" t="s">
        <v>134</v>
      </c>
      <c r="E40">
        <v>6</v>
      </c>
      <c r="H40">
        <v>58</v>
      </c>
      <c r="I40" t="s">
        <v>135</v>
      </c>
      <c r="J40" t="s">
        <v>125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 t="shared" si="15"/>
        <v>16:00:34.000</v>
      </c>
      <c r="T40" t="str">
        <f t="shared" si="15"/>
        <v>16:00:34.000</v>
      </c>
      <c r="U40" t="str">
        <f t="shared" si="12"/>
        <v>A9453F</v>
      </c>
      <c r="V40">
        <v>0</v>
      </c>
      <c r="W40">
        <v>0</v>
      </c>
      <c r="X40">
        <v>6</v>
      </c>
      <c r="Y40">
        <v>0</v>
      </c>
      <c r="AA40">
        <v>1</v>
      </c>
      <c r="AB40">
        <v>8</v>
      </c>
      <c r="AC40">
        <v>3</v>
      </c>
      <c r="AD40">
        <v>0</v>
      </c>
      <c r="AE40">
        <v>9</v>
      </c>
      <c r="AF40" t="s">
        <v>126</v>
      </c>
      <c r="AG40">
        <v>0</v>
      </c>
      <c r="AH40">
        <v>3</v>
      </c>
      <c r="AI40">
        <v>1</v>
      </c>
      <c r="AJ40">
        <v>0</v>
      </c>
      <c r="AK40" t="s">
        <v>153</v>
      </c>
      <c r="AL40">
        <v>25.998329999999999</v>
      </c>
      <c r="AM40" t="s">
        <v>154</v>
      </c>
      <c r="AN40">
        <v>-80.235428999999996</v>
      </c>
      <c r="AO40">
        <v>25</v>
      </c>
      <c r="AP40">
        <v>0</v>
      </c>
      <c r="AQ40" t="s">
        <v>129</v>
      </c>
      <c r="AR40">
        <v>59</v>
      </c>
      <c r="AS40">
        <v>8</v>
      </c>
      <c r="AT40">
        <v>1344</v>
      </c>
      <c r="BB40" t="str">
        <f t="shared" si="13"/>
        <v>1200</v>
      </c>
      <c r="BC40">
        <v>1</v>
      </c>
      <c r="BD40" t="str">
        <f t="shared" si="14"/>
        <v xml:space="preserve">N697FL  </v>
      </c>
      <c r="BE40">
        <v>1</v>
      </c>
      <c r="BG40">
        <v>0</v>
      </c>
      <c r="BH40">
        <v>0</v>
      </c>
      <c r="BI40">
        <v>0</v>
      </c>
      <c r="BJ40">
        <v>25</v>
      </c>
      <c r="BK40">
        <v>25</v>
      </c>
      <c r="BL40" t="s">
        <v>138</v>
      </c>
      <c r="BM40">
        <v>1</v>
      </c>
      <c r="BN40">
        <v>1</v>
      </c>
      <c r="BO40">
        <v>0</v>
      </c>
      <c r="BP40">
        <v>0</v>
      </c>
      <c r="BS40">
        <v>0.36</v>
      </c>
      <c r="BT40">
        <v>0</v>
      </c>
      <c r="BU40">
        <v>0</v>
      </c>
      <c r="CE40" t="str">
        <f>"16:00:34.720"</f>
        <v>16:00:34.720</v>
      </c>
      <c r="CF40">
        <v>719793898</v>
      </c>
      <c r="CS40">
        <v>2</v>
      </c>
      <c r="CT40">
        <v>2</v>
      </c>
      <c r="CU40">
        <v>0</v>
      </c>
      <c r="CV40">
        <v>2</v>
      </c>
      <c r="CW40">
        <v>0</v>
      </c>
      <c r="CX40">
        <v>6</v>
      </c>
      <c r="CY40">
        <v>7</v>
      </c>
      <c r="CZ40" t="s">
        <v>131</v>
      </c>
      <c r="DA40">
        <v>385</v>
      </c>
      <c r="DB40">
        <v>0</v>
      </c>
      <c r="DC40" t="s">
        <v>132</v>
      </c>
      <c r="DD40" t="s">
        <v>133</v>
      </c>
      <c r="DG40">
        <v>5913288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1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25">
      <c r="A41" t="str">
        <f>"08/04/2023 16:00:34.999"</f>
        <v>08/04/2023 16:00:34.999</v>
      </c>
      <c r="C41" t="str">
        <f t="shared" si="11"/>
        <v>FFDFD3C0</v>
      </c>
      <c r="D41" t="s">
        <v>136</v>
      </c>
      <c r="E41">
        <v>7</v>
      </c>
      <c r="F41">
        <v>1007</v>
      </c>
      <c r="G41" t="s">
        <v>124</v>
      </c>
      <c r="J41" t="s">
        <v>137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 t="shared" si="15"/>
        <v>16:00:34.000</v>
      </c>
      <c r="T41" t="str">
        <f t="shared" si="15"/>
        <v>16:00:34.000</v>
      </c>
      <c r="U41" t="str">
        <f t="shared" si="12"/>
        <v>A9453F</v>
      </c>
      <c r="V41">
        <v>0</v>
      </c>
      <c r="W41">
        <v>0</v>
      </c>
      <c r="X41">
        <v>6</v>
      </c>
      <c r="Y41">
        <v>0</v>
      </c>
      <c r="AA41">
        <v>1</v>
      </c>
      <c r="AB41">
        <v>8</v>
      </c>
      <c r="AC41">
        <v>3</v>
      </c>
      <c r="AD41">
        <v>0</v>
      </c>
      <c r="AE41">
        <v>9</v>
      </c>
      <c r="AF41" t="s">
        <v>126</v>
      </c>
      <c r="AG41">
        <v>0</v>
      </c>
      <c r="AH41">
        <v>3</v>
      </c>
      <c r="AI41">
        <v>1</v>
      </c>
      <c r="AJ41">
        <v>0</v>
      </c>
      <c r="AK41" t="s">
        <v>153</v>
      </c>
      <c r="AL41">
        <v>25.998329999999999</v>
      </c>
      <c r="AM41" t="s">
        <v>154</v>
      </c>
      <c r="AN41">
        <v>-80.235428999999996</v>
      </c>
      <c r="AO41">
        <v>25</v>
      </c>
      <c r="AP41">
        <v>0</v>
      </c>
      <c r="AQ41" t="s">
        <v>129</v>
      </c>
      <c r="AR41">
        <v>59</v>
      </c>
      <c r="AS41">
        <v>8</v>
      </c>
      <c r="AT41">
        <v>1344</v>
      </c>
      <c r="BB41" t="str">
        <f t="shared" si="13"/>
        <v>1200</v>
      </c>
      <c r="BC41">
        <v>1</v>
      </c>
      <c r="BD41" t="str">
        <f t="shared" si="14"/>
        <v xml:space="preserve">N697FL  </v>
      </c>
      <c r="BE41">
        <v>1</v>
      </c>
      <c r="BG41">
        <v>0</v>
      </c>
      <c r="BH41">
        <v>0</v>
      </c>
      <c r="BI41">
        <v>0</v>
      </c>
      <c r="BJ41">
        <v>25</v>
      </c>
      <c r="BK41">
        <v>25</v>
      </c>
      <c r="BL41" t="s">
        <v>138</v>
      </c>
      <c r="BM41">
        <v>1</v>
      </c>
      <c r="BN41">
        <v>1</v>
      </c>
      <c r="BO41">
        <v>0</v>
      </c>
      <c r="BP41">
        <v>0</v>
      </c>
      <c r="BS41">
        <v>0.36</v>
      </c>
      <c r="BT41">
        <v>0</v>
      </c>
      <c r="BU41">
        <v>0</v>
      </c>
      <c r="CE41" t="str">
        <f>"16:00:34.720"</f>
        <v>16:00:34.720</v>
      </c>
      <c r="CF41">
        <v>719793898</v>
      </c>
      <c r="CS41">
        <v>2</v>
      </c>
      <c r="CT41">
        <v>2</v>
      </c>
      <c r="CU41">
        <v>0</v>
      </c>
      <c r="CV41">
        <v>2</v>
      </c>
      <c r="CW41">
        <v>0</v>
      </c>
      <c r="CX41">
        <v>6</v>
      </c>
      <c r="CY41">
        <v>7</v>
      </c>
      <c r="CZ41" t="s">
        <v>131</v>
      </c>
      <c r="DA41">
        <v>385</v>
      </c>
      <c r="DB41">
        <v>0</v>
      </c>
      <c r="DC41" t="s">
        <v>132</v>
      </c>
      <c r="DD41" t="s">
        <v>133</v>
      </c>
      <c r="DG41">
        <v>5913288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1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25">
      <c r="A42" t="str">
        <f>"08/04/2023 16:00:35.968"</f>
        <v>08/04/2023 16:00:35.968</v>
      </c>
      <c r="C42" t="str">
        <f t="shared" si="11"/>
        <v>FFDFD3C0</v>
      </c>
      <c r="D42" t="s">
        <v>123</v>
      </c>
      <c r="E42">
        <v>1</v>
      </c>
      <c r="H42">
        <v>7</v>
      </c>
      <c r="I42" t="s">
        <v>124</v>
      </c>
      <c r="J42" t="s">
        <v>125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 t="shared" ref="S42:T46" si="16">"16:00:35.000"</f>
        <v>16:00:35.000</v>
      </c>
      <c r="T42" t="str">
        <f t="shared" si="16"/>
        <v>16:00:35.000</v>
      </c>
      <c r="U42" t="str">
        <f t="shared" si="12"/>
        <v>A9453F</v>
      </c>
      <c r="V42">
        <v>0</v>
      </c>
      <c r="W42">
        <v>0</v>
      </c>
      <c r="X42">
        <v>6</v>
      </c>
      <c r="Y42">
        <v>0</v>
      </c>
      <c r="AA42">
        <v>1</v>
      </c>
      <c r="AB42">
        <v>8</v>
      </c>
      <c r="AC42">
        <v>3</v>
      </c>
      <c r="AD42">
        <v>0</v>
      </c>
      <c r="AE42">
        <v>9</v>
      </c>
      <c r="AF42" t="s">
        <v>126</v>
      </c>
      <c r="AG42">
        <v>0</v>
      </c>
      <c r="AH42">
        <v>3</v>
      </c>
      <c r="AI42">
        <v>1</v>
      </c>
      <c r="AJ42">
        <v>0</v>
      </c>
      <c r="AK42" t="s">
        <v>155</v>
      </c>
      <c r="AL42">
        <v>25.998352000000001</v>
      </c>
      <c r="AM42" t="s">
        <v>156</v>
      </c>
      <c r="AN42">
        <v>-80.235106999999999</v>
      </c>
      <c r="AO42">
        <v>25</v>
      </c>
      <c r="AP42">
        <v>0</v>
      </c>
      <c r="AQ42" t="s">
        <v>129</v>
      </c>
      <c r="AR42">
        <v>49</v>
      </c>
      <c r="AS42">
        <v>14</v>
      </c>
      <c r="AT42">
        <v>1600</v>
      </c>
      <c r="BB42" t="str">
        <f t="shared" si="13"/>
        <v>1200</v>
      </c>
      <c r="BC42">
        <v>1</v>
      </c>
      <c r="BD42" t="str">
        <f t="shared" si="14"/>
        <v xml:space="preserve">N697FL  </v>
      </c>
      <c r="BE42">
        <v>1</v>
      </c>
      <c r="BG42">
        <v>0</v>
      </c>
      <c r="BH42">
        <v>0</v>
      </c>
      <c r="BI42">
        <v>0</v>
      </c>
      <c r="BJ42">
        <v>50</v>
      </c>
      <c r="BK42">
        <v>50</v>
      </c>
      <c r="BL42" t="s">
        <v>138</v>
      </c>
      <c r="BM42">
        <v>1</v>
      </c>
      <c r="BN42">
        <v>1</v>
      </c>
      <c r="BO42">
        <v>0</v>
      </c>
      <c r="BP42">
        <v>0</v>
      </c>
      <c r="BS42">
        <v>0.36</v>
      </c>
      <c r="BT42">
        <v>0</v>
      </c>
      <c r="BU42">
        <v>0</v>
      </c>
      <c r="CE42" t="str">
        <f>"16:00:35.625"</f>
        <v>16:00:35.625</v>
      </c>
      <c r="CF42">
        <v>624793537</v>
      </c>
      <c r="CS42">
        <v>2</v>
      </c>
      <c r="CT42">
        <v>2</v>
      </c>
      <c r="CU42">
        <v>0</v>
      </c>
      <c r="CV42">
        <v>2</v>
      </c>
      <c r="CW42">
        <v>0</v>
      </c>
      <c r="CX42">
        <v>7</v>
      </c>
      <c r="CY42">
        <v>7</v>
      </c>
      <c r="CZ42" t="s">
        <v>131</v>
      </c>
      <c r="DA42">
        <v>385</v>
      </c>
      <c r="DB42">
        <v>0</v>
      </c>
      <c r="DC42" t="s">
        <v>132</v>
      </c>
      <c r="DD42" t="s">
        <v>133</v>
      </c>
      <c r="DG42">
        <v>5913429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1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25">
      <c r="A43" t="str">
        <f>"08/04/2023 16:00:35.968"</f>
        <v>08/04/2023 16:00:35.968</v>
      </c>
      <c r="C43" t="str">
        <f t="shared" si="11"/>
        <v>FFDFD3C0</v>
      </c>
      <c r="D43" t="s">
        <v>134</v>
      </c>
      <c r="E43">
        <v>6</v>
      </c>
      <c r="H43">
        <v>58</v>
      </c>
      <c r="I43" t="s">
        <v>135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 t="shared" si="16"/>
        <v>16:00:35.000</v>
      </c>
      <c r="T43" t="str">
        <f t="shared" si="16"/>
        <v>16:00:35.000</v>
      </c>
      <c r="U43" t="str">
        <f t="shared" si="12"/>
        <v>A9453F</v>
      </c>
      <c r="V43">
        <v>0</v>
      </c>
      <c r="W43">
        <v>0</v>
      </c>
      <c r="X43">
        <v>6</v>
      </c>
      <c r="Y43">
        <v>0</v>
      </c>
      <c r="AA43">
        <v>1</v>
      </c>
      <c r="AB43">
        <v>8</v>
      </c>
      <c r="AC43">
        <v>3</v>
      </c>
      <c r="AD43">
        <v>0</v>
      </c>
      <c r="AE43">
        <v>9</v>
      </c>
      <c r="AF43" t="s">
        <v>126</v>
      </c>
      <c r="AG43">
        <v>0</v>
      </c>
      <c r="AH43">
        <v>3</v>
      </c>
      <c r="AI43">
        <v>1</v>
      </c>
      <c r="AJ43">
        <v>0</v>
      </c>
      <c r="AK43" t="s">
        <v>155</v>
      </c>
      <c r="AL43">
        <v>25.998352000000001</v>
      </c>
      <c r="AM43" t="s">
        <v>156</v>
      </c>
      <c r="AN43">
        <v>-80.235106999999999</v>
      </c>
      <c r="AO43">
        <v>25</v>
      </c>
      <c r="AP43">
        <v>0</v>
      </c>
      <c r="AQ43" t="s">
        <v>129</v>
      </c>
      <c r="AR43">
        <v>49</v>
      </c>
      <c r="AS43">
        <v>14</v>
      </c>
      <c r="AT43">
        <v>1600</v>
      </c>
      <c r="BB43" t="str">
        <f t="shared" si="13"/>
        <v>1200</v>
      </c>
      <c r="BC43">
        <v>1</v>
      </c>
      <c r="BD43" t="str">
        <f t="shared" si="14"/>
        <v xml:space="preserve">N697FL  </v>
      </c>
      <c r="BE43">
        <v>1</v>
      </c>
      <c r="BG43">
        <v>0</v>
      </c>
      <c r="BH43">
        <v>0</v>
      </c>
      <c r="BI43">
        <v>0</v>
      </c>
      <c r="BJ43">
        <v>50</v>
      </c>
      <c r="BK43">
        <v>50</v>
      </c>
      <c r="BL43" t="s">
        <v>138</v>
      </c>
      <c r="BM43">
        <v>1</v>
      </c>
      <c r="BN43">
        <v>1</v>
      </c>
      <c r="BO43">
        <v>0</v>
      </c>
      <c r="BP43">
        <v>0</v>
      </c>
      <c r="BS43">
        <v>0.36</v>
      </c>
      <c r="BT43">
        <v>0</v>
      </c>
      <c r="BU43">
        <v>0</v>
      </c>
      <c r="CE43" t="str">
        <f>"16:00:35.625"</f>
        <v>16:00:35.625</v>
      </c>
      <c r="CF43">
        <v>624793537</v>
      </c>
      <c r="CS43">
        <v>2</v>
      </c>
      <c r="CT43">
        <v>2</v>
      </c>
      <c r="CU43">
        <v>0</v>
      </c>
      <c r="CV43">
        <v>2</v>
      </c>
      <c r="CW43">
        <v>0</v>
      </c>
      <c r="CX43">
        <v>7</v>
      </c>
      <c r="CY43">
        <v>7</v>
      </c>
      <c r="CZ43" t="s">
        <v>131</v>
      </c>
      <c r="DA43">
        <v>385</v>
      </c>
      <c r="DB43">
        <v>0</v>
      </c>
      <c r="DC43" t="s">
        <v>132</v>
      </c>
      <c r="DD43" t="s">
        <v>133</v>
      </c>
      <c r="DG43">
        <v>5913429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1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25">
      <c r="A44" t="str">
        <f>"08/04/2023 16:00:35.968"</f>
        <v>08/04/2023 16:00:35.968</v>
      </c>
      <c r="C44" t="str">
        <f t="shared" si="11"/>
        <v>FFDFD3C0</v>
      </c>
      <c r="D44" t="s">
        <v>136</v>
      </c>
      <c r="E44">
        <v>7</v>
      </c>
      <c r="F44">
        <v>1007</v>
      </c>
      <c r="G44" t="s">
        <v>124</v>
      </c>
      <c r="J44" t="s">
        <v>137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 t="shared" si="16"/>
        <v>16:00:35.000</v>
      </c>
      <c r="T44" t="str">
        <f t="shared" si="16"/>
        <v>16:00:35.000</v>
      </c>
      <c r="U44" t="str">
        <f t="shared" si="12"/>
        <v>A9453F</v>
      </c>
      <c r="V44">
        <v>0</v>
      </c>
      <c r="W44">
        <v>0</v>
      </c>
      <c r="X44">
        <v>6</v>
      </c>
      <c r="Y44">
        <v>0</v>
      </c>
      <c r="AA44">
        <v>1</v>
      </c>
      <c r="AB44">
        <v>8</v>
      </c>
      <c r="AC44">
        <v>3</v>
      </c>
      <c r="AD44">
        <v>0</v>
      </c>
      <c r="AE44">
        <v>9</v>
      </c>
      <c r="AF44" t="s">
        <v>126</v>
      </c>
      <c r="AG44">
        <v>0</v>
      </c>
      <c r="AH44">
        <v>3</v>
      </c>
      <c r="AI44">
        <v>1</v>
      </c>
      <c r="AJ44">
        <v>0</v>
      </c>
      <c r="AK44" t="s">
        <v>155</v>
      </c>
      <c r="AL44">
        <v>25.998352000000001</v>
      </c>
      <c r="AM44" t="s">
        <v>156</v>
      </c>
      <c r="AN44">
        <v>-80.235106999999999</v>
      </c>
      <c r="AO44">
        <v>25</v>
      </c>
      <c r="AP44">
        <v>0</v>
      </c>
      <c r="AQ44" t="s">
        <v>129</v>
      </c>
      <c r="AR44">
        <v>49</v>
      </c>
      <c r="AS44">
        <v>14</v>
      </c>
      <c r="AT44">
        <v>1600</v>
      </c>
      <c r="BB44" t="str">
        <f t="shared" si="13"/>
        <v>1200</v>
      </c>
      <c r="BC44">
        <v>1</v>
      </c>
      <c r="BD44" t="str">
        <f t="shared" si="14"/>
        <v xml:space="preserve">N697FL  </v>
      </c>
      <c r="BE44">
        <v>1</v>
      </c>
      <c r="BG44">
        <v>0</v>
      </c>
      <c r="BH44">
        <v>0</v>
      </c>
      <c r="BI44">
        <v>0</v>
      </c>
      <c r="BJ44">
        <v>50</v>
      </c>
      <c r="BK44">
        <v>50</v>
      </c>
      <c r="BL44" t="s">
        <v>138</v>
      </c>
      <c r="BM44">
        <v>1</v>
      </c>
      <c r="BN44">
        <v>1</v>
      </c>
      <c r="BO44">
        <v>0</v>
      </c>
      <c r="BP44">
        <v>0</v>
      </c>
      <c r="BS44">
        <v>0.36</v>
      </c>
      <c r="BT44">
        <v>0</v>
      </c>
      <c r="BU44">
        <v>0</v>
      </c>
      <c r="CE44" t="str">
        <f>"16:00:35.625"</f>
        <v>16:00:35.625</v>
      </c>
      <c r="CF44">
        <v>624793537</v>
      </c>
      <c r="CS44">
        <v>2</v>
      </c>
      <c r="CT44">
        <v>2</v>
      </c>
      <c r="CU44">
        <v>0</v>
      </c>
      <c r="CV44">
        <v>2</v>
      </c>
      <c r="CW44">
        <v>0</v>
      </c>
      <c r="CX44">
        <v>7</v>
      </c>
      <c r="CY44">
        <v>7</v>
      </c>
      <c r="CZ44" t="s">
        <v>131</v>
      </c>
      <c r="DA44">
        <v>385</v>
      </c>
      <c r="DB44">
        <v>0</v>
      </c>
      <c r="DC44" t="s">
        <v>132</v>
      </c>
      <c r="DD44" t="s">
        <v>133</v>
      </c>
      <c r="DG44">
        <v>5913429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1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25">
      <c r="A45" t="str">
        <f>"08/04/2023 16:00:35.968"</f>
        <v>08/04/2023 16:00:35.968</v>
      </c>
      <c r="C45" t="str">
        <f t="shared" si="11"/>
        <v>FFDFD3C0</v>
      </c>
      <c r="D45" t="s">
        <v>139</v>
      </c>
      <c r="E45">
        <v>20</v>
      </c>
      <c r="F45">
        <v>2020</v>
      </c>
      <c r="G45" t="s">
        <v>140</v>
      </c>
      <c r="J45" t="s">
        <v>141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 t="shared" si="16"/>
        <v>16:00:35.000</v>
      </c>
      <c r="T45" t="str">
        <f t="shared" si="16"/>
        <v>16:00:35.000</v>
      </c>
      <c r="U45" t="str">
        <f t="shared" si="12"/>
        <v>A9453F</v>
      </c>
      <c r="V45">
        <v>0</v>
      </c>
      <c r="W45">
        <v>0</v>
      </c>
      <c r="X45">
        <v>6</v>
      </c>
      <c r="Y45">
        <v>0</v>
      </c>
      <c r="AA45">
        <v>1</v>
      </c>
      <c r="AB45">
        <v>8</v>
      </c>
      <c r="AC45">
        <v>3</v>
      </c>
      <c r="AD45">
        <v>0</v>
      </c>
      <c r="AE45">
        <v>9</v>
      </c>
      <c r="AF45" t="s">
        <v>126</v>
      </c>
      <c r="AG45">
        <v>0</v>
      </c>
      <c r="AH45">
        <v>3</v>
      </c>
      <c r="AI45">
        <v>1</v>
      </c>
      <c r="AJ45">
        <v>0</v>
      </c>
      <c r="AK45" t="s">
        <v>155</v>
      </c>
      <c r="AL45">
        <v>25.998352000000001</v>
      </c>
      <c r="AM45" t="s">
        <v>156</v>
      </c>
      <c r="AN45">
        <v>-80.235106999999999</v>
      </c>
      <c r="AO45">
        <v>25</v>
      </c>
      <c r="AP45">
        <v>0</v>
      </c>
      <c r="AQ45" t="s">
        <v>129</v>
      </c>
      <c r="AR45">
        <v>49</v>
      </c>
      <c r="AS45">
        <v>14</v>
      </c>
      <c r="AT45">
        <v>1600</v>
      </c>
      <c r="BB45" t="str">
        <f t="shared" si="13"/>
        <v>1200</v>
      </c>
      <c r="BC45">
        <v>1</v>
      </c>
      <c r="BD45" t="str">
        <f t="shared" si="14"/>
        <v xml:space="preserve">N697FL  </v>
      </c>
      <c r="BE45">
        <v>1</v>
      </c>
      <c r="BG45">
        <v>0</v>
      </c>
      <c r="BH45">
        <v>0</v>
      </c>
      <c r="BI45">
        <v>0</v>
      </c>
      <c r="BJ45">
        <v>50</v>
      </c>
      <c r="BK45">
        <v>50</v>
      </c>
      <c r="BL45" t="s">
        <v>138</v>
      </c>
      <c r="BM45">
        <v>1</v>
      </c>
      <c r="BN45">
        <v>1</v>
      </c>
      <c r="BO45">
        <v>0</v>
      </c>
      <c r="BP45">
        <v>0</v>
      </c>
      <c r="BS45">
        <v>0.36</v>
      </c>
      <c r="BT45">
        <v>0</v>
      </c>
      <c r="BU45">
        <v>0</v>
      </c>
      <c r="CE45" t="str">
        <f>"16:00:35.625"</f>
        <v>16:00:35.625</v>
      </c>
      <c r="CF45">
        <v>624793537</v>
      </c>
      <c r="CS45">
        <v>2</v>
      </c>
      <c r="CT45">
        <v>2</v>
      </c>
      <c r="CU45">
        <v>0</v>
      </c>
      <c r="CV45">
        <v>2</v>
      </c>
      <c r="CW45">
        <v>0</v>
      </c>
      <c r="CX45">
        <v>7</v>
      </c>
      <c r="CY45">
        <v>7</v>
      </c>
      <c r="CZ45" t="s">
        <v>131</v>
      </c>
      <c r="DA45">
        <v>385</v>
      </c>
      <c r="DB45">
        <v>0</v>
      </c>
      <c r="DC45" t="s">
        <v>132</v>
      </c>
      <c r="DD45" t="s">
        <v>133</v>
      </c>
      <c r="DG45">
        <v>5913429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1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25">
      <c r="A46" t="str">
        <f>"08/04/2023 16:00:35.968"</f>
        <v>08/04/2023 16:00:35.968</v>
      </c>
      <c r="C46" t="str">
        <f t="shared" si="11"/>
        <v>FFDFD3C0</v>
      </c>
      <c r="D46" t="s">
        <v>142</v>
      </c>
      <c r="E46">
        <v>8</v>
      </c>
      <c r="H46">
        <v>191</v>
      </c>
      <c r="I46" t="s">
        <v>143</v>
      </c>
      <c r="J46" t="s">
        <v>144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 t="shared" si="16"/>
        <v>16:00:35.000</v>
      </c>
      <c r="T46" t="str">
        <f t="shared" si="16"/>
        <v>16:00:35.000</v>
      </c>
      <c r="U46" t="str">
        <f t="shared" si="12"/>
        <v>A9453F</v>
      </c>
      <c r="V46">
        <v>0</v>
      </c>
      <c r="W46">
        <v>0</v>
      </c>
      <c r="X46">
        <v>6</v>
      </c>
      <c r="Y46">
        <v>0</v>
      </c>
      <c r="AA46">
        <v>1</v>
      </c>
      <c r="AB46">
        <v>8</v>
      </c>
      <c r="AC46">
        <v>3</v>
      </c>
      <c r="AD46">
        <v>0</v>
      </c>
      <c r="AE46">
        <v>9</v>
      </c>
      <c r="AF46" t="s">
        <v>126</v>
      </c>
      <c r="AG46">
        <v>0</v>
      </c>
      <c r="AH46">
        <v>0</v>
      </c>
      <c r="AI46">
        <v>1</v>
      </c>
      <c r="AJ46">
        <v>0</v>
      </c>
      <c r="AK46" t="s">
        <v>155</v>
      </c>
      <c r="AL46">
        <v>25.998352000000001</v>
      </c>
      <c r="AM46" t="s">
        <v>156</v>
      </c>
      <c r="AN46">
        <v>-80.235106999999999</v>
      </c>
      <c r="AO46">
        <v>25</v>
      </c>
      <c r="AP46">
        <v>0</v>
      </c>
      <c r="AQ46" t="s">
        <v>129</v>
      </c>
      <c r="AR46">
        <v>49</v>
      </c>
      <c r="AS46">
        <v>14</v>
      </c>
      <c r="AT46">
        <v>1600</v>
      </c>
      <c r="BB46" t="str">
        <f t="shared" si="13"/>
        <v>1200</v>
      </c>
      <c r="BC46">
        <v>1</v>
      </c>
      <c r="BD46" t="str">
        <f t="shared" si="14"/>
        <v xml:space="preserve">N697FL  </v>
      </c>
      <c r="BE46">
        <v>1</v>
      </c>
      <c r="BG46">
        <v>0</v>
      </c>
      <c r="BH46">
        <v>0</v>
      </c>
      <c r="BI46">
        <v>0</v>
      </c>
      <c r="BJ46">
        <v>50</v>
      </c>
      <c r="BK46">
        <v>50</v>
      </c>
      <c r="BL46" t="s">
        <v>138</v>
      </c>
      <c r="BM46">
        <v>1</v>
      </c>
      <c r="BN46">
        <v>1</v>
      </c>
      <c r="BO46">
        <v>0</v>
      </c>
      <c r="BP46">
        <v>0</v>
      </c>
      <c r="BS46">
        <v>0.36</v>
      </c>
      <c r="BT46">
        <v>0</v>
      </c>
      <c r="BU46">
        <v>0</v>
      </c>
      <c r="CE46" t="str">
        <f>"16:00:35.625"</f>
        <v>16:00:35.625</v>
      </c>
      <c r="CF46">
        <v>624793537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7</v>
      </c>
      <c r="CY46">
        <v>7</v>
      </c>
      <c r="CZ46" t="s">
        <v>131</v>
      </c>
      <c r="DA46">
        <v>385</v>
      </c>
      <c r="DB46">
        <v>0</v>
      </c>
      <c r="DC46" t="s">
        <v>132</v>
      </c>
      <c r="DD46" t="s">
        <v>133</v>
      </c>
      <c r="DG46">
        <v>5913429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25">
      <c r="A47" t="str">
        <f>"08/04/2023 16:00:36.764"</f>
        <v>08/04/2023 16:00:36.764</v>
      </c>
      <c r="C47" t="str">
        <f t="shared" si="11"/>
        <v>FFDFD3C0</v>
      </c>
      <c r="D47" t="s">
        <v>134</v>
      </c>
      <c r="E47">
        <v>6</v>
      </c>
      <c r="H47">
        <v>58</v>
      </c>
      <c r="I47" t="s">
        <v>135</v>
      </c>
      <c r="J47" t="s">
        <v>125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 t="shared" ref="S47:T51" si="17">"16:00:36.000"</f>
        <v>16:00:36.000</v>
      </c>
      <c r="T47" t="str">
        <f t="shared" si="17"/>
        <v>16:00:36.000</v>
      </c>
      <c r="U47" t="str">
        <f t="shared" si="12"/>
        <v>A9453F</v>
      </c>
      <c r="V47">
        <v>0</v>
      </c>
      <c r="W47">
        <v>0</v>
      </c>
      <c r="X47">
        <v>6</v>
      </c>
      <c r="Y47">
        <v>0</v>
      </c>
      <c r="AA47">
        <v>1</v>
      </c>
      <c r="AB47">
        <v>8</v>
      </c>
      <c r="AC47">
        <v>3</v>
      </c>
      <c r="AD47">
        <v>0</v>
      </c>
      <c r="AE47">
        <v>9</v>
      </c>
      <c r="AF47" t="s">
        <v>126</v>
      </c>
      <c r="AG47">
        <v>0</v>
      </c>
      <c r="AH47">
        <v>3</v>
      </c>
      <c r="AI47">
        <v>1</v>
      </c>
      <c r="AJ47">
        <v>0</v>
      </c>
      <c r="AK47" t="s">
        <v>157</v>
      </c>
      <c r="AL47">
        <v>25.998436999999999</v>
      </c>
      <c r="AM47" t="s">
        <v>158</v>
      </c>
      <c r="AN47">
        <v>-80.234848999999997</v>
      </c>
      <c r="AO47">
        <v>25</v>
      </c>
      <c r="AP47">
        <v>0</v>
      </c>
      <c r="AQ47" t="s">
        <v>129</v>
      </c>
      <c r="AR47">
        <v>42</v>
      </c>
      <c r="AS47">
        <v>20</v>
      </c>
      <c r="AT47">
        <v>1792</v>
      </c>
      <c r="BB47" t="str">
        <f t="shared" si="13"/>
        <v>1200</v>
      </c>
      <c r="BC47">
        <v>1</v>
      </c>
      <c r="BD47" t="str">
        <f t="shared" si="14"/>
        <v xml:space="preserve">N697FL  </v>
      </c>
      <c r="BE47">
        <v>1</v>
      </c>
      <c r="BG47">
        <v>0</v>
      </c>
      <c r="BH47">
        <v>0</v>
      </c>
      <c r="BI47">
        <v>0</v>
      </c>
      <c r="BJ47">
        <v>50</v>
      </c>
      <c r="BK47">
        <v>50</v>
      </c>
      <c r="BL47" t="s">
        <v>138</v>
      </c>
      <c r="BM47">
        <v>1</v>
      </c>
      <c r="BN47">
        <v>1</v>
      </c>
      <c r="BO47">
        <v>0</v>
      </c>
      <c r="BP47">
        <v>0</v>
      </c>
      <c r="BS47">
        <v>0.36</v>
      </c>
      <c r="BT47">
        <v>0</v>
      </c>
      <c r="BU47">
        <v>0</v>
      </c>
      <c r="CE47" t="str">
        <f>"16:00:36.448"</f>
        <v>16:00:36.448</v>
      </c>
      <c r="CF47">
        <v>448292943</v>
      </c>
      <c r="CS47">
        <v>2</v>
      </c>
      <c r="CT47">
        <v>2</v>
      </c>
      <c r="CU47">
        <v>0</v>
      </c>
      <c r="CV47">
        <v>2</v>
      </c>
      <c r="CW47">
        <v>0</v>
      </c>
      <c r="CX47">
        <v>7</v>
      </c>
      <c r="CY47">
        <v>7</v>
      </c>
      <c r="CZ47" t="s">
        <v>131</v>
      </c>
      <c r="DA47">
        <v>385</v>
      </c>
      <c r="DB47">
        <v>0</v>
      </c>
      <c r="DC47" t="s">
        <v>132</v>
      </c>
      <c r="DD47" t="s">
        <v>133</v>
      </c>
      <c r="DG47">
        <v>5913565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1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25">
      <c r="A48" t="str">
        <f>"08/04/2023 16:00:36.764"</f>
        <v>08/04/2023 16:00:36.764</v>
      </c>
      <c r="C48" t="str">
        <f t="shared" si="11"/>
        <v>FFDFD3C0</v>
      </c>
      <c r="D48" t="s">
        <v>136</v>
      </c>
      <c r="E48">
        <v>7</v>
      </c>
      <c r="F48">
        <v>1007</v>
      </c>
      <c r="G48" t="s">
        <v>124</v>
      </c>
      <c r="J48" t="s">
        <v>137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 t="shared" si="17"/>
        <v>16:00:36.000</v>
      </c>
      <c r="T48" t="str">
        <f t="shared" si="17"/>
        <v>16:00:36.000</v>
      </c>
      <c r="U48" t="str">
        <f t="shared" si="12"/>
        <v>A9453F</v>
      </c>
      <c r="V48">
        <v>0</v>
      </c>
      <c r="W48">
        <v>0</v>
      </c>
      <c r="X48">
        <v>6</v>
      </c>
      <c r="Y48">
        <v>0</v>
      </c>
      <c r="AA48">
        <v>1</v>
      </c>
      <c r="AB48">
        <v>8</v>
      </c>
      <c r="AC48">
        <v>3</v>
      </c>
      <c r="AD48">
        <v>0</v>
      </c>
      <c r="AE48">
        <v>9</v>
      </c>
      <c r="AF48" t="s">
        <v>126</v>
      </c>
      <c r="AG48">
        <v>0</v>
      </c>
      <c r="AH48">
        <v>3</v>
      </c>
      <c r="AI48">
        <v>1</v>
      </c>
      <c r="AJ48">
        <v>0</v>
      </c>
      <c r="AK48" t="s">
        <v>157</v>
      </c>
      <c r="AL48">
        <v>25.998436999999999</v>
      </c>
      <c r="AM48" t="s">
        <v>158</v>
      </c>
      <c r="AN48">
        <v>-80.234848999999997</v>
      </c>
      <c r="AO48">
        <v>25</v>
      </c>
      <c r="AP48">
        <v>0</v>
      </c>
      <c r="AQ48" t="s">
        <v>129</v>
      </c>
      <c r="AR48">
        <v>42</v>
      </c>
      <c r="AS48">
        <v>20</v>
      </c>
      <c r="AT48">
        <v>1792</v>
      </c>
      <c r="BB48" t="str">
        <f t="shared" si="13"/>
        <v>1200</v>
      </c>
      <c r="BC48">
        <v>1</v>
      </c>
      <c r="BD48" t="str">
        <f t="shared" si="14"/>
        <v xml:space="preserve">N697FL  </v>
      </c>
      <c r="BE48">
        <v>1</v>
      </c>
      <c r="BG48">
        <v>0</v>
      </c>
      <c r="BH48">
        <v>0</v>
      </c>
      <c r="BI48">
        <v>0</v>
      </c>
      <c r="BJ48">
        <v>50</v>
      </c>
      <c r="BK48">
        <v>50</v>
      </c>
      <c r="BL48" t="s">
        <v>138</v>
      </c>
      <c r="BM48">
        <v>1</v>
      </c>
      <c r="BN48">
        <v>1</v>
      </c>
      <c r="BO48">
        <v>0</v>
      </c>
      <c r="BP48">
        <v>0</v>
      </c>
      <c r="BS48">
        <v>0.36</v>
      </c>
      <c r="BT48">
        <v>0</v>
      </c>
      <c r="BU48">
        <v>0</v>
      </c>
      <c r="CE48" t="str">
        <f>"16:00:36.448"</f>
        <v>16:00:36.448</v>
      </c>
      <c r="CF48">
        <v>448292943</v>
      </c>
      <c r="CS48">
        <v>2</v>
      </c>
      <c r="CT48">
        <v>2</v>
      </c>
      <c r="CU48">
        <v>0</v>
      </c>
      <c r="CV48">
        <v>2</v>
      </c>
      <c r="CW48">
        <v>0</v>
      </c>
      <c r="CX48">
        <v>7</v>
      </c>
      <c r="CY48">
        <v>7</v>
      </c>
      <c r="CZ48" t="s">
        <v>131</v>
      </c>
      <c r="DA48">
        <v>385</v>
      </c>
      <c r="DB48">
        <v>0</v>
      </c>
      <c r="DC48" t="s">
        <v>132</v>
      </c>
      <c r="DD48" t="s">
        <v>133</v>
      </c>
      <c r="DG48">
        <v>5913565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1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25">
      <c r="A49" t="str">
        <f>"08/04/2023 16:00:36.764"</f>
        <v>08/04/2023 16:00:36.764</v>
      </c>
      <c r="C49" t="str">
        <f t="shared" si="11"/>
        <v>FFDFD3C0</v>
      </c>
      <c r="D49" t="s">
        <v>139</v>
      </c>
      <c r="E49">
        <v>20</v>
      </c>
      <c r="F49">
        <v>2020</v>
      </c>
      <c r="G49" t="s">
        <v>140</v>
      </c>
      <c r="J49" t="s">
        <v>141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 t="shared" si="17"/>
        <v>16:00:36.000</v>
      </c>
      <c r="T49" t="str">
        <f t="shared" si="17"/>
        <v>16:00:36.000</v>
      </c>
      <c r="U49" t="str">
        <f t="shared" si="12"/>
        <v>A9453F</v>
      </c>
      <c r="V49">
        <v>0</v>
      </c>
      <c r="W49">
        <v>0</v>
      </c>
      <c r="X49">
        <v>6</v>
      </c>
      <c r="Y49">
        <v>0</v>
      </c>
      <c r="AA49">
        <v>1</v>
      </c>
      <c r="AB49">
        <v>8</v>
      </c>
      <c r="AC49">
        <v>3</v>
      </c>
      <c r="AD49">
        <v>0</v>
      </c>
      <c r="AE49">
        <v>9</v>
      </c>
      <c r="AF49" t="s">
        <v>126</v>
      </c>
      <c r="AG49">
        <v>0</v>
      </c>
      <c r="AH49">
        <v>3</v>
      </c>
      <c r="AI49">
        <v>1</v>
      </c>
      <c r="AJ49">
        <v>0</v>
      </c>
      <c r="AK49" t="s">
        <v>157</v>
      </c>
      <c r="AL49">
        <v>25.998436999999999</v>
      </c>
      <c r="AM49" t="s">
        <v>158</v>
      </c>
      <c r="AN49">
        <v>-80.234848999999997</v>
      </c>
      <c r="AO49">
        <v>25</v>
      </c>
      <c r="AP49">
        <v>0</v>
      </c>
      <c r="AQ49" t="s">
        <v>129</v>
      </c>
      <c r="AR49">
        <v>42</v>
      </c>
      <c r="AS49">
        <v>20</v>
      </c>
      <c r="AT49">
        <v>1792</v>
      </c>
      <c r="BB49" t="str">
        <f t="shared" si="13"/>
        <v>1200</v>
      </c>
      <c r="BC49">
        <v>1</v>
      </c>
      <c r="BD49" t="str">
        <f t="shared" si="14"/>
        <v xml:space="preserve">N697FL  </v>
      </c>
      <c r="BE49">
        <v>1</v>
      </c>
      <c r="BG49">
        <v>0</v>
      </c>
      <c r="BH49">
        <v>0</v>
      </c>
      <c r="BI49">
        <v>0</v>
      </c>
      <c r="BJ49">
        <v>50</v>
      </c>
      <c r="BK49">
        <v>50</v>
      </c>
      <c r="BL49" t="s">
        <v>138</v>
      </c>
      <c r="BM49">
        <v>1</v>
      </c>
      <c r="BN49">
        <v>1</v>
      </c>
      <c r="BO49">
        <v>0</v>
      </c>
      <c r="BP49">
        <v>0</v>
      </c>
      <c r="BS49">
        <v>0.36</v>
      </c>
      <c r="BT49">
        <v>0</v>
      </c>
      <c r="BU49">
        <v>0</v>
      </c>
      <c r="CE49" t="str">
        <f>"16:00:36.448"</f>
        <v>16:00:36.448</v>
      </c>
      <c r="CF49">
        <v>448292943</v>
      </c>
      <c r="CS49">
        <v>2</v>
      </c>
      <c r="CT49">
        <v>2</v>
      </c>
      <c r="CU49">
        <v>0</v>
      </c>
      <c r="CV49">
        <v>2</v>
      </c>
      <c r="CW49">
        <v>0</v>
      </c>
      <c r="CX49">
        <v>7</v>
      </c>
      <c r="CY49">
        <v>7</v>
      </c>
      <c r="CZ49" t="s">
        <v>131</v>
      </c>
      <c r="DA49">
        <v>385</v>
      </c>
      <c r="DB49">
        <v>0</v>
      </c>
      <c r="DC49" t="s">
        <v>132</v>
      </c>
      <c r="DD49" t="s">
        <v>133</v>
      </c>
      <c r="DG49">
        <v>5913565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1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25">
      <c r="A50" t="str">
        <f>"08/04/2023 16:00:36.764"</f>
        <v>08/04/2023 16:00:36.764</v>
      </c>
      <c r="C50" t="str">
        <f t="shared" si="11"/>
        <v>FFDFD3C0</v>
      </c>
      <c r="D50" t="s">
        <v>142</v>
      </c>
      <c r="E50">
        <v>8</v>
      </c>
      <c r="H50">
        <v>191</v>
      </c>
      <c r="I50" t="s">
        <v>143</v>
      </c>
      <c r="J50" t="s">
        <v>144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 t="shared" si="17"/>
        <v>16:00:36.000</v>
      </c>
      <c r="T50" t="str">
        <f t="shared" si="17"/>
        <v>16:00:36.000</v>
      </c>
      <c r="U50" t="str">
        <f t="shared" si="12"/>
        <v>A9453F</v>
      </c>
      <c r="V50">
        <v>0</v>
      </c>
      <c r="W50">
        <v>0</v>
      </c>
      <c r="X50">
        <v>6</v>
      </c>
      <c r="Y50">
        <v>0</v>
      </c>
      <c r="AA50">
        <v>1</v>
      </c>
      <c r="AB50">
        <v>8</v>
      </c>
      <c r="AC50">
        <v>3</v>
      </c>
      <c r="AD50">
        <v>0</v>
      </c>
      <c r="AE50">
        <v>9</v>
      </c>
      <c r="AF50" t="s">
        <v>126</v>
      </c>
      <c r="AG50">
        <v>0</v>
      </c>
      <c r="AH50">
        <v>0</v>
      </c>
      <c r="AI50">
        <v>1</v>
      </c>
      <c r="AJ50">
        <v>0</v>
      </c>
      <c r="AK50" t="s">
        <v>157</v>
      </c>
      <c r="AL50">
        <v>25.998436999999999</v>
      </c>
      <c r="AM50" t="s">
        <v>158</v>
      </c>
      <c r="AN50">
        <v>-80.234848999999997</v>
      </c>
      <c r="AO50">
        <v>25</v>
      </c>
      <c r="AP50">
        <v>0</v>
      </c>
      <c r="AQ50" t="s">
        <v>129</v>
      </c>
      <c r="AR50">
        <v>42</v>
      </c>
      <c r="AS50">
        <v>20</v>
      </c>
      <c r="AT50">
        <v>1792</v>
      </c>
      <c r="BB50" t="str">
        <f t="shared" si="13"/>
        <v>1200</v>
      </c>
      <c r="BC50">
        <v>1</v>
      </c>
      <c r="BD50" t="str">
        <f t="shared" si="14"/>
        <v xml:space="preserve">N697FL  </v>
      </c>
      <c r="BE50">
        <v>1</v>
      </c>
      <c r="BG50">
        <v>0</v>
      </c>
      <c r="BH50">
        <v>0</v>
      </c>
      <c r="BI50">
        <v>0</v>
      </c>
      <c r="BJ50">
        <v>50</v>
      </c>
      <c r="BK50">
        <v>50</v>
      </c>
      <c r="BL50" t="s">
        <v>138</v>
      </c>
      <c r="BM50">
        <v>1</v>
      </c>
      <c r="BN50">
        <v>1</v>
      </c>
      <c r="BO50">
        <v>0</v>
      </c>
      <c r="BP50">
        <v>0</v>
      </c>
      <c r="BS50">
        <v>0.36</v>
      </c>
      <c r="BT50">
        <v>0</v>
      </c>
      <c r="BU50">
        <v>0</v>
      </c>
      <c r="CE50" t="str">
        <f>"16:00:36.448"</f>
        <v>16:00:36.448</v>
      </c>
      <c r="CF50">
        <v>448292943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7</v>
      </c>
      <c r="CY50">
        <v>7</v>
      </c>
      <c r="CZ50" t="s">
        <v>131</v>
      </c>
      <c r="DA50">
        <v>385</v>
      </c>
      <c r="DB50">
        <v>0</v>
      </c>
      <c r="DC50" t="s">
        <v>132</v>
      </c>
      <c r="DD50" t="s">
        <v>133</v>
      </c>
      <c r="DG50">
        <v>5913565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1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25">
      <c r="A51" t="str">
        <f>"08/04/2023 16:00:36.764"</f>
        <v>08/04/2023 16:00:36.764</v>
      </c>
      <c r="C51" t="str">
        <f t="shared" si="11"/>
        <v>FFDFD3C0</v>
      </c>
      <c r="D51" t="s">
        <v>123</v>
      </c>
      <c r="E51">
        <v>1</v>
      </c>
      <c r="H51">
        <v>7</v>
      </c>
      <c r="I51" t="s">
        <v>124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 t="shared" si="17"/>
        <v>16:00:36.000</v>
      </c>
      <c r="T51" t="str">
        <f t="shared" si="17"/>
        <v>16:00:36.000</v>
      </c>
      <c r="U51" t="str">
        <f t="shared" si="12"/>
        <v>A9453F</v>
      </c>
      <c r="V51">
        <v>0</v>
      </c>
      <c r="W51">
        <v>0</v>
      </c>
      <c r="X51">
        <v>6</v>
      </c>
      <c r="Y51">
        <v>0</v>
      </c>
      <c r="AA51">
        <v>1</v>
      </c>
      <c r="AB51">
        <v>8</v>
      </c>
      <c r="AC51">
        <v>3</v>
      </c>
      <c r="AD51">
        <v>0</v>
      </c>
      <c r="AE51">
        <v>9</v>
      </c>
      <c r="AF51" t="s">
        <v>126</v>
      </c>
      <c r="AG51">
        <v>0</v>
      </c>
      <c r="AH51">
        <v>3</v>
      </c>
      <c r="AI51">
        <v>1</v>
      </c>
      <c r="AJ51">
        <v>0</v>
      </c>
      <c r="AK51" t="s">
        <v>157</v>
      </c>
      <c r="AL51">
        <v>25.998436999999999</v>
      </c>
      <c r="AM51" t="s">
        <v>158</v>
      </c>
      <c r="AN51">
        <v>-80.234848999999997</v>
      </c>
      <c r="AO51">
        <v>25</v>
      </c>
      <c r="AP51">
        <v>0</v>
      </c>
      <c r="AQ51" t="s">
        <v>129</v>
      </c>
      <c r="AR51">
        <v>42</v>
      </c>
      <c r="AS51">
        <v>20</v>
      </c>
      <c r="AT51">
        <v>1792</v>
      </c>
      <c r="BB51" t="str">
        <f t="shared" si="13"/>
        <v>1200</v>
      </c>
      <c r="BC51">
        <v>1</v>
      </c>
      <c r="BD51" t="str">
        <f t="shared" si="14"/>
        <v xml:space="preserve">N697FL  </v>
      </c>
      <c r="BE51">
        <v>1</v>
      </c>
      <c r="BG51">
        <v>0</v>
      </c>
      <c r="BH51">
        <v>0</v>
      </c>
      <c r="BI51">
        <v>0</v>
      </c>
      <c r="BJ51">
        <v>50</v>
      </c>
      <c r="BK51">
        <v>50</v>
      </c>
      <c r="BL51" t="s">
        <v>138</v>
      </c>
      <c r="BM51">
        <v>1</v>
      </c>
      <c r="BN51">
        <v>1</v>
      </c>
      <c r="BO51">
        <v>0</v>
      </c>
      <c r="BP51">
        <v>0</v>
      </c>
      <c r="BS51">
        <v>0.36</v>
      </c>
      <c r="BT51">
        <v>0</v>
      </c>
      <c r="BU51">
        <v>0</v>
      </c>
      <c r="CE51" t="str">
        <f>"16:00:36.448"</f>
        <v>16:00:36.448</v>
      </c>
      <c r="CF51">
        <v>448292943</v>
      </c>
      <c r="CS51">
        <v>2</v>
      </c>
      <c r="CT51">
        <v>2</v>
      </c>
      <c r="CU51">
        <v>0</v>
      </c>
      <c r="CV51">
        <v>2</v>
      </c>
      <c r="CW51">
        <v>0</v>
      </c>
      <c r="CX51">
        <v>7</v>
      </c>
      <c r="CY51">
        <v>7</v>
      </c>
      <c r="CZ51" t="s">
        <v>131</v>
      </c>
      <c r="DA51">
        <v>385</v>
      </c>
      <c r="DB51">
        <v>0</v>
      </c>
      <c r="DC51" t="s">
        <v>132</v>
      </c>
      <c r="DD51" t="s">
        <v>133</v>
      </c>
      <c r="DG51">
        <v>5913565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1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25">
      <c r="A52" t="str">
        <f>"08/04/2023 16:00:38.217"</f>
        <v>08/04/2023 16:00:38.217</v>
      </c>
      <c r="C52" t="str">
        <f t="shared" si="11"/>
        <v>FFDFD3C0</v>
      </c>
      <c r="D52" t="s">
        <v>136</v>
      </c>
      <c r="E52">
        <v>7</v>
      </c>
      <c r="F52">
        <v>1007</v>
      </c>
      <c r="G52" t="s">
        <v>124</v>
      </c>
      <c r="J52" t="s">
        <v>137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 t="shared" ref="S52:T56" si="18">"16:00:37.000"</f>
        <v>16:00:37.000</v>
      </c>
      <c r="T52" t="str">
        <f t="shared" si="18"/>
        <v>16:00:37.000</v>
      </c>
      <c r="U52" t="str">
        <f t="shared" si="12"/>
        <v>A9453F</v>
      </c>
      <c r="V52">
        <v>0</v>
      </c>
      <c r="W52">
        <v>0</v>
      </c>
      <c r="X52">
        <v>6</v>
      </c>
      <c r="Y52">
        <v>0</v>
      </c>
      <c r="AA52">
        <v>1</v>
      </c>
      <c r="AB52">
        <v>8</v>
      </c>
      <c r="AC52">
        <v>3</v>
      </c>
      <c r="AD52">
        <v>0</v>
      </c>
      <c r="AE52">
        <v>9</v>
      </c>
      <c r="AF52" t="s">
        <v>126</v>
      </c>
      <c r="AG52">
        <v>0</v>
      </c>
      <c r="AH52">
        <v>3</v>
      </c>
      <c r="AI52">
        <v>1</v>
      </c>
      <c r="AJ52">
        <v>0</v>
      </c>
      <c r="AK52" t="s">
        <v>159</v>
      </c>
      <c r="AL52">
        <v>25.998522999999999</v>
      </c>
      <c r="AM52" t="s">
        <v>160</v>
      </c>
      <c r="AN52">
        <v>-80.234612999999996</v>
      </c>
      <c r="AO52">
        <v>25</v>
      </c>
      <c r="AP52">
        <v>100</v>
      </c>
      <c r="AQ52" t="s">
        <v>129</v>
      </c>
      <c r="AR52">
        <v>44</v>
      </c>
      <c r="AS52">
        <v>27</v>
      </c>
      <c r="AT52">
        <v>1280</v>
      </c>
      <c r="BB52" t="str">
        <f t="shared" si="13"/>
        <v>1200</v>
      </c>
      <c r="BC52">
        <v>1</v>
      </c>
      <c r="BD52" t="str">
        <f t="shared" si="14"/>
        <v xml:space="preserve">N697FL  </v>
      </c>
      <c r="BE52">
        <v>1</v>
      </c>
      <c r="BG52">
        <v>0</v>
      </c>
      <c r="BH52">
        <v>0</v>
      </c>
      <c r="BI52">
        <v>0</v>
      </c>
      <c r="BJ52">
        <v>75</v>
      </c>
      <c r="BK52">
        <v>-25</v>
      </c>
      <c r="BL52" t="s">
        <v>138</v>
      </c>
      <c r="BM52">
        <v>1</v>
      </c>
      <c r="BN52">
        <v>1</v>
      </c>
      <c r="BO52">
        <v>0</v>
      </c>
      <c r="BP52">
        <v>0</v>
      </c>
      <c r="BS52">
        <v>0.16</v>
      </c>
      <c r="BT52">
        <v>0</v>
      </c>
      <c r="BU52">
        <v>0</v>
      </c>
      <c r="CE52" t="str">
        <f>"16:00:37.759"</f>
        <v>16:00:37.759</v>
      </c>
      <c r="CF52">
        <v>759293964</v>
      </c>
      <c r="CS52">
        <v>2</v>
      </c>
      <c r="CT52">
        <v>2</v>
      </c>
      <c r="CU52">
        <v>0</v>
      </c>
      <c r="CV52">
        <v>2</v>
      </c>
      <c r="CW52">
        <v>0</v>
      </c>
      <c r="CX52">
        <v>7</v>
      </c>
      <c r="CY52">
        <v>7</v>
      </c>
      <c r="CZ52" t="s">
        <v>131</v>
      </c>
      <c r="DA52">
        <v>385</v>
      </c>
      <c r="DB52">
        <v>0</v>
      </c>
      <c r="DC52" t="s">
        <v>132</v>
      </c>
      <c r="DD52" t="s">
        <v>133</v>
      </c>
      <c r="DG52">
        <v>5913807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1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25">
      <c r="A53" t="str">
        <f>"08/04/2023 16:00:38.217"</f>
        <v>08/04/2023 16:00:38.217</v>
      </c>
      <c r="C53" t="str">
        <f t="shared" si="11"/>
        <v>FFDFD3C0</v>
      </c>
      <c r="D53" t="s">
        <v>139</v>
      </c>
      <c r="E53">
        <v>20</v>
      </c>
      <c r="F53">
        <v>2020</v>
      </c>
      <c r="G53" t="s">
        <v>140</v>
      </c>
      <c r="J53" t="s">
        <v>141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 t="shared" si="18"/>
        <v>16:00:37.000</v>
      </c>
      <c r="T53" t="str">
        <f t="shared" si="18"/>
        <v>16:00:37.000</v>
      </c>
      <c r="U53" t="str">
        <f t="shared" si="12"/>
        <v>A9453F</v>
      </c>
      <c r="V53">
        <v>0</v>
      </c>
      <c r="W53">
        <v>0</v>
      </c>
      <c r="X53">
        <v>6</v>
      </c>
      <c r="Y53">
        <v>0</v>
      </c>
      <c r="AA53">
        <v>1</v>
      </c>
      <c r="AB53">
        <v>8</v>
      </c>
      <c r="AC53">
        <v>3</v>
      </c>
      <c r="AD53">
        <v>0</v>
      </c>
      <c r="AE53">
        <v>9</v>
      </c>
      <c r="AF53" t="s">
        <v>126</v>
      </c>
      <c r="AG53">
        <v>0</v>
      </c>
      <c r="AH53">
        <v>3</v>
      </c>
      <c r="AI53">
        <v>1</v>
      </c>
      <c r="AJ53">
        <v>0</v>
      </c>
      <c r="AK53" t="s">
        <v>159</v>
      </c>
      <c r="AL53">
        <v>25.998522999999999</v>
      </c>
      <c r="AM53" t="s">
        <v>160</v>
      </c>
      <c r="AN53">
        <v>-80.234612999999996</v>
      </c>
      <c r="AO53">
        <v>25</v>
      </c>
      <c r="AP53">
        <v>100</v>
      </c>
      <c r="AQ53" t="s">
        <v>129</v>
      </c>
      <c r="AR53">
        <v>44</v>
      </c>
      <c r="AS53">
        <v>27</v>
      </c>
      <c r="AT53">
        <v>1280</v>
      </c>
      <c r="BB53" t="str">
        <f t="shared" si="13"/>
        <v>1200</v>
      </c>
      <c r="BC53">
        <v>1</v>
      </c>
      <c r="BD53" t="str">
        <f t="shared" si="14"/>
        <v xml:space="preserve">N697FL  </v>
      </c>
      <c r="BE53">
        <v>1</v>
      </c>
      <c r="BG53">
        <v>0</v>
      </c>
      <c r="BH53">
        <v>0</v>
      </c>
      <c r="BI53">
        <v>0</v>
      </c>
      <c r="BJ53">
        <v>75</v>
      </c>
      <c r="BK53">
        <v>-25</v>
      </c>
      <c r="BL53" t="s">
        <v>138</v>
      </c>
      <c r="BM53">
        <v>1</v>
      </c>
      <c r="BN53">
        <v>1</v>
      </c>
      <c r="BO53">
        <v>0</v>
      </c>
      <c r="BP53">
        <v>0</v>
      </c>
      <c r="BS53">
        <v>0.16</v>
      </c>
      <c r="BT53">
        <v>0</v>
      </c>
      <c r="BU53">
        <v>0</v>
      </c>
      <c r="CE53" t="str">
        <f>"16:00:37.759"</f>
        <v>16:00:37.759</v>
      </c>
      <c r="CF53">
        <v>759293964</v>
      </c>
      <c r="CS53">
        <v>2</v>
      </c>
      <c r="CT53">
        <v>2</v>
      </c>
      <c r="CU53">
        <v>0</v>
      </c>
      <c r="CV53">
        <v>2</v>
      </c>
      <c r="CW53">
        <v>0</v>
      </c>
      <c r="CX53">
        <v>7</v>
      </c>
      <c r="CY53">
        <v>7</v>
      </c>
      <c r="CZ53" t="s">
        <v>131</v>
      </c>
      <c r="DA53">
        <v>385</v>
      </c>
      <c r="DB53">
        <v>0</v>
      </c>
      <c r="DC53" t="s">
        <v>132</v>
      </c>
      <c r="DD53" t="s">
        <v>133</v>
      </c>
      <c r="DG53">
        <v>5913807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1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25">
      <c r="A54" t="str">
        <f>"08/04/2023 16:00:38.248"</f>
        <v>08/04/2023 16:00:38.248</v>
      </c>
      <c r="C54" t="str">
        <f t="shared" si="11"/>
        <v>FFDFD3C0</v>
      </c>
      <c r="D54" t="s">
        <v>142</v>
      </c>
      <c r="E54">
        <v>8</v>
      </c>
      <c r="H54">
        <v>191</v>
      </c>
      <c r="I54" t="s">
        <v>143</v>
      </c>
      <c r="J54" t="s">
        <v>144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 t="shared" si="18"/>
        <v>16:00:37.000</v>
      </c>
      <c r="T54" t="str">
        <f t="shared" si="18"/>
        <v>16:00:37.000</v>
      </c>
      <c r="U54" t="str">
        <f t="shared" si="12"/>
        <v>A9453F</v>
      </c>
      <c r="V54">
        <v>0</v>
      </c>
      <c r="W54">
        <v>0</v>
      </c>
      <c r="X54">
        <v>6</v>
      </c>
      <c r="Y54">
        <v>0</v>
      </c>
      <c r="AA54">
        <v>1</v>
      </c>
      <c r="AB54">
        <v>8</v>
      </c>
      <c r="AC54">
        <v>3</v>
      </c>
      <c r="AD54">
        <v>0</v>
      </c>
      <c r="AE54">
        <v>9</v>
      </c>
      <c r="AF54" t="s">
        <v>126</v>
      </c>
      <c r="AG54">
        <v>0</v>
      </c>
      <c r="AH54">
        <v>0</v>
      </c>
      <c r="AI54">
        <v>1</v>
      </c>
      <c r="AJ54">
        <v>0</v>
      </c>
      <c r="AK54" t="s">
        <v>159</v>
      </c>
      <c r="AL54">
        <v>25.998522999999999</v>
      </c>
      <c r="AM54" t="s">
        <v>160</v>
      </c>
      <c r="AN54">
        <v>-80.234612999999996</v>
      </c>
      <c r="AO54">
        <v>25</v>
      </c>
      <c r="AP54">
        <v>100</v>
      </c>
      <c r="AQ54" t="s">
        <v>129</v>
      </c>
      <c r="AR54">
        <v>44</v>
      </c>
      <c r="AS54">
        <v>27</v>
      </c>
      <c r="AT54">
        <v>1280</v>
      </c>
      <c r="BB54" t="str">
        <f t="shared" si="13"/>
        <v>1200</v>
      </c>
      <c r="BC54">
        <v>1</v>
      </c>
      <c r="BD54" t="str">
        <f t="shared" si="14"/>
        <v xml:space="preserve">N697FL  </v>
      </c>
      <c r="BE54">
        <v>1</v>
      </c>
      <c r="BG54">
        <v>0</v>
      </c>
      <c r="BH54">
        <v>0</v>
      </c>
      <c r="BI54">
        <v>0</v>
      </c>
      <c r="BJ54">
        <v>75</v>
      </c>
      <c r="BK54">
        <v>-25</v>
      </c>
      <c r="BL54" t="s">
        <v>138</v>
      </c>
      <c r="BM54">
        <v>1</v>
      </c>
      <c r="BN54">
        <v>1</v>
      </c>
      <c r="BO54">
        <v>0</v>
      </c>
      <c r="BP54">
        <v>0</v>
      </c>
      <c r="BS54">
        <v>0.16</v>
      </c>
      <c r="BT54">
        <v>0</v>
      </c>
      <c r="BU54">
        <v>0</v>
      </c>
      <c r="CE54" t="str">
        <f>"16:00:37.759"</f>
        <v>16:00:37.759</v>
      </c>
      <c r="CF54">
        <v>759293964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7</v>
      </c>
      <c r="CY54">
        <v>7</v>
      </c>
      <c r="CZ54" t="s">
        <v>131</v>
      </c>
      <c r="DA54">
        <v>385</v>
      </c>
      <c r="DB54">
        <v>0</v>
      </c>
      <c r="DC54" t="s">
        <v>132</v>
      </c>
      <c r="DD54" t="s">
        <v>133</v>
      </c>
      <c r="DG54">
        <v>5913807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1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25">
      <c r="A55" t="str">
        <f>"08/04/2023 16:00:38.248"</f>
        <v>08/04/2023 16:00:38.248</v>
      </c>
      <c r="C55" t="str">
        <f t="shared" si="11"/>
        <v>FFDFD3C0</v>
      </c>
      <c r="D55" t="s">
        <v>161</v>
      </c>
      <c r="E55">
        <v>4</v>
      </c>
      <c r="H55">
        <v>168</v>
      </c>
      <c r="I55" t="s">
        <v>124</v>
      </c>
      <c r="J55" t="s">
        <v>162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 t="shared" si="18"/>
        <v>16:00:37.000</v>
      </c>
      <c r="T55" t="str">
        <f t="shared" si="18"/>
        <v>16:00:37.000</v>
      </c>
      <c r="U55" t="str">
        <f t="shared" si="12"/>
        <v>A9453F</v>
      </c>
      <c r="V55">
        <v>0</v>
      </c>
      <c r="W55">
        <v>0</v>
      </c>
      <c r="X55">
        <v>6</v>
      </c>
      <c r="Y55">
        <v>0</v>
      </c>
      <c r="AA55">
        <v>1</v>
      </c>
      <c r="AB55">
        <v>8</v>
      </c>
      <c r="AC55">
        <v>3</v>
      </c>
      <c r="AD55">
        <v>0</v>
      </c>
      <c r="AE55">
        <v>9</v>
      </c>
      <c r="AF55" t="s">
        <v>126</v>
      </c>
      <c r="AG55">
        <v>0</v>
      </c>
      <c r="AH55">
        <v>3</v>
      </c>
      <c r="AI55">
        <v>1</v>
      </c>
      <c r="AJ55">
        <v>0</v>
      </c>
      <c r="AK55" t="s">
        <v>159</v>
      </c>
      <c r="AL55">
        <v>25.998522999999999</v>
      </c>
      <c r="AM55" t="s">
        <v>160</v>
      </c>
      <c r="AN55">
        <v>-80.234612999999996</v>
      </c>
      <c r="AO55">
        <v>25</v>
      </c>
      <c r="AP55">
        <v>100</v>
      </c>
      <c r="AQ55" t="s">
        <v>129</v>
      </c>
      <c r="AR55">
        <v>44</v>
      </c>
      <c r="AS55">
        <v>27</v>
      </c>
      <c r="AT55">
        <v>1280</v>
      </c>
      <c r="BB55" t="str">
        <f t="shared" si="13"/>
        <v>1200</v>
      </c>
      <c r="BC55">
        <v>1</v>
      </c>
      <c r="BD55" t="str">
        <f t="shared" si="14"/>
        <v xml:space="preserve">N697FL  </v>
      </c>
      <c r="BE55">
        <v>1</v>
      </c>
      <c r="BG55">
        <v>0</v>
      </c>
      <c r="BH55">
        <v>0</v>
      </c>
      <c r="BI55">
        <v>0</v>
      </c>
      <c r="BJ55">
        <v>75</v>
      </c>
      <c r="BK55">
        <v>-25</v>
      </c>
      <c r="BL55" t="s">
        <v>138</v>
      </c>
      <c r="BM55">
        <v>1</v>
      </c>
      <c r="BN55">
        <v>1</v>
      </c>
      <c r="BO55">
        <v>0</v>
      </c>
      <c r="BP55">
        <v>0</v>
      </c>
      <c r="BS55">
        <v>0.16</v>
      </c>
      <c r="BT55">
        <v>0</v>
      </c>
      <c r="BU55">
        <v>0</v>
      </c>
      <c r="CE55" t="str">
        <f>"16:00:37.759"</f>
        <v>16:00:37.759</v>
      </c>
      <c r="CF55">
        <v>759400857</v>
      </c>
      <c r="CS55">
        <v>2</v>
      </c>
      <c r="CT55">
        <v>2</v>
      </c>
      <c r="CU55">
        <v>0</v>
      </c>
      <c r="CV55">
        <v>2</v>
      </c>
      <c r="CW55">
        <v>0</v>
      </c>
      <c r="CX55">
        <v>0</v>
      </c>
      <c r="CY55">
        <v>7</v>
      </c>
      <c r="CZ55" t="s">
        <v>131</v>
      </c>
      <c r="DA55">
        <v>6</v>
      </c>
      <c r="DB55">
        <v>0</v>
      </c>
      <c r="DC55" t="s">
        <v>163</v>
      </c>
      <c r="DD55" t="s">
        <v>164</v>
      </c>
      <c r="DG55">
        <v>5785140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1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25">
      <c r="A56" t="str">
        <f>"08/04/2023 16:00:38.248"</f>
        <v>08/04/2023 16:00:38.248</v>
      </c>
      <c r="C56" t="str">
        <f t="shared" si="11"/>
        <v>FFDFD3C0</v>
      </c>
      <c r="D56" t="s">
        <v>134</v>
      </c>
      <c r="E56">
        <v>14</v>
      </c>
      <c r="H56">
        <v>66</v>
      </c>
      <c r="I56" t="s">
        <v>165</v>
      </c>
      <c r="J56" t="s">
        <v>125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 t="shared" si="18"/>
        <v>16:00:37.000</v>
      </c>
      <c r="T56" t="str">
        <f t="shared" si="18"/>
        <v>16:00:37.000</v>
      </c>
      <c r="U56" t="str">
        <f t="shared" si="12"/>
        <v>A9453F</v>
      </c>
      <c r="V56">
        <v>0</v>
      </c>
      <c r="W56">
        <v>0</v>
      </c>
      <c r="X56">
        <v>6</v>
      </c>
      <c r="Y56">
        <v>0</v>
      </c>
      <c r="AA56">
        <v>1</v>
      </c>
      <c r="AB56">
        <v>8</v>
      </c>
      <c r="AC56">
        <v>3</v>
      </c>
      <c r="AD56">
        <v>0</v>
      </c>
      <c r="AE56">
        <v>9</v>
      </c>
      <c r="AF56" t="s">
        <v>126</v>
      </c>
      <c r="AG56">
        <v>0</v>
      </c>
      <c r="AH56">
        <v>3</v>
      </c>
      <c r="AI56">
        <v>1</v>
      </c>
      <c r="AJ56">
        <v>0</v>
      </c>
      <c r="AK56" t="s">
        <v>159</v>
      </c>
      <c r="AL56">
        <v>25.998522999999999</v>
      </c>
      <c r="AM56" t="s">
        <v>160</v>
      </c>
      <c r="AN56">
        <v>-80.234612999999996</v>
      </c>
      <c r="AO56">
        <v>25</v>
      </c>
      <c r="AP56">
        <v>100</v>
      </c>
      <c r="AQ56" t="s">
        <v>129</v>
      </c>
      <c r="AR56">
        <v>44</v>
      </c>
      <c r="AS56">
        <v>27</v>
      </c>
      <c r="AT56">
        <v>1280</v>
      </c>
      <c r="BB56" t="str">
        <f t="shared" si="13"/>
        <v>1200</v>
      </c>
      <c r="BC56">
        <v>1</v>
      </c>
      <c r="BD56" t="str">
        <f t="shared" si="14"/>
        <v xml:space="preserve">N697FL  </v>
      </c>
      <c r="BE56">
        <v>1</v>
      </c>
      <c r="BG56">
        <v>0</v>
      </c>
      <c r="BH56">
        <v>0</v>
      </c>
      <c r="BI56">
        <v>0</v>
      </c>
      <c r="BJ56">
        <v>75</v>
      </c>
      <c r="BK56">
        <v>-25</v>
      </c>
      <c r="BL56" t="s">
        <v>138</v>
      </c>
      <c r="BM56">
        <v>1</v>
      </c>
      <c r="BN56">
        <v>1</v>
      </c>
      <c r="BO56">
        <v>0</v>
      </c>
      <c r="BP56">
        <v>0</v>
      </c>
      <c r="BS56">
        <v>0.16</v>
      </c>
      <c r="BT56">
        <v>0</v>
      </c>
      <c r="BU56">
        <v>0</v>
      </c>
      <c r="CE56" t="str">
        <f>"16:00:37.759"</f>
        <v>16:00:37.759</v>
      </c>
      <c r="CF56">
        <v>759400857</v>
      </c>
      <c r="CS56">
        <v>2</v>
      </c>
      <c r="CT56">
        <v>2</v>
      </c>
      <c r="CU56">
        <v>0</v>
      </c>
      <c r="CV56">
        <v>2</v>
      </c>
      <c r="CW56">
        <v>0</v>
      </c>
      <c r="CX56">
        <v>0</v>
      </c>
      <c r="CY56">
        <v>7</v>
      </c>
      <c r="CZ56" t="s">
        <v>131</v>
      </c>
      <c r="DA56">
        <v>6</v>
      </c>
      <c r="DB56">
        <v>0</v>
      </c>
      <c r="DC56" t="s">
        <v>163</v>
      </c>
      <c r="DD56" t="s">
        <v>164</v>
      </c>
      <c r="DG56">
        <v>5785140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1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25">
      <c r="A57" t="str">
        <f>"08/04/2023 16:00:39.295"</f>
        <v>08/04/2023 16:00:39.295</v>
      </c>
      <c r="C57" t="str">
        <f t="shared" si="11"/>
        <v>FFDFD3C0</v>
      </c>
      <c r="D57" t="s">
        <v>123</v>
      </c>
      <c r="E57">
        <v>1</v>
      </c>
      <c r="H57">
        <v>7</v>
      </c>
      <c r="I57" t="s">
        <v>124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>"16:00:38.000"</f>
        <v>16:00:38.000</v>
      </c>
      <c r="T57" t="str">
        <f>"16:00:38.000"</f>
        <v>16:00:38.000</v>
      </c>
      <c r="U57" t="str">
        <f t="shared" si="12"/>
        <v>A9453F</v>
      </c>
      <c r="V57">
        <v>0</v>
      </c>
      <c r="W57">
        <v>0</v>
      </c>
      <c r="X57">
        <v>6</v>
      </c>
      <c r="Y57">
        <v>0</v>
      </c>
      <c r="AA57">
        <v>1</v>
      </c>
      <c r="AB57">
        <v>8</v>
      </c>
      <c r="AC57">
        <v>3</v>
      </c>
      <c r="AD57">
        <v>0</v>
      </c>
      <c r="AE57">
        <v>9</v>
      </c>
      <c r="AF57" t="s">
        <v>126</v>
      </c>
      <c r="AG57">
        <v>0</v>
      </c>
      <c r="AH57">
        <v>3</v>
      </c>
      <c r="AI57">
        <v>1</v>
      </c>
      <c r="AJ57">
        <v>0</v>
      </c>
      <c r="AK57" t="s">
        <v>166</v>
      </c>
      <c r="AL57">
        <v>25.998652</v>
      </c>
      <c r="AM57" t="s">
        <v>167</v>
      </c>
      <c r="AN57">
        <v>-80.234356000000005</v>
      </c>
      <c r="AO57">
        <v>25</v>
      </c>
      <c r="AP57">
        <v>100</v>
      </c>
      <c r="AQ57" t="s">
        <v>129</v>
      </c>
      <c r="AR57">
        <v>42</v>
      </c>
      <c r="AS57">
        <v>34</v>
      </c>
      <c r="AT57">
        <v>448</v>
      </c>
      <c r="BB57" t="str">
        <f t="shared" si="13"/>
        <v>1200</v>
      </c>
      <c r="BC57">
        <v>1</v>
      </c>
      <c r="BD57" t="str">
        <f t="shared" si="14"/>
        <v xml:space="preserve">N697FL  </v>
      </c>
      <c r="BE57">
        <v>1</v>
      </c>
      <c r="BG57">
        <v>0</v>
      </c>
      <c r="BH57">
        <v>0</v>
      </c>
      <c r="BI57">
        <v>0</v>
      </c>
      <c r="BJ57">
        <v>75</v>
      </c>
      <c r="BK57">
        <v>-25</v>
      </c>
      <c r="BL57" t="s">
        <v>138</v>
      </c>
      <c r="BM57">
        <v>1</v>
      </c>
      <c r="BN57">
        <v>1</v>
      </c>
      <c r="BO57">
        <v>0</v>
      </c>
      <c r="BP57">
        <v>0</v>
      </c>
      <c r="BS57">
        <v>0.16</v>
      </c>
      <c r="BT57">
        <v>0</v>
      </c>
      <c r="BU57">
        <v>0</v>
      </c>
      <c r="CE57" t="str">
        <f>"16:00:38.986"</f>
        <v>16:00:38.986</v>
      </c>
      <c r="CF57">
        <v>985544731</v>
      </c>
      <c r="CS57">
        <v>2</v>
      </c>
      <c r="CT57">
        <v>2</v>
      </c>
      <c r="CU57">
        <v>0</v>
      </c>
      <c r="CV57">
        <v>2</v>
      </c>
      <c r="CW57">
        <v>0</v>
      </c>
      <c r="CX57">
        <v>7</v>
      </c>
      <c r="CY57">
        <v>7</v>
      </c>
      <c r="CZ57" t="s">
        <v>131</v>
      </c>
      <c r="DA57">
        <v>385</v>
      </c>
      <c r="DB57">
        <v>0</v>
      </c>
      <c r="DC57" t="s">
        <v>132</v>
      </c>
      <c r="DD57" t="s">
        <v>133</v>
      </c>
      <c r="DG57">
        <v>5913989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1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25">
      <c r="A58" t="str">
        <f>"08/04/2023 16:00:39.295"</f>
        <v>08/04/2023 16:00:39.295</v>
      </c>
      <c r="C58" t="str">
        <f t="shared" si="11"/>
        <v>FFDFD3C0</v>
      </c>
      <c r="D58" t="s">
        <v>134</v>
      </c>
      <c r="E58">
        <v>14</v>
      </c>
      <c r="H58">
        <v>66</v>
      </c>
      <c r="I58" t="s">
        <v>165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>"16:00:38.000"</f>
        <v>16:00:38.000</v>
      </c>
      <c r="T58" t="str">
        <f>"16:00:38.000"</f>
        <v>16:00:38.000</v>
      </c>
      <c r="U58" t="str">
        <f t="shared" si="12"/>
        <v>A9453F</v>
      </c>
      <c r="V58">
        <v>0</v>
      </c>
      <c r="W58">
        <v>0</v>
      </c>
      <c r="X58">
        <v>6</v>
      </c>
      <c r="Y58">
        <v>0</v>
      </c>
      <c r="AA58">
        <v>1</v>
      </c>
      <c r="AB58">
        <v>8</v>
      </c>
      <c r="AC58">
        <v>3</v>
      </c>
      <c r="AD58">
        <v>0</v>
      </c>
      <c r="AE58">
        <v>9</v>
      </c>
      <c r="AF58" t="s">
        <v>126</v>
      </c>
      <c r="AG58">
        <v>0</v>
      </c>
      <c r="AH58">
        <v>3</v>
      </c>
      <c r="AI58">
        <v>1</v>
      </c>
      <c r="AJ58">
        <v>0</v>
      </c>
      <c r="AK58" t="s">
        <v>166</v>
      </c>
      <c r="AL58">
        <v>25.998652</v>
      </c>
      <c r="AM58" t="s">
        <v>167</v>
      </c>
      <c r="AN58">
        <v>-80.234356000000005</v>
      </c>
      <c r="AO58">
        <v>25</v>
      </c>
      <c r="AP58">
        <v>100</v>
      </c>
      <c r="AQ58" t="s">
        <v>129</v>
      </c>
      <c r="AR58">
        <v>42</v>
      </c>
      <c r="AS58">
        <v>34</v>
      </c>
      <c r="AT58">
        <v>448</v>
      </c>
      <c r="BB58" t="str">
        <f t="shared" si="13"/>
        <v>1200</v>
      </c>
      <c r="BC58">
        <v>1</v>
      </c>
      <c r="BD58" t="str">
        <f t="shared" si="14"/>
        <v xml:space="preserve">N697FL  </v>
      </c>
      <c r="BE58">
        <v>1</v>
      </c>
      <c r="BG58">
        <v>0</v>
      </c>
      <c r="BH58">
        <v>0</v>
      </c>
      <c r="BI58">
        <v>0</v>
      </c>
      <c r="BJ58">
        <v>75</v>
      </c>
      <c r="BK58">
        <v>-25</v>
      </c>
      <c r="BL58" t="s">
        <v>138</v>
      </c>
      <c r="BM58">
        <v>1</v>
      </c>
      <c r="BN58">
        <v>1</v>
      </c>
      <c r="BO58">
        <v>0</v>
      </c>
      <c r="BP58">
        <v>0</v>
      </c>
      <c r="BS58">
        <v>0.16</v>
      </c>
      <c r="BT58">
        <v>0</v>
      </c>
      <c r="BU58">
        <v>0</v>
      </c>
      <c r="CE58" t="str">
        <f>"16:00:38.986"</f>
        <v>16:00:38.986</v>
      </c>
      <c r="CF58">
        <v>985651631</v>
      </c>
      <c r="CS58">
        <v>2</v>
      </c>
      <c r="CT58">
        <v>2</v>
      </c>
      <c r="CU58">
        <v>0</v>
      </c>
      <c r="CV58">
        <v>2</v>
      </c>
      <c r="CW58">
        <v>0</v>
      </c>
      <c r="CX58">
        <v>0</v>
      </c>
      <c r="CY58">
        <v>7</v>
      </c>
      <c r="CZ58" t="s">
        <v>131</v>
      </c>
      <c r="DA58">
        <v>6</v>
      </c>
      <c r="DB58">
        <v>0</v>
      </c>
      <c r="DC58" t="s">
        <v>163</v>
      </c>
      <c r="DD58" t="s">
        <v>164</v>
      </c>
      <c r="DG58">
        <v>5785350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1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25">
      <c r="A59" t="str">
        <f>"08/04/2023 16:00:39.920"</f>
        <v>08/04/2023 16:00:39.920</v>
      </c>
      <c r="C59" t="str">
        <f t="shared" si="11"/>
        <v>FFDFD3C0</v>
      </c>
      <c r="D59" t="s">
        <v>123</v>
      </c>
      <c r="E59">
        <v>1</v>
      </c>
      <c r="H59">
        <v>7</v>
      </c>
      <c r="I59" t="s">
        <v>124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 t="shared" ref="S59:T63" si="19">"16:00:39.000"</f>
        <v>16:00:39.000</v>
      </c>
      <c r="T59" t="str">
        <f t="shared" si="19"/>
        <v>16:00:39.000</v>
      </c>
      <c r="U59" t="str">
        <f t="shared" si="12"/>
        <v>A9453F</v>
      </c>
      <c r="V59">
        <v>0</v>
      </c>
      <c r="W59">
        <v>0</v>
      </c>
      <c r="X59">
        <v>6</v>
      </c>
      <c r="Y59">
        <v>0</v>
      </c>
      <c r="AA59">
        <v>1</v>
      </c>
      <c r="AB59">
        <v>8</v>
      </c>
      <c r="AC59">
        <v>3</v>
      </c>
      <c r="AD59">
        <v>0</v>
      </c>
      <c r="AE59">
        <v>9</v>
      </c>
      <c r="AF59" t="s">
        <v>126</v>
      </c>
      <c r="AG59">
        <v>0</v>
      </c>
      <c r="AH59">
        <v>3</v>
      </c>
      <c r="AI59">
        <v>1</v>
      </c>
      <c r="AJ59">
        <v>0</v>
      </c>
      <c r="AK59" t="s">
        <v>168</v>
      </c>
      <c r="AL59">
        <v>25.998844999999999</v>
      </c>
      <c r="AM59" t="s">
        <v>169</v>
      </c>
      <c r="AN59">
        <v>-80.234140999999994</v>
      </c>
      <c r="AO59">
        <v>25</v>
      </c>
      <c r="AP59">
        <v>100</v>
      </c>
      <c r="AQ59" t="s">
        <v>129</v>
      </c>
      <c r="AR59">
        <v>41</v>
      </c>
      <c r="AS59">
        <v>39</v>
      </c>
      <c r="AT59">
        <v>0</v>
      </c>
      <c r="BB59" t="str">
        <f t="shared" si="13"/>
        <v>1200</v>
      </c>
      <c r="BC59">
        <v>1</v>
      </c>
      <c r="BD59" t="str">
        <f t="shared" si="14"/>
        <v xml:space="preserve">N697FL  </v>
      </c>
      <c r="BE59">
        <v>1</v>
      </c>
      <c r="BG59">
        <v>0</v>
      </c>
      <c r="BH59">
        <v>0</v>
      </c>
      <c r="BI59">
        <v>0</v>
      </c>
      <c r="BJ59">
        <v>75</v>
      </c>
      <c r="BK59">
        <v>-25</v>
      </c>
      <c r="BL59" t="s">
        <v>138</v>
      </c>
      <c r="BM59">
        <v>1</v>
      </c>
      <c r="BN59">
        <v>1</v>
      </c>
      <c r="BO59">
        <v>0</v>
      </c>
      <c r="BP59">
        <v>0</v>
      </c>
      <c r="BS59">
        <v>0.16</v>
      </c>
      <c r="BT59">
        <v>0</v>
      </c>
      <c r="BU59">
        <v>0</v>
      </c>
      <c r="CE59" t="str">
        <f>"16:00:39.702"</f>
        <v>16:00:39.702</v>
      </c>
      <c r="CF59">
        <v>702043456</v>
      </c>
      <c r="CS59">
        <v>2</v>
      </c>
      <c r="CT59">
        <v>2</v>
      </c>
      <c r="CU59">
        <v>0</v>
      </c>
      <c r="CV59">
        <v>2</v>
      </c>
      <c r="CW59">
        <v>0</v>
      </c>
      <c r="CX59">
        <v>7</v>
      </c>
      <c r="CY59">
        <v>7</v>
      </c>
      <c r="CZ59" t="s">
        <v>131</v>
      </c>
      <c r="DA59">
        <v>385</v>
      </c>
      <c r="DB59">
        <v>0</v>
      </c>
      <c r="DC59" t="s">
        <v>132</v>
      </c>
      <c r="DD59" t="s">
        <v>133</v>
      </c>
      <c r="DG59">
        <v>5914096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1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25">
      <c r="A60" t="str">
        <f>"08/04/2023 16:00:39.920"</f>
        <v>08/04/2023 16:00:39.920</v>
      </c>
      <c r="C60" t="str">
        <f t="shared" si="11"/>
        <v>FFDFD3C0</v>
      </c>
      <c r="D60" t="s">
        <v>134</v>
      </c>
      <c r="E60">
        <v>6</v>
      </c>
      <c r="H60">
        <v>58</v>
      </c>
      <c r="I60" t="s">
        <v>135</v>
      </c>
      <c r="J60" t="s">
        <v>125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 t="shared" si="19"/>
        <v>16:00:39.000</v>
      </c>
      <c r="T60" t="str">
        <f t="shared" si="19"/>
        <v>16:00:39.000</v>
      </c>
      <c r="U60" t="str">
        <f t="shared" si="12"/>
        <v>A9453F</v>
      </c>
      <c r="V60">
        <v>0</v>
      </c>
      <c r="W60">
        <v>0</v>
      </c>
      <c r="X60">
        <v>6</v>
      </c>
      <c r="Y60">
        <v>0</v>
      </c>
      <c r="AA60">
        <v>1</v>
      </c>
      <c r="AB60">
        <v>8</v>
      </c>
      <c r="AC60">
        <v>3</v>
      </c>
      <c r="AD60">
        <v>0</v>
      </c>
      <c r="AE60">
        <v>9</v>
      </c>
      <c r="AF60" t="s">
        <v>126</v>
      </c>
      <c r="AG60">
        <v>0</v>
      </c>
      <c r="AH60">
        <v>3</v>
      </c>
      <c r="AI60">
        <v>1</v>
      </c>
      <c r="AJ60">
        <v>0</v>
      </c>
      <c r="AK60" t="s">
        <v>168</v>
      </c>
      <c r="AL60">
        <v>25.998844999999999</v>
      </c>
      <c r="AM60" t="s">
        <v>169</v>
      </c>
      <c r="AN60">
        <v>-80.234140999999994</v>
      </c>
      <c r="AO60">
        <v>25</v>
      </c>
      <c r="AP60">
        <v>100</v>
      </c>
      <c r="AQ60" t="s">
        <v>129</v>
      </c>
      <c r="AR60">
        <v>41</v>
      </c>
      <c r="AS60">
        <v>39</v>
      </c>
      <c r="AT60">
        <v>0</v>
      </c>
      <c r="BB60" t="str">
        <f t="shared" si="13"/>
        <v>1200</v>
      </c>
      <c r="BC60">
        <v>1</v>
      </c>
      <c r="BD60" t="str">
        <f t="shared" si="14"/>
        <v xml:space="preserve">N697FL  </v>
      </c>
      <c r="BE60">
        <v>1</v>
      </c>
      <c r="BG60">
        <v>0</v>
      </c>
      <c r="BH60">
        <v>0</v>
      </c>
      <c r="BI60">
        <v>0</v>
      </c>
      <c r="BJ60">
        <v>75</v>
      </c>
      <c r="BK60">
        <v>-25</v>
      </c>
      <c r="BL60" t="s">
        <v>138</v>
      </c>
      <c r="BM60">
        <v>1</v>
      </c>
      <c r="BN60">
        <v>1</v>
      </c>
      <c r="BO60">
        <v>0</v>
      </c>
      <c r="BP60">
        <v>0</v>
      </c>
      <c r="BS60">
        <v>0.16</v>
      </c>
      <c r="BT60">
        <v>0</v>
      </c>
      <c r="BU60">
        <v>0</v>
      </c>
      <c r="CE60" t="str">
        <f>"16:00:39.702"</f>
        <v>16:00:39.702</v>
      </c>
      <c r="CF60">
        <v>702043456</v>
      </c>
      <c r="CS60">
        <v>2</v>
      </c>
      <c r="CT60">
        <v>2</v>
      </c>
      <c r="CU60">
        <v>0</v>
      </c>
      <c r="CV60">
        <v>2</v>
      </c>
      <c r="CW60">
        <v>0</v>
      </c>
      <c r="CX60">
        <v>7</v>
      </c>
      <c r="CY60">
        <v>7</v>
      </c>
      <c r="CZ60" t="s">
        <v>131</v>
      </c>
      <c r="DA60">
        <v>385</v>
      </c>
      <c r="DB60">
        <v>0</v>
      </c>
      <c r="DC60" t="s">
        <v>132</v>
      </c>
      <c r="DD60" t="s">
        <v>133</v>
      </c>
      <c r="DG60">
        <v>5914096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1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25">
      <c r="A61" t="str">
        <f>"08/04/2023 16:00:39.920"</f>
        <v>08/04/2023 16:00:39.920</v>
      </c>
      <c r="C61" t="str">
        <f t="shared" si="11"/>
        <v>FFDFD3C0</v>
      </c>
      <c r="D61" t="s">
        <v>136</v>
      </c>
      <c r="E61">
        <v>7</v>
      </c>
      <c r="F61">
        <v>1007</v>
      </c>
      <c r="G61" t="s">
        <v>124</v>
      </c>
      <c r="J61" t="s">
        <v>137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 t="shared" si="19"/>
        <v>16:00:39.000</v>
      </c>
      <c r="T61" t="str">
        <f t="shared" si="19"/>
        <v>16:00:39.000</v>
      </c>
      <c r="U61" t="str">
        <f t="shared" si="12"/>
        <v>A9453F</v>
      </c>
      <c r="V61">
        <v>0</v>
      </c>
      <c r="W61">
        <v>0</v>
      </c>
      <c r="X61">
        <v>6</v>
      </c>
      <c r="Y61">
        <v>0</v>
      </c>
      <c r="AA61">
        <v>1</v>
      </c>
      <c r="AB61">
        <v>8</v>
      </c>
      <c r="AC61">
        <v>3</v>
      </c>
      <c r="AD61">
        <v>0</v>
      </c>
      <c r="AE61">
        <v>9</v>
      </c>
      <c r="AF61" t="s">
        <v>126</v>
      </c>
      <c r="AG61">
        <v>0</v>
      </c>
      <c r="AH61">
        <v>3</v>
      </c>
      <c r="AI61">
        <v>1</v>
      </c>
      <c r="AJ61">
        <v>0</v>
      </c>
      <c r="AK61" t="s">
        <v>168</v>
      </c>
      <c r="AL61">
        <v>25.998844999999999</v>
      </c>
      <c r="AM61" t="s">
        <v>169</v>
      </c>
      <c r="AN61">
        <v>-80.234140999999994</v>
      </c>
      <c r="AO61">
        <v>25</v>
      </c>
      <c r="AP61">
        <v>100</v>
      </c>
      <c r="AQ61" t="s">
        <v>129</v>
      </c>
      <c r="AR61">
        <v>41</v>
      </c>
      <c r="AS61">
        <v>39</v>
      </c>
      <c r="AT61">
        <v>0</v>
      </c>
      <c r="BB61" t="str">
        <f t="shared" si="13"/>
        <v>1200</v>
      </c>
      <c r="BC61">
        <v>1</v>
      </c>
      <c r="BD61" t="str">
        <f t="shared" si="14"/>
        <v xml:space="preserve">N697FL  </v>
      </c>
      <c r="BE61">
        <v>1</v>
      </c>
      <c r="BG61">
        <v>0</v>
      </c>
      <c r="BH61">
        <v>0</v>
      </c>
      <c r="BI61">
        <v>0</v>
      </c>
      <c r="BJ61">
        <v>75</v>
      </c>
      <c r="BK61">
        <v>-25</v>
      </c>
      <c r="BL61" t="s">
        <v>138</v>
      </c>
      <c r="BM61">
        <v>1</v>
      </c>
      <c r="BN61">
        <v>1</v>
      </c>
      <c r="BO61">
        <v>0</v>
      </c>
      <c r="BP61">
        <v>0</v>
      </c>
      <c r="BS61">
        <v>0.16</v>
      </c>
      <c r="BT61">
        <v>0</v>
      </c>
      <c r="BU61">
        <v>0</v>
      </c>
      <c r="CE61" t="str">
        <f>"16:00:39.702"</f>
        <v>16:00:39.702</v>
      </c>
      <c r="CF61">
        <v>702043456</v>
      </c>
      <c r="CS61">
        <v>2</v>
      </c>
      <c r="CT61">
        <v>2</v>
      </c>
      <c r="CU61">
        <v>0</v>
      </c>
      <c r="CV61">
        <v>2</v>
      </c>
      <c r="CW61">
        <v>0</v>
      </c>
      <c r="CX61">
        <v>7</v>
      </c>
      <c r="CY61">
        <v>7</v>
      </c>
      <c r="CZ61" t="s">
        <v>131</v>
      </c>
      <c r="DA61">
        <v>385</v>
      </c>
      <c r="DB61">
        <v>0</v>
      </c>
      <c r="DC61" t="s">
        <v>132</v>
      </c>
      <c r="DD61" t="s">
        <v>133</v>
      </c>
      <c r="DG61">
        <v>5914096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1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25">
      <c r="A62" t="str">
        <f>"08/04/2023 16:00:39.920"</f>
        <v>08/04/2023 16:00:39.920</v>
      </c>
      <c r="C62" t="str">
        <f t="shared" si="11"/>
        <v>FFDFD3C0</v>
      </c>
      <c r="D62" t="s">
        <v>139</v>
      </c>
      <c r="E62">
        <v>20</v>
      </c>
      <c r="F62">
        <v>2020</v>
      </c>
      <c r="G62" t="s">
        <v>140</v>
      </c>
      <c r="J62" t="s">
        <v>141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 t="shared" si="19"/>
        <v>16:00:39.000</v>
      </c>
      <c r="T62" t="str">
        <f t="shared" si="19"/>
        <v>16:00:39.000</v>
      </c>
      <c r="U62" t="str">
        <f t="shared" si="12"/>
        <v>A9453F</v>
      </c>
      <c r="V62">
        <v>0</v>
      </c>
      <c r="W62">
        <v>0</v>
      </c>
      <c r="X62">
        <v>6</v>
      </c>
      <c r="Y62">
        <v>0</v>
      </c>
      <c r="AA62">
        <v>1</v>
      </c>
      <c r="AB62">
        <v>8</v>
      </c>
      <c r="AC62">
        <v>3</v>
      </c>
      <c r="AD62">
        <v>0</v>
      </c>
      <c r="AE62">
        <v>9</v>
      </c>
      <c r="AF62" t="s">
        <v>126</v>
      </c>
      <c r="AG62">
        <v>0</v>
      </c>
      <c r="AH62">
        <v>3</v>
      </c>
      <c r="AI62">
        <v>1</v>
      </c>
      <c r="AJ62">
        <v>0</v>
      </c>
      <c r="AK62" t="s">
        <v>168</v>
      </c>
      <c r="AL62">
        <v>25.998844999999999</v>
      </c>
      <c r="AM62" t="s">
        <v>169</v>
      </c>
      <c r="AN62">
        <v>-80.234140999999994</v>
      </c>
      <c r="AO62">
        <v>25</v>
      </c>
      <c r="AP62">
        <v>100</v>
      </c>
      <c r="AQ62" t="s">
        <v>129</v>
      </c>
      <c r="AR62">
        <v>41</v>
      </c>
      <c r="AS62">
        <v>39</v>
      </c>
      <c r="AT62">
        <v>0</v>
      </c>
      <c r="BB62" t="str">
        <f t="shared" si="13"/>
        <v>1200</v>
      </c>
      <c r="BC62">
        <v>1</v>
      </c>
      <c r="BD62" t="str">
        <f t="shared" si="14"/>
        <v xml:space="preserve">N697FL  </v>
      </c>
      <c r="BE62">
        <v>1</v>
      </c>
      <c r="BG62">
        <v>0</v>
      </c>
      <c r="BH62">
        <v>0</v>
      </c>
      <c r="BI62">
        <v>0</v>
      </c>
      <c r="BJ62">
        <v>75</v>
      </c>
      <c r="BK62">
        <v>-25</v>
      </c>
      <c r="BL62" t="s">
        <v>138</v>
      </c>
      <c r="BM62">
        <v>1</v>
      </c>
      <c r="BN62">
        <v>1</v>
      </c>
      <c r="BO62">
        <v>0</v>
      </c>
      <c r="BP62">
        <v>0</v>
      </c>
      <c r="BS62">
        <v>0.16</v>
      </c>
      <c r="BT62">
        <v>0</v>
      </c>
      <c r="BU62">
        <v>0</v>
      </c>
      <c r="CE62" t="str">
        <f>"16:00:39.702"</f>
        <v>16:00:39.702</v>
      </c>
      <c r="CF62">
        <v>702043456</v>
      </c>
      <c r="CS62">
        <v>2</v>
      </c>
      <c r="CT62">
        <v>2</v>
      </c>
      <c r="CU62">
        <v>0</v>
      </c>
      <c r="CV62">
        <v>2</v>
      </c>
      <c r="CW62">
        <v>0</v>
      </c>
      <c r="CX62">
        <v>7</v>
      </c>
      <c r="CY62">
        <v>7</v>
      </c>
      <c r="CZ62" t="s">
        <v>131</v>
      </c>
      <c r="DA62">
        <v>385</v>
      </c>
      <c r="DB62">
        <v>0</v>
      </c>
      <c r="DC62" t="s">
        <v>132</v>
      </c>
      <c r="DD62" t="s">
        <v>133</v>
      </c>
      <c r="DG62">
        <v>5914096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1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25">
      <c r="A63" t="str">
        <f>"08/04/2023 16:00:39.920"</f>
        <v>08/04/2023 16:00:39.920</v>
      </c>
      <c r="C63" t="str">
        <f t="shared" si="11"/>
        <v>FFDFD3C0</v>
      </c>
      <c r="D63" t="s">
        <v>142</v>
      </c>
      <c r="E63">
        <v>8</v>
      </c>
      <c r="H63">
        <v>191</v>
      </c>
      <c r="I63" t="s">
        <v>143</v>
      </c>
      <c r="J63" t="s">
        <v>144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 t="shared" si="19"/>
        <v>16:00:39.000</v>
      </c>
      <c r="T63" t="str">
        <f t="shared" si="19"/>
        <v>16:00:39.000</v>
      </c>
      <c r="U63" t="str">
        <f t="shared" si="12"/>
        <v>A9453F</v>
      </c>
      <c r="V63">
        <v>0</v>
      </c>
      <c r="W63">
        <v>0</v>
      </c>
      <c r="X63">
        <v>6</v>
      </c>
      <c r="Y63">
        <v>0</v>
      </c>
      <c r="AA63">
        <v>1</v>
      </c>
      <c r="AB63">
        <v>8</v>
      </c>
      <c r="AC63">
        <v>3</v>
      </c>
      <c r="AD63">
        <v>0</v>
      </c>
      <c r="AE63">
        <v>9</v>
      </c>
      <c r="AF63" t="s">
        <v>126</v>
      </c>
      <c r="AG63">
        <v>0</v>
      </c>
      <c r="AH63">
        <v>0</v>
      </c>
      <c r="AI63">
        <v>1</v>
      </c>
      <c r="AJ63">
        <v>0</v>
      </c>
      <c r="AK63" t="s">
        <v>168</v>
      </c>
      <c r="AL63">
        <v>25.998844999999999</v>
      </c>
      <c r="AM63" t="s">
        <v>169</v>
      </c>
      <c r="AN63">
        <v>-80.234140999999994</v>
      </c>
      <c r="AO63">
        <v>25</v>
      </c>
      <c r="AP63">
        <v>100</v>
      </c>
      <c r="AQ63" t="s">
        <v>129</v>
      </c>
      <c r="AR63">
        <v>41</v>
      </c>
      <c r="AS63">
        <v>39</v>
      </c>
      <c r="AT63">
        <v>0</v>
      </c>
      <c r="BB63" t="str">
        <f t="shared" si="13"/>
        <v>1200</v>
      </c>
      <c r="BC63">
        <v>1</v>
      </c>
      <c r="BD63" t="str">
        <f t="shared" si="14"/>
        <v xml:space="preserve">N697FL  </v>
      </c>
      <c r="BE63">
        <v>1</v>
      </c>
      <c r="BG63">
        <v>0</v>
      </c>
      <c r="BH63">
        <v>0</v>
      </c>
      <c r="BI63">
        <v>0</v>
      </c>
      <c r="BJ63">
        <v>75</v>
      </c>
      <c r="BK63">
        <v>-25</v>
      </c>
      <c r="BL63" t="s">
        <v>138</v>
      </c>
      <c r="BM63">
        <v>1</v>
      </c>
      <c r="BN63">
        <v>1</v>
      </c>
      <c r="BO63">
        <v>0</v>
      </c>
      <c r="BP63">
        <v>0</v>
      </c>
      <c r="BS63">
        <v>0.16</v>
      </c>
      <c r="BT63">
        <v>0</v>
      </c>
      <c r="BU63">
        <v>0</v>
      </c>
      <c r="CE63" t="str">
        <f>"16:00:39.702"</f>
        <v>16:00:39.702</v>
      </c>
      <c r="CF63">
        <v>702043456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7</v>
      </c>
      <c r="CY63">
        <v>7</v>
      </c>
      <c r="CZ63" t="s">
        <v>131</v>
      </c>
      <c r="DA63">
        <v>385</v>
      </c>
      <c r="DB63">
        <v>0</v>
      </c>
      <c r="DC63" t="s">
        <v>132</v>
      </c>
      <c r="DD63" t="s">
        <v>133</v>
      </c>
      <c r="DG63">
        <v>5914096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1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25">
      <c r="A64" t="str">
        <f>"08/04/2023 16:00:41.061"</f>
        <v>08/04/2023 16:00:41.061</v>
      </c>
      <c r="C64" t="str">
        <f t="shared" si="11"/>
        <v>FFDFD3C0</v>
      </c>
      <c r="D64" t="s">
        <v>123</v>
      </c>
      <c r="E64">
        <v>1</v>
      </c>
      <c r="H64">
        <v>7</v>
      </c>
      <c r="I64" t="s">
        <v>124</v>
      </c>
      <c r="J64" t="s">
        <v>125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 t="shared" ref="S64:T68" si="20">"16:00:40.000"</f>
        <v>16:00:40.000</v>
      </c>
      <c r="T64" t="str">
        <f t="shared" si="20"/>
        <v>16:00:40.000</v>
      </c>
      <c r="U64" t="str">
        <f t="shared" si="12"/>
        <v>A9453F</v>
      </c>
      <c r="V64">
        <v>0</v>
      </c>
      <c r="W64">
        <v>0</v>
      </c>
      <c r="X64">
        <v>6</v>
      </c>
      <c r="Y64">
        <v>0</v>
      </c>
      <c r="AA64">
        <v>1</v>
      </c>
      <c r="AB64">
        <v>8</v>
      </c>
      <c r="AC64">
        <v>3</v>
      </c>
      <c r="AD64">
        <v>0</v>
      </c>
      <c r="AE64">
        <v>9</v>
      </c>
      <c r="AF64" t="s">
        <v>126</v>
      </c>
      <c r="AG64">
        <v>0</v>
      </c>
      <c r="AH64">
        <v>3</v>
      </c>
      <c r="AI64">
        <v>1</v>
      </c>
      <c r="AJ64">
        <v>0</v>
      </c>
      <c r="AK64" t="s">
        <v>170</v>
      </c>
      <c r="AL64">
        <v>25.998995000000001</v>
      </c>
      <c r="AM64" t="s">
        <v>171</v>
      </c>
      <c r="AN64">
        <v>-80.233926999999994</v>
      </c>
      <c r="AO64">
        <v>25</v>
      </c>
      <c r="AP64">
        <v>100</v>
      </c>
      <c r="AQ64" t="s">
        <v>129</v>
      </c>
      <c r="AR64">
        <v>37</v>
      </c>
      <c r="AS64">
        <v>43</v>
      </c>
      <c r="AT64">
        <v>-512</v>
      </c>
      <c r="BB64" t="str">
        <f t="shared" si="13"/>
        <v>1200</v>
      </c>
      <c r="BC64">
        <v>1</v>
      </c>
      <c r="BD64" t="str">
        <f t="shared" si="14"/>
        <v xml:space="preserve">N697FL  </v>
      </c>
      <c r="BE64">
        <v>1</v>
      </c>
      <c r="BG64">
        <v>0</v>
      </c>
      <c r="BH64">
        <v>0</v>
      </c>
      <c r="BI64">
        <v>0</v>
      </c>
      <c r="BJ64">
        <v>125</v>
      </c>
      <c r="BK64">
        <v>25</v>
      </c>
      <c r="BL64" t="s">
        <v>138</v>
      </c>
      <c r="BM64">
        <v>1</v>
      </c>
      <c r="BN64">
        <v>1</v>
      </c>
      <c r="BO64">
        <v>0</v>
      </c>
      <c r="BP64">
        <v>0</v>
      </c>
      <c r="BS64">
        <v>0.16</v>
      </c>
      <c r="BT64">
        <v>0</v>
      </c>
      <c r="BU64">
        <v>0</v>
      </c>
      <c r="CE64" t="str">
        <f>"16:00:40.732"</f>
        <v>16:00:40.732</v>
      </c>
      <c r="CF64">
        <v>732293546</v>
      </c>
      <c r="CS64">
        <v>2</v>
      </c>
      <c r="CT64">
        <v>2</v>
      </c>
      <c r="CU64">
        <v>0</v>
      </c>
      <c r="CV64">
        <v>2</v>
      </c>
      <c r="CW64">
        <v>0</v>
      </c>
      <c r="CX64">
        <v>6</v>
      </c>
      <c r="CY64">
        <v>7</v>
      </c>
      <c r="CZ64" t="s">
        <v>131</v>
      </c>
      <c r="DA64">
        <v>385</v>
      </c>
      <c r="DB64">
        <v>0</v>
      </c>
      <c r="DC64" t="s">
        <v>132</v>
      </c>
      <c r="DD64" t="s">
        <v>133</v>
      </c>
      <c r="DG64">
        <v>5914282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25">
      <c r="A65" t="str">
        <f>"08/04/2023 16:00:41.139"</f>
        <v>08/04/2023 16:00:41.139</v>
      </c>
      <c r="C65" t="str">
        <f t="shared" si="11"/>
        <v>FFDFD3C0</v>
      </c>
      <c r="D65" t="s">
        <v>134</v>
      </c>
      <c r="E65">
        <v>6</v>
      </c>
      <c r="H65">
        <v>58</v>
      </c>
      <c r="I65" t="s">
        <v>135</v>
      </c>
      <c r="J65" t="s">
        <v>125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 t="shared" si="20"/>
        <v>16:00:40.000</v>
      </c>
      <c r="T65" t="str">
        <f t="shared" si="20"/>
        <v>16:00:40.000</v>
      </c>
      <c r="U65" t="str">
        <f t="shared" si="12"/>
        <v>A9453F</v>
      </c>
      <c r="V65">
        <v>0</v>
      </c>
      <c r="W65">
        <v>0</v>
      </c>
      <c r="X65">
        <v>6</v>
      </c>
      <c r="Y65">
        <v>0</v>
      </c>
      <c r="AA65">
        <v>1</v>
      </c>
      <c r="AB65">
        <v>8</v>
      </c>
      <c r="AC65">
        <v>3</v>
      </c>
      <c r="AD65">
        <v>0</v>
      </c>
      <c r="AE65">
        <v>9</v>
      </c>
      <c r="AF65" t="s">
        <v>126</v>
      </c>
      <c r="AG65">
        <v>0</v>
      </c>
      <c r="AH65">
        <v>3</v>
      </c>
      <c r="AI65">
        <v>1</v>
      </c>
      <c r="AJ65">
        <v>0</v>
      </c>
      <c r="AK65" t="s">
        <v>170</v>
      </c>
      <c r="AL65">
        <v>25.998995000000001</v>
      </c>
      <c r="AM65" t="s">
        <v>171</v>
      </c>
      <c r="AN65">
        <v>-80.233926999999994</v>
      </c>
      <c r="AO65">
        <v>25</v>
      </c>
      <c r="AP65">
        <v>100</v>
      </c>
      <c r="AQ65" t="s">
        <v>129</v>
      </c>
      <c r="AR65">
        <v>37</v>
      </c>
      <c r="AS65">
        <v>43</v>
      </c>
      <c r="AT65">
        <v>-512</v>
      </c>
      <c r="BB65" t="str">
        <f t="shared" si="13"/>
        <v>1200</v>
      </c>
      <c r="BC65">
        <v>1</v>
      </c>
      <c r="BD65" t="str">
        <f t="shared" si="14"/>
        <v xml:space="preserve">N697FL  </v>
      </c>
      <c r="BE65">
        <v>1</v>
      </c>
      <c r="BG65">
        <v>0</v>
      </c>
      <c r="BH65">
        <v>0</v>
      </c>
      <c r="BI65">
        <v>0</v>
      </c>
      <c r="BJ65">
        <v>125</v>
      </c>
      <c r="BK65">
        <v>25</v>
      </c>
      <c r="BL65" t="s">
        <v>138</v>
      </c>
      <c r="BM65">
        <v>1</v>
      </c>
      <c r="BN65">
        <v>1</v>
      </c>
      <c r="BO65">
        <v>0</v>
      </c>
      <c r="BP65">
        <v>0</v>
      </c>
      <c r="BS65">
        <v>0.16</v>
      </c>
      <c r="BT65">
        <v>0</v>
      </c>
      <c r="BU65">
        <v>0</v>
      </c>
      <c r="CE65" t="str">
        <f>"16:00:40.732"</f>
        <v>16:00:40.732</v>
      </c>
      <c r="CF65">
        <v>732293546</v>
      </c>
      <c r="CS65">
        <v>2</v>
      </c>
      <c r="CT65">
        <v>2</v>
      </c>
      <c r="CU65">
        <v>0</v>
      </c>
      <c r="CV65">
        <v>2</v>
      </c>
      <c r="CW65">
        <v>0</v>
      </c>
      <c r="CX65">
        <v>6</v>
      </c>
      <c r="CY65">
        <v>7</v>
      </c>
      <c r="CZ65" t="s">
        <v>131</v>
      </c>
      <c r="DA65">
        <v>385</v>
      </c>
      <c r="DB65">
        <v>0</v>
      </c>
      <c r="DC65" t="s">
        <v>132</v>
      </c>
      <c r="DD65" t="s">
        <v>133</v>
      </c>
      <c r="DG65">
        <v>5914282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1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25">
      <c r="A66" t="str">
        <f>"08/04/2023 16:00:41.139"</f>
        <v>08/04/2023 16:00:41.139</v>
      </c>
      <c r="C66" t="str">
        <f t="shared" ref="C66:C73" si="21">"FFDFD3C0"</f>
        <v>FFDFD3C0</v>
      </c>
      <c r="D66" t="s">
        <v>136</v>
      </c>
      <c r="E66">
        <v>7</v>
      </c>
      <c r="F66">
        <v>1007</v>
      </c>
      <c r="G66" t="s">
        <v>124</v>
      </c>
      <c r="J66" t="s">
        <v>137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 t="shared" si="20"/>
        <v>16:00:40.000</v>
      </c>
      <c r="T66" t="str">
        <f t="shared" si="20"/>
        <v>16:00:40.000</v>
      </c>
      <c r="U66" t="str">
        <f t="shared" ref="U66:U73" si="22">"A9453F"</f>
        <v>A9453F</v>
      </c>
      <c r="V66">
        <v>0</v>
      </c>
      <c r="W66">
        <v>0</v>
      </c>
      <c r="X66">
        <v>6</v>
      </c>
      <c r="Y66">
        <v>0</v>
      </c>
      <c r="AA66">
        <v>1</v>
      </c>
      <c r="AB66">
        <v>8</v>
      </c>
      <c r="AC66">
        <v>3</v>
      </c>
      <c r="AD66">
        <v>0</v>
      </c>
      <c r="AE66">
        <v>9</v>
      </c>
      <c r="AF66" t="s">
        <v>126</v>
      </c>
      <c r="AG66">
        <v>0</v>
      </c>
      <c r="AH66">
        <v>3</v>
      </c>
      <c r="AI66">
        <v>1</v>
      </c>
      <c r="AJ66">
        <v>0</v>
      </c>
      <c r="AK66" t="s">
        <v>170</v>
      </c>
      <c r="AL66">
        <v>25.998995000000001</v>
      </c>
      <c r="AM66" t="s">
        <v>171</v>
      </c>
      <c r="AN66">
        <v>-80.233926999999994</v>
      </c>
      <c r="AO66">
        <v>25</v>
      </c>
      <c r="AP66">
        <v>100</v>
      </c>
      <c r="AQ66" t="s">
        <v>129</v>
      </c>
      <c r="AR66">
        <v>37</v>
      </c>
      <c r="AS66">
        <v>43</v>
      </c>
      <c r="AT66">
        <v>-512</v>
      </c>
      <c r="BB66" t="str">
        <f t="shared" ref="BB66:BB73" si="23">"1200"</f>
        <v>1200</v>
      </c>
      <c r="BC66">
        <v>1</v>
      </c>
      <c r="BD66" t="str">
        <f t="shared" ref="BD66:BD73" si="24">"N697FL  "</f>
        <v xml:space="preserve">N697FL  </v>
      </c>
      <c r="BE66">
        <v>1</v>
      </c>
      <c r="BG66">
        <v>0</v>
      </c>
      <c r="BH66">
        <v>0</v>
      </c>
      <c r="BI66">
        <v>0</v>
      </c>
      <c r="BJ66">
        <v>125</v>
      </c>
      <c r="BK66">
        <v>25</v>
      </c>
      <c r="BL66" t="s">
        <v>138</v>
      </c>
      <c r="BM66">
        <v>1</v>
      </c>
      <c r="BN66">
        <v>1</v>
      </c>
      <c r="BO66">
        <v>0</v>
      </c>
      <c r="BP66">
        <v>0</v>
      </c>
      <c r="BS66">
        <v>0.16</v>
      </c>
      <c r="BT66">
        <v>0</v>
      </c>
      <c r="BU66">
        <v>0</v>
      </c>
      <c r="CE66" t="str">
        <f>"16:00:40.732"</f>
        <v>16:00:40.732</v>
      </c>
      <c r="CF66">
        <v>732293546</v>
      </c>
      <c r="CS66">
        <v>2</v>
      </c>
      <c r="CT66">
        <v>2</v>
      </c>
      <c r="CU66">
        <v>0</v>
      </c>
      <c r="CV66">
        <v>2</v>
      </c>
      <c r="CW66">
        <v>0</v>
      </c>
      <c r="CX66">
        <v>6</v>
      </c>
      <c r="CY66">
        <v>7</v>
      </c>
      <c r="CZ66" t="s">
        <v>131</v>
      </c>
      <c r="DA66">
        <v>385</v>
      </c>
      <c r="DB66">
        <v>0</v>
      </c>
      <c r="DC66" t="s">
        <v>132</v>
      </c>
      <c r="DD66" t="s">
        <v>133</v>
      </c>
      <c r="DG66">
        <v>5914282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1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25">
      <c r="A67" t="str">
        <f>"08/04/2023 16:00:41.139"</f>
        <v>08/04/2023 16:00:41.139</v>
      </c>
      <c r="C67" t="str">
        <f t="shared" si="21"/>
        <v>FFDFD3C0</v>
      </c>
      <c r="D67" t="s">
        <v>139</v>
      </c>
      <c r="E67">
        <v>20</v>
      </c>
      <c r="F67">
        <v>2020</v>
      </c>
      <c r="G67" t="s">
        <v>140</v>
      </c>
      <c r="J67" t="s">
        <v>141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 t="shared" si="20"/>
        <v>16:00:40.000</v>
      </c>
      <c r="T67" t="str">
        <f t="shared" si="20"/>
        <v>16:00:40.000</v>
      </c>
      <c r="U67" t="str">
        <f t="shared" si="22"/>
        <v>A9453F</v>
      </c>
      <c r="V67">
        <v>0</v>
      </c>
      <c r="W67">
        <v>0</v>
      </c>
      <c r="X67">
        <v>6</v>
      </c>
      <c r="Y67">
        <v>0</v>
      </c>
      <c r="AA67">
        <v>1</v>
      </c>
      <c r="AB67">
        <v>8</v>
      </c>
      <c r="AC67">
        <v>3</v>
      </c>
      <c r="AD67">
        <v>0</v>
      </c>
      <c r="AE67">
        <v>9</v>
      </c>
      <c r="AF67" t="s">
        <v>126</v>
      </c>
      <c r="AG67">
        <v>0</v>
      </c>
      <c r="AH67">
        <v>3</v>
      </c>
      <c r="AI67">
        <v>1</v>
      </c>
      <c r="AJ67">
        <v>0</v>
      </c>
      <c r="AK67" t="s">
        <v>170</v>
      </c>
      <c r="AL67">
        <v>25.998995000000001</v>
      </c>
      <c r="AM67" t="s">
        <v>171</v>
      </c>
      <c r="AN67">
        <v>-80.233926999999994</v>
      </c>
      <c r="AO67">
        <v>25</v>
      </c>
      <c r="AP67">
        <v>100</v>
      </c>
      <c r="AQ67" t="s">
        <v>129</v>
      </c>
      <c r="AR67">
        <v>37</v>
      </c>
      <c r="AS67">
        <v>43</v>
      </c>
      <c r="AT67">
        <v>-512</v>
      </c>
      <c r="BB67" t="str">
        <f t="shared" si="23"/>
        <v>1200</v>
      </c>
      <c r="BC67">
        <v>1</v>
      </c>
      <c r="BD67" t="str">
        <f t="shared" si="24"/>
        <v xml:space="preserve">N697FL  </v>
      </c>
      <c r="BE67">
        <v>1</v>
      </c>
      <c r="BG67">
        <v>0</v>
      </c>
      <c r="BH67">
        <v>0</v>
      </c>
      <c r="BI67">
        <v>0</v>
      </c>
      <c r="BJ67">
        <v>125</v>
      </c>
      <c r="BK67">
        <v>25</v>
      </c>
      <c r="BL67" t="s">
        <v>138</v>
      </c>
      <c r="BM67">
        <v>1</v>
      </c>
      <c r="BN67">
        <v>1</v>
      </c>
      <c r="BO67">
        <v>0</v>
      </c>
      <c r="BP67">
        <v>0</v>
      </c>
      <c r="BS67">
        <v>0.16</v>
      </c>
      <c r="BT67">
        <v>0</v>
      </c>
      <c r="BU67">
        <v>0</v>
      </c>
      <c r="CE67" t="str">
        <f>"16:00:40.732"</f>
        <v>16:00:40.732</v>
      </c>
      <c r="CF67">
        <v>732293546</v>
      </c>
      <c r="CS67">
        <v>2</v>
      </c>
      <c r="CT67">
        <v>2</v>
      </c>
      <c r="CU67">
        <v>0</v>
      </c>
      <c r="CV67">
        <v>2</v>
      </c>
      <c r="CW67">
        <v>0</v>
      </c>
      <c r="CX67">
        <v>6</v>
      </c>
      <c r="CY67">
        <v>7</v>
      </c>
      <c r="CZ67" t="s">
        <v>131</v>
      </c>
      <c r="DA67">
        <v>385</v>
      </c>
      <c r="DB67">
        <v>0</v>
      </c>
      <c r="DC67" t="s">
        <v>132</v>
      </c>
      <c r="DD67" t="s">
        <v>133</v>
      </c>
      <c r="DG67">
        <v>5914282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1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25">
      <c r="A68" t="str">
        <f>"08/04/2023 16:00:41.139"</f>
        <v>08/04/2023 16:00:41.139</v>
      </c>
      <c r="C68" t="str">
        <f t="shared" si="21"/>
        <v>FFDFD3C0</v>
      </c>
      <c r="D68" t="s">
        <v>142</v>
      </c>
      <c r="E68">
        <v>8</v>
      </c>
      <c r="H68">
        <v>191</v>
      </c>
      <c r="I68" t="s">
        <v>143</v>
      </c>
      <c r="J68" t="s">
        <v>144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 t="shared" si="20"/>
        <v>16:00:40.000</v>
      </c>
      <c r="T68" t="str">
        <f t="shared" si="20"/>
        <v>16:00:40.000</v>
      </c>
      <c r="U68" t="str">
        <f t="shared" si="22"/>
        <v>A9453F</v>
      </c>
      <c r="V68">
        <v>0</v>
      </c>
      <c r="W68">
        <v>0</v>
      </c>
      <c r="X68">
        <v>6</v>
      </c>
      <c r="Y68">
        <v>0</v>
      </c>
      <c r="AA68">
        <v>1</v>
      </c>
      <c r="AB68">
        <v>8</v>
      </c>
      <c r="AC68">
        <v>3</v>
      </c>
      <c r="AD68">
        <v>0</v>
      </c>
      <c r="AE68">
        <v>9</v>
      </c>
      <c r="AF68" t="s">
        <v>126</v>
      </c>
      <c r="AG68">
        <v>0</v>
      </c>
      <c r="AH68">
        <v>0</v>
      </c>
      <c r="AI68">
        <v>1</v>
      </c>
      <c r="AJ68">
        <v>0</v>
      </c>
      <c r="AK68" t="s">
        <v>170</v>
      </c>
      <c r="AL68">
        <v>25.998995000000001</v>
      </c>
      <c r="AM68" t="s">
        <v>171</v>
      </c>
      <c r="AN68">
        <v>-80.233926999999994</v>
      </c>
      <c r="AO68">
        <v>25</v>
      </c>
      <c r="AP68">
        <v>100</v>
      </c>
      <c r="AQ68" t="s">
        <v>129</v>
      </c>
      <c r="AR68">
        <v>37</v>
      </c>
      <c r="AS68">
        <v>43</v>
      </c>
      <c r="AT68">
        <v>-512</v>
      </c>
      <c r="BB68" t="str">
        <f t="shared" si="23"/>
        <v>1200</v>
      </c>
      <c r="BC68">
        <v>1</v>
      </c>
      <c r="BD68" t="str">
        <f t="shared" si="24"/>
        <v xml:space="preserve">N697FL  </v>
      </c>
      <c r="BE68">
        <v>1</v>
      </c>
      <c r="BG68">
        <v>0</v>
      </c>
      <c r="BH68">
        <v>0</v>
      </c>
      <c r="BI68">
        <v>0</v>
      </c>
      <c r="BJ68">
        <v>125</v>
      </c>
      <c r="BK68">
        <v>25</v>
      </c>
      <c r="BL68" t="s">
        <v>138</v>
      </c>
      <c r="BM68">
        <v>1</v>
      </c>
      <c r="BN68">
        <v>1</v>
      </c>
      <c r="BO68">
        <v>0</v>
      </c>
      <c r="BP68">
        <v>0</v>
      </c>
      <c r="BS68">
        <v>0.16</v>
      </c>
      <c r="BT68">
        <v>0</v>
      </c>
      <c r="BU68">
        <v>0</v>
      </c>
      <c r="CE68" t="str">
        <f>"16:00:40.732"</f>
        <v>16:00:40.732</v>
      </c>
      <c r="CF68">
        <v>732293546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6</v>
      </c>
      <c r="CY68">
        <v>7</v>
      </c>
      <c r="CZ68" t="s">
        <v>131</v>
      </c>
      <c r="DA68">
        <v>385</v>
      </c>
      <c r="DB68">
        <v>0</v>
      </c>
      <c r="DC68" t="s">
        <v>132</v>
      </c>
      <c r="DD68" t="s">
        <v>133</v>
      </c>
      <c r="DG68">
        <v>5914282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1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25">
      <c r="A69" t="str">
        <f>"08/04/2023 16:00:41.530"</f>
        <v>08/04/2023 16:00:41.530</v>
      </c>
      <c r="C69" t="str">
        <f t="shared" si="21"/>
        <v>FFDFD3C0</v>
      </c>
      <c r="D69" t="s">
        <v>142</v>
      </c>
      <c r="E69">
        <v>8</v>
      </c>
      <c r="H69">
        <v>191</v>
      </c>
      <c r="I69" t="s">
        <v>143</v>
      </c>
      <c r="J69" t="s">
        <v>144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 t="shared" ref="S69:T73" si="25">"16:00:41.000"</f>
        <v>16:00:41.000</v>
      </c>
      <c r="T69" t="str">
        <f t="shared" si="25"/>
        <v>16:00:41.000</v>
      </c>
      <c r="U69" t="str">
        <f t="shared" si="22"/>
        <v>A9453F</v>
      </c>
      <c r="V69">
        <v>0</v>
      </c>
      <c r="W69">
        <v>0</v>
      </c>
      <c r="X69">
        <v>6</v>
      </c>
      <c r="Y69">
        <v>0</v>
      </c>
      <c r="AA69">
        <v>1</v>
      </c>
      <c r="AB69">
        <v>8</v>
      </c>
      <c r="AC69">
        <v>3</v>
      </c>
      <c r="AD69">
        <v>0</v>
      </c>
      <c r="AE69">
        <v>9</v>
      </c>
      <c r="AF69" t="s">
        <v>126</v>
      </c>
      <c r="AG69">
        <v>0</v>
      </c>
      <c r="AH69">
        <v>0</v>
      </c>
      <c r="AI69">
        <v>1</v>
      </c>
      <c r="AJ69">
        <v>0</v>
      </c>
      <c r="AK69" t="s">
        <v>172</v>
      </c>
      <c r="AL69">
        <v>25.999188</v>
      </c>
      <c r="AM69" t="s">
        <v>173</v>
      </c>
      <c r="AN69">
        <v>-80.233733999999998</v>
      </c>
      <c r="AO69">
        <v>25</v>
      </c>
      <c r="AP69">
        <v>100</v>
      </c>
      <c r="AQ69" t="s">
        <v>129</v>
      </c>
      <c r="AR69">
        <v>37</v>
      </c>
      <c r="AS69">
        <v>44</v>
      </c>
      <c r="AT69">
        <v>-832</v>
      </c>
      <c r="BB69" t="str">
        <f t="shared" si="23"/>
        <v>1200</v>
      </c>
      <c r="BC69">
        <v>1</v>
      </c>
      <c r="BD69" t="str">
        <f t="shared" si="24"/>
        <v xml:space="preserve">N697FL  </v>
      </c>
      <c r="BE69">
        <v>1</v>
      </c>
      <c r="BG69">
        <v>0</v>
      </c>
      <c r="BH69">
        <v>0</v>
      </c>
      <c r="BI69">
        <v>0</v>
      </c>
      <c r="BJ69">
        <v>125</v>
      </c>
      <c r="BK69">
        <v>25</v>
      </c>
      <c r="BL69" t="s">
        <v>138</v>
      </c>
      <c r="BM69">
        <v>1</v>
      </c>
      <c r="BN69">
        <v>1</v>
      </c>
      <c r="BO69">
        <v>0</v>
      </c>
      <c r="BP69">
        <v>0</v>
      </c>
      <c r="BS69">
        <v>0.16</v>
      </c>
      <c r="BT69">
        <v>0</v>
      </c>
      <c r="BU69">
        <v>0</v>
      </c>
      <c r="CE69" t="str">
        <f>"16:00:41.254"</f>
        <v>16:00:41.254</v>
      </c>
      <c r="CF69">
        <v>253541868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5</v>
      </c>
      <c r="CY69">
        <v>7</v>
      </c>
      <c r="CZ69" t="s">
        <v>131</v>
      </c>
      <c r="DA69">
        <v>385</v>
      </c>
      <c r="DB69">
        <v>0</v>
      </c>
      <c r="DC69" t="s">
        <v>132</v>
      </c>
      <c r="DD69" t="s">
        <v>133</v>
      </c>
      <c r="DG69">
        <v>5914353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1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25">
      <c r="A70" t="str">
        <f>"08/04/2023 16:00:41.593"</f>
        <v>08/04/2023 16:00:41.593</v>
      </c>
      <c r="C70" t="str">
        <f t="shared" si="21"/>
        <v>FFDFD3C0</v>
      </c>
      <c r="D70" t="s">
        <v>134</v>
      </c>
      <c r="E70">
        <v>6</v>
      </c>
      <c r="H70">
        <v>58</v>
      </c>
      <c r="I70" t="s">
        <v>135</v>
      </c>
      <c r="J70" t="s">
        <v>125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 t="shared" si="25"/>
        <v>16:00:41.000</v>
      </c>
      <c r="T70" t="str">
        <f t="shared" si="25"/>
        <v>16:00:41.000</v>
      </c>
      <c r="U70" t="str">
        <f t="shared" si="22"/>
        <v>A9453F</v>
      </c>
      <c r="V70">
        <v>0</v>
      </c>
      <c r="W70">
        <v>0</v>
      </c>
      <c r="X70">
        <v>6</v>
      </c>
      <c r="Y70">
        <v>0</v>
      </c>
      <c r="AA70">
        <v>1</v>
      </c>
      <c r="AB70">
        <v>8</v>
      </c>
      <c r="AC70">
        <v>3</v>
      </c>
      <c r="AD70">
        <v>0</v>
      </c>
      <c r="AE70">
        <v>9</v>
      </c>
      <c r="AF70" t="s">
        <v>126</v>
      </c>
      <c r="AG70">
        <v>0</v>
      </c>
      <c r="AH70">
        <v>3</v>
      </c>
      <c r="AI70">
        <v>1</v>
      </c>
      <c r="AJ70">
        <v>0</v>
      </c>
      <c r="AK70" t="s">
        <v>172</v>
      </c>
      <c r="AL70">
        <v>25.999188</v>
      </c>
      <c r="AM70" t="s">
        <v>173</v>
      </c>
      <c r="AN70">
        <v>-80.233733999999998</v>
      </c>
      <c r="AO70">
        <v>25</v>
      </c>
      <c r="AP70">
        <v>100</v>
      </c>
      <c r="AQ70" t="s">
        <v>129</v>
      </c>
      <c r="AR70">
        <v>37</v>
      </c>
      <c r="AS70">
        <v>44</v>
      </c>
      <c r="AT70">
        <v>-832</v>
      </c>
      <c r="BB70" t="str">
        <f t="shared" si="23"/>
        <v>1200</v>
      </c>
      <c r="BC70">
        <v>1</v>
      </c>
      <c r="BD70" t="str">
        <f t="shared" si="24"/>
        <v xml:space="preserve">N697FL  </v>
      </c>
      <c r="BE70">
        <v>1</v>
      </c>
      <c r="BG70">
        <v>0</v>
      </c>
      <c r="BH70">
        <v>0</v>
      </c>
      <c r="BI70">
        <v>0</v>
      </c>
      <c r="BJ70">
        <v>125</v>
      </c>
      <c r="BK70">
        <v>25</v>
      </c>
      <c r="BL70" t="s">
        <v>138</v>
      </c>
      <c r="BM70">
        <v>1</v>
      </c>
      <c r="BN70">
        <v>1</v>
      </c>
      <c r="BO70">
        <v>0</v>
      </c>
      <c r="BP70">
        <v>0</v>
      </c>
      <c r="BS70">
        <v>0.16</v>
      </c>
      <c r="BT70">
        <v>0</v>
      </c>
      <c r="BU70">
        <v>0</v>
      </c>
      <c r="CE70" t="str">
        <f>"16:00:41.254"</f>
        <v>16:00:41.254</v>
      </c>
      <c r="CF70">
        <v>253541868</v>
      </c>
      <c r="CS70">
        <v>2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131</v>
      </c>
      <c r="DA70">
        <v>385</v>
      </c>
      <c r="DB70">
        <v>0</v>
      </c>
      <c r="DC70" t="s">
        <v>132</v>
      </c>
      <c r="DD70" t="s">
        <v>133</v>
      </c>
      <c r="DG70">
        <v>5914353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1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25">
      <c r="A71" t="str">
        <f>"08/04/2023 16:00:41.593"</f>
        <v>08/04/2023 16:00:41.593</v>
      </c>
      <c r="C71" t="str">
        <f t="shared" si="21"/>
        <v>FFDFD3C0</v>
      </c>
      <c r="D71" t="s">
        <v>136</v>
      </c>
      <c r="E71">
        <v>7</v>
      </c>
      <c r="F71">
        <v>1007</v>
      </c>
      <c r="G71" t="s">
        <v>124</v>
      </c>
      <c r="J71" t="s">
        <v>137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 t="shared" si="25"/>
        <v>16:00:41.000</v>
      </c>
      <c r="T71" t="str">
        <f t="shared" si="25"/>
        <v>16:00:41.000</v>
      </c>
      <c r="U71" t="str">
        <f t="shared" si="22"/>
        <v>A9453F</v>
      </c>
      <c r="V71">
        <v>0</v>
      </c>
      <c r="W71">
        <v>0</v>
      </c>
      <c r="X71">
        <v>6</v>
      </c>
      <c r="Y71">
        <v>0</v>
      </c>
      <c r="AA71">
        <v>1</v>
      </c>
      <c r="AB71">
        <v>8</v>
      </c>
      <c r="AC71">
        <v>3</v>
      </c>
      <c r="AD71">
        <v>0</v>
      </c>
      <c r="AE71">
        <v>9</v>
      </c>
      <c r="AF71" t="s">
        <v>126</v>
      </c>
      <c r="AG71">
        <v>0</v>
      </c>
      <c r="AH71">
        <v>3</v>
      </c>
      <c r="AI71">
        <v>1</v>
      </c>
      <c r="AJ71">
        <v>0</v>
      </c>
      <c r="AK71" t="s">
        <v>172</v>
      </c>
      <c r="AL71">
        <v>25.999188</v>
      </c>
      <c r="AM71" t="s">
        <v>173</v>
      </c>
      <c r="AN71">
        <v>-80.233733999999998</v>
      </c>
      <c r="AO71">
        <v>25</v>
      </c>
      <c r="AP71">
        <v>100</v>
      </c>
      <c r="AQ71" t="s">
        <v>129</v>
      </c>
      <c r="AR71">
        <v>37</v>
      </c>
      <c r="AS71">
        <v>44</v>
      </c>
      <c r="AT71">
        <v>-832</v>
      </c>
      <c r="BB71" t="str">
        <f t="shared" si="23"/>
        <v>1200</v>
      </c>
      <c r="BC71">
        <v>1</v>
      </c>
      <c r="BD71" t="str">
        <f t="shared" si="24"/>
        <v xml:space="preserve">N697FL  </v>
      </c>
      <c r="BE71">
        <v>1</v>
      </c>
      <c r="BG71">
        <v>0</v>
      </c>
      <c r="BH71">
        <v>0</v>
      </c>
      <c r="BI71">
        <v>0</v>
      </c>
      <c r="BJ71">
        <v>125</v>
      </c>
      <c r="BK71">
        <v>25</v>
      </c>
      <c r="BL71" t="s">
        <v>138</v>
      </c>
      <c r="BM71">
        <v>1</v>
      </c>
      <c r="BN71">
        <v>1</v>
      </c>
      <c r="BO71">
        <v>0</v>
      </c>
      <c r="BP71">
        <v>0</v>
      </c>
      <c r="BS71">
        <v>0.16</v>
      </c>
      <c r="BT71">
        <v>0</v>
      </c>
      <c r="BU71">
        <v>0</v>
      </c>
      <c r="CE71" t="str">
        <f>"16:00:41.254"</f>
        <v>16:00:41.254</v>
      </c>
      <c r="CF71">
        <v>253541868</v>
      </c>
      <c r="CS71">
        <v>2</v>
      </c>
      <c r="CT71">
        <v>2</v>
      </c>
      <c r="CU71">
        <v>0</v>
      </c>
      <c r="CV71">
        <v>2</v>
      </c>
      <c r="CW71">
        <v>0</v>
      </c>
      <c r="CX71">
        <v>5</v>
      </c>
      <c r="CY71">
        <v>7</v>
      </c>
      <c r="CZ71" t="s">
        <v>131</v>
      </c>
      <c r="DA71">
        <v>385</v>
      </c>
      <c r="DB71">
        <v>0</v>
      </c>
      <c r="DC71" t="s">
        <v>132</v>
      </c>
      <c r="DD71" t="s">
        <v>133</v>
      </c>
      <c r="DG71">
        <v>5914353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1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25">
      <c r="A72" t="str">
        <f>"08/04/2023 16:00:41.593"</f>
        <v>08/04/2023 16:00:41.593</v>
      </c>
      <c r="C72" t="str">
        <f t="shared" si="21"/>
        <v>FFDFD3C0</v>
      </c>
      <c r="D72" t="s">
        <v>139</v>
      </c>
      <c r="E72">
        <v>20</v>
      </c>
      <c r="F72">
        <v>2020</v>
      </c>
      <c r="G72" t="s">
        <v>140</v>
      </c>
      <c r="J72" t="s">
        <v>141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 t="shared" si="25"/>
        <v>16:00:41.000</v>
      </c>
      <c r="T72" t="str">
        <f t="shared" si="25"/>
        <v>16:00:41.000</v>
      </c>
      <c r="U72" t="str">
        <f t="shared" si="22"/>
        <v>A9453F</v>
      </c>
      <c r="V72">
        <v>0</v>
      </c>
      <c r="W72">
        <v>0</v>
      </c>
      <c r="X72">
        <v>6</v>
      </c>
      <c r="Y72">
        <v>0</v>
      </c>
      <c r="AA72">
        <v>1</v>
      </c>
      <c r="AB72">
        <v>8</v>
      </c>
      <c r="AC72">
        <v>3</v>
      </c>
      <c r="AD72">
        <v>0</v>
      </c>
      <c r="AE72">
        <v>9</v>
      </c>
      <c r="AF72" t="s">
        <v>126</v>
      </c>
      <c r="AG72">
        <v>0</v>
      </c>
      <c r="AH72">
        <v>3</v>
      </c>
      <c r="AI72">
        <v>1</v>
      </c>
      <c r="AJ72">
        <v>0</v>
      </c>
      <c r="AK72" t="s">
        <v>172</v>
      </c>
      <c r="AL72">
        <v>25.999188</v>
      </c>
      <c r="AM72" t="s">
        <v>173</v>
      </c>
      <c r="AN72">
        <v>-80.233733999999998</v>
      </c>
      <c r="AO72">
        <v>25</v>
      </c>
      <c r="AP72">
        <v>100</v>
      </c>
      <c r="AQ72" t="s">
        <v>129</v>
      </c>
      <c r="AR72">
        <v>37</v>
      </c>
      <c r="AS72">
        <v>44</v>
      </c>
      <c r="AT72">
        <v>-832</v>
      </c>
      <c r="BB72" t="str">
        <f t="shared" si="23"/>
        <v>1200</v>
      </c>
      <c r="BC72">
        <v>1</v>
      </c>
      <c r="BD72" t="str">
        <f t="shared" si="24"/>
        <v xml:space="preserve">N697FL  </v>
      </c>
      <c r="BE72">
        <v>1</v>
      </c>
      <c r="BG72">
        <v>0</v>
      </c>
      <c r="BH72">
        <v>0</v>
      </c>
      <c r="BI72">
        <v>0</v>
      </c>
      <c r="BJ72">
        <v>125</v>
      </c>
      <c r="BK72">
        <v>25</v>
      </c>
      <c r="BL72" t="s">
        <v>138</v>
      </c>
      <c r="BM72">
        <v>1</v>
      </c>
      <c r="BN72">
        <v>1</v>
      </c>
      <c r="BO72">
        <v>0</v>
      </c>
      <c r="BP72">
        <v>0</v>
      </c>
      <c r="BS72">
        <v>0.16</v>
      </c>
      <c r="BT72">
        <v>0</v>
      </c>
      <c r="BU72">
        <v>0</v>
      </c>
      <c r="CE72" t="str">
        <f>"16:00:41.254"</f>
        <v>16:00:41.254</v>
      </c>
      <c r="CF72">
        <v>253541868</v>
      </c>
      <c r="CS72">
        <v>2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131</v>
      </c>
      <c r="DA72">
        <v>385</v>
      </c>
      <c r="DB72">
        <v>0</v>
      </c>
      <c r="DC72" t="s">
        <v>132</v>
      </c>
      <c r="DD72" t="s">
        <v>133</v>
      </c>
      <c r="DG72">
        <v>5914353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1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25">
      <c r="A73" t="str">
        <f>"08/04/2023 16:00:41.593"</f>
        <v>08/04/2023 16:00:41.593</v>
      </c>
      <c r="C73" t="str">
        <f t="shared" si="21"/>
        <v>FFDFD3C0</v>
      </c>
      <c r="D73" t="s">
        <v>123</v>
      </c>
      <c r="E73">
        <v>1</v>
      </c>
      <c r="H73">
        <v>7</v>
      </c>
      <c r="I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 t="shared" si="25"/>
        <v>16:00:41.000</v>
      </c>
      <c r="T73" t="str">
        <f t="shared" si="25"/>
        <v>16:00:41.000</v>
      </c>
      <c r="U73" t="str">
        <f t="shared" si="22"/>
        <v>A9453F</v>
      </c>
      <c r="V73">
        <v>0</v>
      </c>
      <c r="W73">
        <v>0</v>
      </c>
      <c r="X73">
        <v>6</v>
      </c>
      <c r="Y73">
        <v>0</v>
      </c>
      <c r="AA73">
        <v>1</v>
      </c>
      <c r="AB73">
        <v>8</v>
      </c>
      <c r="AC73">
        <v>3</v>
      </c>
      <c r="AD73">
        <v>0</v>
      </c>
      <c r="AE73">
        <v>9</v>
      </c>
      <c r="AF73" t="s">
        <v>126</v>
      </c>
      <c r="AG73">
        <v>0</v>
      </c>
      <c r="AH73">
        <v>3</v>
      </c>
      <c r="AI73">
        <v>1</v>
      </c>
      <c r="AJ73">
        <v>0</v>
      </c>
      <c r="AK73" t="s">
        <v>172</v>
      </c>
      <c r="AL73">
        <v>25.999188</v>
      </c>
      <c r="AM73" t="s">
        <v>173</v>
      </c>
      <c r="AN73">
        <v>-80.233733999999998</v>
      </c>
      <c r="AO73">
        <v>25</v>
      </c>
      <c r="AP73">
        <v>100</v>
      </c>
      <c r="AQ73" t="s">
        <v>129</v>
      </c>
      <c r="AR73">
        <v>37</v>
      </c>
      <c r="AS73">
        <v>44</v>
      </c>
      <c r="AT73">
        <v>-832</v>
      </c>
      <c r="BB73" t="str">
        <f t="shared" si="23"/>
        <v>1200</v>
      </c>
      <c r="BC73">
        <v>1</v>
      </c>
      <c r="BD73" t="str">
        <f t="shared" si="24"/>
        <v xml:space="preserve">N697FL  </v>
      </c>
      <c r="BE73">
        <v>1</v>
      </c>
      <c r="BG73">
        <v>0</v>
      </c>
      <c r="BH73">
        <v>0</v>
      </c>
      <c r="BI73">
        <v>0</v>
      </c>
      <c r="BJ73">
        <v>125</v>
      </c>
      <c r="BK73">
        <v>25</v>
      </c>
      <c r="BL73" t="s">
        <v>138</v>
      </c>
      <c r="BM73">
        <v>1</v>
      </c>
      <c r="BN73">
        <v>1</v>
      </c>
      <c r="BO73">
        <v>0</v>
      </c>
      <c r="BP73">
        <v>0</v>
      </c>
      <c r="BS73">
        <v>0.16</v>
      </c>
      <c r="BT73">
        <v>0</v>
      </c>
      <c r="BU73">
        <v>0</v>
      </c>
      <c r="CE73" t="str">
        <f>"16:00:41.254"</f>
        <v>16:00:41.254</v>
      </c>
      <c r="CF73">
        <v>253541868</v>
      </c>
      <c r="CS73">
        <v>2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131</v>
      </c>
      <c r="DA73">
        <v>385</v>
      </c>
      <c r="DB73">
        <v>0</v>
      </c>
      <c r="DC73" t="s">
        <v>132</v>
      </c>
      <c r="DD73" t="s">
        <v>133</v>
      </c>
      <c r="DG73">
        <v>5914353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1</v>
      </c>
      <c r="DO73">
        <v>0</v>
      </c>
      <c r="DP73">
        <v>0</v>
      </c>
      <c r="DQ73">
        <v>0</v>
      </c>
      <c r="DR73">
        <v>0</v>
      </c>
      <c r="DS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20230804_A9453F_523454488_ADSB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Aaron Mccarter</cp:lastModifiedBy>
  <dcterms:created xsi:type="dcterms:W3CDTF">2023-08-04T17:04:34Z</dcterms:created>
  <dcterms:modified xsi:type="dcterms:W3CDTF">2024-05-01T20:35:15Z</dcterms:modified>
</cp:coreProperties>
</file>