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055 ADS-B Data N3284F\"/>
    </mc:Choice>
  </mc:AlternateContent>
  <bookViews>
    <workbookView xWindow="0" yWindow="0" windowWidth="23016" windowHeight="8556"/>
  </bookViews>
  <sheets>
    <sheet name="20211108_A38EF2_469747442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U2" i="1"/>
  <c r="BB2" i="1"/>
  <c r="BW2" i="1"/>
  <c r="A3" i="1"/>
  <c r="C3" i="1"/>
  <c r="S3" i="1"/>
  <c r="U3" i="1"/>
  <c r="BB3" i="1"/>
  <c r="BW3" i="1"/>
  <c r="A4" i="1"/>
  <c r="C4" i="1"/>
  <c r="S4" i="1"/>
  <c r="U4" i="1"/>
  <c r="BB4" i="1"/>
  <c r="BW4" i="1"/>
  <c r="A5" i="1"/>
  <c r="C5" i="1"/>
  <c r="S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W255" i="1"/>
  <c r="A256" i="1"/>
  <c r="C256" i="1"/>
  <c r="S256" i="1"/>
  <c r="T256" i="1"/>
  <c r="U256" i="1"/>
  <c r="BW256" i="1"/>
  <c r="A257" i="1"/>
  <c r="C257" i="1"/>
  <c r="S257" i="1"/>
  <c r="T257" i="1"/>
  <c r="U257" i="1"/>
  <c r="BW257" i="1"/>
  <c r="A258" i="1"/>
  <c r="C258" i="1"/>
  <c r="S258" i="1"/>
  <c r="T258" i="1"/>
  <c r="U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</calcChain>
</file>

<file path=xl/sharedStrings.xml><?xml version="1.0" encoding="utf-8"?>
<sst xmlns="http://schemas.openxmlformats.org/spreadsheetml/2006/main" count="5485" uniqueCount="431">
  <si>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</si>
  <si>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</si>
  <si>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</si>
  <si>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</si>
  <si>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</si>
  <si>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</si>
  <si>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</si>
  <si>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</si>
  <si>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</si>
  <si>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</si>
  <si>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</si>
  <si>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</si>
  <si>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</si>
  <si>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</si>
  <si>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</si>
  <si>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</si>
  <si>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</si>
  <si>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</si>
  <si>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</si>
  <si>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</si>
  <si>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</si>
  <si>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</si>
  <si>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</si>
  <si>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</si>
  <si>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</si>
  <si>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</si>
  <si>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</si>
  <si>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</si>
  <si>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</si>
  <si>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</si>
  <si>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</si>
  <si>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</si>
  <si>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</si>
  <si>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</si>
  <si>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</si>
  <si>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</si>
  <si>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</si>
  <si>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</si>
  <si>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</si>
  <si>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</si>
  <si>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</si>
  <si>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</si>
  <si>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</si>
  <si>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</si>
  <si>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</si>
  <si>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</si>
  <si>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</si>
  <si>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</si>
  <si>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</si>
  <si>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</si>
  <si>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</si>
  <si>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</si>
  <si>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</si>
  <si>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</si>
  <si>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</si>
  <si>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</si>
  <si>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</si>
  <si>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</si>
  <si>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</si>
  <si>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</si>
  <si>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</si>
  <si>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</si>
  <si>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</si>
  <si>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</si>
  <si>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</si>
  <si>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</si>
  <si>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</si>
  <si>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</si>
  <si>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</si>
  <si>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</si>
  <si>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</si>
  <si>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</si>
  <si>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</si>
  <si>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</si>
  <si>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</si>
  <si>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</si>
  <si>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</si>
  <si>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</si>
  <si>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</si>
  <si>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</si>
  <si>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</si>
  <si>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</si>
  <si>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</si>
  <si>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</si>
  <si>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</si>
  <si>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</si>
  <si>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</si>
  <si>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</si>
  <si>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</si>
  <si>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</si>
  <si>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</si>
  <si>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</si>
  <si>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</si>
  <si>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</si>
  <si>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</si>
  <si>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</si>
  <si>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</si>
  <si>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</si>
  <si>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</si>
  <si>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</si>
  <si>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</si>
  <si>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</si>
  <si>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</si>
  <si>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</si>
  <si>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</si>
  <si>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</si>
  <si>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</si>
  <si>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</si>
  <si>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</si>
  <si>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</si>
  <si>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</si>
  <si>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</si>
  <si>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</si>
  <si>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AB</t>
  </si>
  <si>
    <t>Atlanta</t>
  </si>
  <si>
    <t>Terminal</t>
  </si>
  <si>
    <t>033:45:23.56 N</t>
  </si>
  <si>
    <t>084:52:47.95 W</t>
  </si>
  <si>
    <t>RS - HP 1090 Multi Chl Radio</t>
  </si>
  <si>
    <t>C1</t>
  </si>
  <si>
    <t>EnrouteCTV</t>
  </si>
  <si>
    <t>C2</t>
  </si>
  <si>
    <t>Atlanta TRACON CTV</t>
  </si>
  <si>
    <t>TerminalCTV</t>
  </si>
  <si>
    <t>AA</t>
  </si>
  <si>
    <t>Enroute</t>
  </si>
  <si>
    <t>033:45:23.72 N</t>
  </si>
  <si>
    <t>084:52:52.35 W</t>
  </si>
  <si>
    <t>GNSS</t>
  </si>
  <si>
    <t>084:52:55.36 W</t>
  </si>
  <si>
    <t>084:52:56.60 W</t>
  </si>
  <si>
    <t>084:52:57.99 W</t>
  </si>
  <si>
    <t>033:45:23.87 N</t>
  </si>
  <si>
    <t>084:52:59.84 W</t>
  </si>
  <si>
    <t>084:53:01.46 W</t>
  </si>
  <si>
    <t>033:45:23.95 N</t>
  </si>
  <si>
    <t>084:53:02.70 W</t>
  </si>
  <si>
    <t>084:53:04.17 W</t>
  </si>
  <si>
    <t>033:45:24.02 N</t>
  </si>
  <si>
    <t>084:53:05.48 W</t>
  </si>
  <si>
    <t>084:53:07.10 W</t>
  </si>
  <si>
    <t>084:53:08.49 W</t>
  </si>
  <si>
    <t>033:45:24.10 N</t>
  </si>
  <si>
    <t>084:53:09.96 W</t>
  </si>
  <si>
    <t>084:53:10.97 W</t>
  </si>
  <si>
    <t>084:53:12.43 W</t>
  </si>
  <si>
    <t>084:53:14.06 W</t>
  </si>
  <si>
    <t>033:45:24.26 N</t>
  </si>
  <si>
    <t>084:53:15.60 W</t>
  </si>
  <si>
    <t>033:45:24.49 N</t>
  </si>
  <si>
    <t>084:53:18.77 W</t>
  </si>
  <si>
    <t>084:53:20.47 W</t>
  </si>
  <si>
    <t>033:45:24.56 N</t>
  </si>
  <si>
    <t>084:53:22.01 W</t>
  </si>
  <si>
    <t>033:45:24.64 N</t>
  </si>
  <si>
    <t>084:53:23.56 W</t>
  </si>
  <si>
    <t>033:45:24.80 N</t>
  </si>
  <si>
    <t>084:53:24.95 W</t>
  </si>
  <si>
    <t>033:45:24.87 N</t>
  </si>
  <si>
    <t>084:53:27.03 W</t>
  </si>
  <si>
    <t>033:45:25.03 N</t>
  </si>
  <si>
    <t>084:53:28.65 W</t>
  </si>
  <si>
    <t>033:45:25.34 N</t>
  </si>
  <si>
    <t>084:53:30.51 W</t>
  </si>
  <si>
    <t>084:53:32.21 W</t>
  </si>
  <si>
    <t>033:45:25.65 N</t>
  </si>
  <si>
    <t>084:53:34.06 W</t>
  </si>
  <si>
    <t>033:45:25.88 N</t>
  </si>
  <si>
    <t>084:53:35.76 W</t>
  </si>
  <si>
    <t>033:45:26.19 N</t>
  </si>
  <si>
    <t>084:53:37.15 W</t>
  </si>
  <si>
    <t>033:45:26.73 N</t>
  </si>
  <si>
    <t>084:53:38.77 W</t>
  </si>
  <si>
    <t>033:45:27.65 N</t>
  </si>
  <si>
    <t>084:53:40.40 W</t>
  </si>
  <si>
    <t>033:45:28.66 N</t>
  </si>
  <si>
    <t>084:53:42.02 W</t>
  </si>
  <si>
    <t>033:45:29.82 N</t>
  </si>
  <si>
    <t>084:53:43.02 W</t>
  </si>
  <si>
    <t>033:45:30.98 N</t>
  </si>
  <si>
    <t>084:53:44.03 W</t>
  </si>
  <si>
    <t>033:45:32.29 N</t>
  </si>
  <si>
    <t>084:53:44.65 W</t>
  </si>
  <si>
    <t>033:45:33.76 N</t>
  </si>
  <si>
    <t>084:53:45.26 W</t>
  </si>
  <si>
    <t>033:45:35.30 N</t>
  </si>
  <si>
    <t>084:53:45.42 W</t>
  </si>
  <si>
    <t>033:45:36.69 N</t>
  </si>
  <si>
    <t>084:53:45.57 W</t>
  </si>
  <si>
    <t>033:45:37.39 N</t>
  </si>
  <si>
    <t>033:45:38.86 N</t>
  </si>
  <si>
    <t>033:45:40.40 N</t>
  </si>
  <si>
    <t>084:53:45.80 W</t>
  </si>
  <si>
    <t>033:45:41.87 N</t>
  </si>
  <si>
    <t>033:45:44.26 N</t>
  </si>
  <si>
    <t>084:53:45.96 W</t>
  </si>
  <si>
    <t>033:45:45.81 N</t>
  </si>
  <si>
    <t>084:53:46.04 W</t>
  </si>
  <si>
    <t>033:45:47.28 N</t>
  </si>
  <si>
    <t>033:45:48.43 N</t>
  </si>
  <si>
    <t>033:45:49.75 N</t>
  </si>
  <si>
    <t>084:53:44.80 W</t>
  </si>
  <si>
    <t>033:45:50.98 N</t>
  </si>
  <si>
    <t>084:53:44.10 W</t>
  </si>
  <si>
    <t>033:45:51.99 N</t>
  </si>
  <si>
    <t>084:53:43.10 W</t>
  </si>
  <si>
    <t>033:45:52.76 N</t>
  </si>
  <si>
    <t>084:53:42.10 W</t>
  </si>
  <si>
    <t>033:45:53.92 N</t>
  </si>
  <si>
    <t>084:53:40.01 W</t>
  </si>
  <si>
    <t>033:45:54.46 N</t>
  </si>
  <si>
    <t>084:53:38.39 W</t>
  </si>
  <si>
    <t>033:45:54.69 N</t>
  </si>
  <si>
    <t>033:45:55.00 N</t>
  </si>
  <si>
    <t>084:53:35.45 W</t>
  </si>
  <si>
    <t>033:45:55.08 N</t>
  </si>
  <si>
    <t>084:53:33.75 W</t>
  </si>
  <si>
    <t>033:45:55.23 N</t>
  </si>
  <si>
    <t>084:53:32.29 W</t>
  </si>
  <si>
    <t>033:45:55.31 N</t>
  </si>
  <si>
    <t>033:45:55.46 N</t>
  </si>
  <si>
    <t>084:53:28.89 W</t>
  </si>
  <si>
    <t>033:45:55.70 N</t>
  </si>
  <si>
    <t>084:53:27.50 W</t>
  </si>
  <si>
    <t>033:45:56.00 N</t>
  </si>
  <si>
    <t>084:53:25.87 W</t>
  </si>
  <si>
    <t>033:45:56.39 N</t>
  </si>
  <si>
    <t>084:53:24.48 W</t>
  </si>
  <si>
    <t>033:45:56.85 N</t>
  </si>
  <si>
    <t>084:53:22.86 W</t>
  </si>
  <si>
    <t>033:45:57.55 N</t>
  </si>
  <si>
    <t>084:53:21.39 W</t>
  </si>
  <si>
    <t>033:45:58.32 N</t>
  </si>
  <si>
    <t>084:53:20.23 W</t>
  </si>
  <si>
    <t>033:45:59.33 N</t>
  </si>
  <si>
    <t>084:53:19.00 W</t>
  </si>
  <si>
    <t>033:46:00.48 N</t>
  </si>
  <si>
    <t>084:53:17.99 W</t>
  </si>
  <si>
    <t>033:46:01.49 N</t>
  </si>
  <si>
    <t>084:53:17.15 W</t>
  </si>
  <si>
    <t>033:46:02.65 N</t>
  </si>
  <si>
    <t>084:53:16.53 W</t>
  </si>
  <si>
    <t>033:46:03.27 N</t>
  </si>
  <si>
    <t>084:53:16.37 W</t>
  </si>
  <si>
    <t>033:46:04.97 N</t>
  </si>
  <si>
    <t>084:53:15.99 W</t>
  </si>
  <si>
    <t>033:46:06.20 N</t>
  </si>
  <si>
    <t>084:53:15.52 W</t>
  </si>
  <si>
    <t>033:46:07.51 N</t>
  </si>
  <si>
    <t>084:53:15.29 W</t>
  </si>
  <si>
    <t>033:46:09.91 N</t>
  </si>
  <si>
    <t>084:53:14.67 W</t>
  </si>
  <si>
    <t>033:46:11.53 N</t>
  </si>
  <si>
    <t>084:53:14.29 W</t>
  </si>
  <si>
    <t>033:46:12.77 N</t>
  </si>
  <si>
    <t>033:46:14.16 N</t>
  </si>
  <si>
    <t>084:53:13.75 W</t>
  </si>
  <si>
    <t>033:46:15.32 N</t>
  </si>
  <si>
    <t>084:53:13.36 W</t>
  </si>
  <si>
    <t>033:46:16.78 N</t>
  </si>
  <si>
    <t>084:53:13.21 W</t>
  </si>
  <si>
    <t>033:46:17.94 N</t>
  </si>
  <si>
    <t>084:53:12.97 W</t>
  </si>
  <si>
    <t>033:46:19.26 N</t>
  </si>
  <si>
    <t>084:53:12.74 W</t>
  </si>
  <si>
    <t>033:46:20.57 N</t>
  </si>
  <si>
    <t>033:46:21.96 N</t>
  </si>
  <si>
    <t>033:46:23.12 N</t>
  </si>
  <si>
    <t>033:46:24.20 N</t>
  </si>
  <si>
    <t>084:53:12.36 W</t>
  </si>
  <si>
    <t>033:46:25.82 N</t>
  </si>
  <si>
    <t>084:53:12.20 W</t>
  </si>
  <si>
    <t>033:46:26.98 N</t>
  </si>
  <si>
    <t>084:53:12.12 W</t>
  </si>
  <si>
    <t>033:46:28.29 N</t>
  </si>
  <si>
    <t>033:46:29.68 N</t>
  </si>
  <si>
    <t>033:46:31.15 N</t>
  </si>
  <si>
    <t>033:46:32.31 N</t>
  </si>
  <si>
    <t>033:46:33.78 N</t>
  </si>
  <si>
    <t>033:46:35.25 N</t>
  </si>
  <si>
    <t>033:46:36.71 N</t>
  </si>
  <si>
    <t>033:46:38.18 N</t>
  </si>
  <si>
    <t>033:46:39.73 N</t>
  </si>
  <si>
    <t>033:46:40.89 N</t>
  </si>
  <si>
    <t>033:46:43.90 N</t>
  </si>
  <si>
    <t>033:46:46.91 N</t>
  </si>
  <si>
    <t>033:46:48.46 N</t>
  </si>
  <si>
    <t>033:46:49.77 N</t>
  </si>
  <si>
    <t>033:46:51.39 N</t>
  </si>
  <si>
    <t>033:46:52.78 N</t>
  </si>
  <si>
    <t>033:46:54.09 N</t>
  </si>
  <si>
    <t>033:46:55.64 N</t>
  </si>
  <si>
    <t>033:46:56.95 N</t>
  </si>
  <si>
    <t>033:46:58.50 N</t>
  </si>
  <si>
    <t>033:46:59.81 N</t>
  </si>
  <si>
    <t>033:47:01.36 N</t>
  </si>
  <si>
    <t>033:47:02.67 N</t>
  </si>
  <si>
    <t>033:47:04.52 N</t>
  </si>
  <si>
    <t>033:47:06.07 N</t>
  </si>
  <si>
    <t>084:53:12.51 W</t>
  </si>
  <si>
    <t>033:47:09.00 N</t>
  </si>
  <si>
    <t>033:47:10.70 N</t>
  </si>
  <si>
    <t>084:53:12.82 W</t>
  </si>
  <si>
    <t>033:47:12.33 N</t>
  </si>
  <si>
    <t>033:47:14.57 N</t>
  </si>
  <si>
    <t>084:53:13.05 W</t>
  </si>
  <si>
    <t>033:47:16.11 N</t>
  </si>
  <si>
    <t>033:47:17.58 N</t>
  </si>
  <si>
    <t>033:47:19.12 N</t>
  </si>
  <si>
    <t>033:47:20.44 N</t>
  </si>
  <si>
    <t>033:47:21.90 N</t>
  </si>
  <si>
    <t>033:47:23.06 N</t>
  </si>
  <si>
    <t>033:47:24.22 N</t>
  </si>
  <si>
    <t>033:47:25.46 N</t>
  </si>
  <si>
    <t>084:53:13.44 W</t>
  </si>
  <si>
    <t>033:47:26.46 N</t>
  </si>
  <si>
    <t>033:47:27.31 N</t>
  </si>
  <si>
    <t>084:53:13.51 W</t>
  </si>
  <si>
    <t>033:47:29.17 N</t>
  </si>
  <si>
    <t>033:47:29.86 N</t>
  </si>
  <si>
    <t>084:53:13.67 W</t>
  </si>
  <si>
    <t>033:47:30.63 N</t>
  </si>
  <si>
    <t>033:47:31.48 N</t>
  </si>
  <si>
    <t>033:47:32.95 N</t>
  </si>
  <si>
    <t>084:53:14.36 W</t>
  </si>
  <si>
    <t>033:47:34.65 N</t>
  </si>
  <si>
    <t>084:53:15.06 W</t>
  </si>
  <si>
    <t>033:47:35.89 N</t>
  </si>
  <si>
    <t>033:47:36.74 N</t>
  </si>
  <si>
    <t>033:47:37.89 N</t>
  </si>
  <si>
    <t>033:47:39.05 N</t>
  </si>
  <si>
    <t>084:53:16.99 W</t>
  </si>
  <si>
    <t>033:47:40.37 N</t>
  </si>
  <si>
    <t>084:53:17.53 W</t>
  </si>
  <si>
    <t>033:47:43.30 N</t>
  </si>
  <si>
    <t>033:47:44.61 N</t>
  </si>
  <si>
    <t>084:53:19.39 W</t>
  </si>
  <si>
    <t>033:47:46.24 N</t>
  </si>
  <si>
    <t>084:53:20.00 W</t>
  </si>
  <si>
    <t>033:47:47.55 N</t>
  </si>
  <si>
    <t>084:53:20.62 W</t>
  </si>
  <si>
    <t>033:47:48.94 N</t>
  </si>
  <si>
    <t>084:53:21.47 W</t>
  </si>
  <si>
    <t>033:47:49.94 N</t>
  </si>
  <si>
    <t>084:53:22.09 W</t>
  </si>
  <si>
    <t>033:47:51.26 N</t>
  </si>
  <si>
    <t>084:53:23.40 W</t>
  </si>
  <si>
    <t>033:47:52.18 N</t>
  </si>
  <si>
    <t>084:53:24.64 W</t>
  </si>
  <si>
    <t>033:47:52.96 N</t>
  </si>
  <si>
    <t>084:53:25.80 W</t>
  </si>
  <si>
    <t>033:47:53.73 N</t>
  </si>
  <si>
    <t>033:47:54.12 N</t>
  </si>
  <si>
    <t>084:53:28.50 W</t>
  </si>
  <si>
    <t>033:47:54.66 N</t>
  </si>
  <si>
    <t>084:53:30.12 W</t>
  </si>
  <si>
    <t>033:47:55.12 N</t>
  </si>
  <si>
    <t>084:53:31.74 W</t>
  </si>
  <si>
    <t>033:47:55.27 N</t>
  </si>
  <si>
    <t>084:53:33.44 W</t>
  </si>
  <si>
    <t>033:47:55.51 N</t>
  </si>
  <si>
    <t>084:53:34.76 W</t>
  </si>
  <si>
    <t>084:53:36.38 W</t>
  </si>
  <si>
    <t>033:47:55.66 N</t>
  </si>
  <si>
    <t>084:53:38.16 W</t>
  </si>
  <si>
    <t>084:53:39.78 W</t>
  </si>
  <si>
    <t>084:53:41.63 W</t>
  </si>
  <si>
    <t>033:47:55.82 N</t>
  </si>
  <si>
    <t>084:53:42.87 W</t>
  </si>
  <si>
    <t>084:53:44.72 W</t>
  </si>
  <si>
    <t>084:53:46.42 W</t>
  </si>
  <si>
    <t>084:53:48.04 W</t>
  </si>
  <si>
    <t>033:47:55.97 N</t>
  </si>
  <si>
    <t>084:53:49.67 W</t>
  </si>
  <si>
    <t>084:53:51.13 W</t>
  </si>
  <si>
    <t>084:53:52.68 W</t>
  </si>
  <si>
    <t>084:53:54.22 W</t>
  </si>
  <si>
    <t>033:47:56.20 N</t>
  </si>
  <si>
    <t>084:53:55.92 W</t>
  </si>
  <si>
    <t>084:53:57.55 W</t>
  </si>
  <si>
    <t>033:47:56.28 N</t>
  </si>
  <si>
    <t>084:53:58.94 W</t>
  </si>
  <si>
    <t>033:47:56.43 N</t>
  </si>
  <si>
    <t>084:54:00.79 W</t>
  </si>
  <si>
    <t>033:47:56.51 N</t>
  </si>
  <si>
    <t>084:54:02.57 W</t>
  </si>
  <si>
    <t>033:47:56.67 N</t>
  </si>
  <si>
    <t>084:54:04.34 W</t>
  </si>
  <si>
    <t>084:54:05.73 W</t>
  </si>
  <si>
    <t>033:47:56.82 N</t>
  </si>
  <si>
    <t>084:54:07.20 W</t>
  </si>
  <si>
    <t>084:54:08.67 W</t>
  </si>
  <si>
    <t>033:47:56.97 N</t>
  </si>
  <si>
    <t>084:54:10.29 W</t>
  </si>
  <si>
    <t>084:54:11.84 W</t>
  </si>
  <si>
    <t>084:54:13.30 W</t>
  </si>
  <si>
    <t>033:47:57.13 N</t>
  </si>
  <si>
    <t>084:54:15.08 W</t>
  </si>
  <si>
    <t>084:54:16.47 W</t>
  </si>
  <si>
    <t>084:54:17.94 W</t>
  </si>
  <si>
    <t>033:47:57.28 N</t>
  </si>
  <si>
    <t>084:54:19.56 W</t>
  </si>
  <si>
    <t>084:54:20.80 W</t>
  </si>
  <si>
    <t>033:47:57.44 N</t>
  </si>
  <si>
    <t>084:54:22.26 W</t>
  </si>
  <si>
    <t>084:54:23.50 W</t>
  </si>
  <si>
    <t>033:47:57.67 N</t>
  </si>
  <si>
    <t>084:54:24.58 W</t>
  </si>
  <si>
    <t>084:54:25.97 W</t>
  </si>
  <si>
    <t>084:54:27.21 W</t>
  </si>
  <si>
    <t>033:47:57.82 N</t>
  </si>
  <si>
    <t>084:54:28.21 W</t>
  </si>
  <si>
    <t>084:54:29.22 W</t>
  </si>
  <si>
    <t>033:47:57.98 N</t>
  </si>
  <si>
    <t>084:54:30.45 W</t>
  </si>
  <si>
    <t>084:54:31.53 W</t>
  </si>
  <si>
    <t>084:54:32.54 W</t>
  </si>
  <si>
    <t>084:54:33.23 W</t>
  </si>
  <si>
    <t>084:54:34.78 W</t>
  </si>
  <si>
    <t>084:54:36.01 W</t>
  </si>
  <si>
    <t>084:54:37.25 W</t>
  </si>
  <si>
    <t>084:54:38.49 W</t>
  </si>
  <si>
    <t>084:54:39.34 W</t>
  </si>
  <si>
    <t>084:54:39.49 W</t>
  </si>
  <si>
    <t>033:47:55.43 N</t>
  </si>
  <si>
    <t>084:54:39.10 W</t>
  </si>
  <si>
    <t>084:54:38.10 W</t>
  </si>
  <si>
    <t>084:54:38.33 W</t>
  </si>
  <si>
    <t>033:47:58.13 N</t>
  </si>
  <si>
    <t>084:54:41.81 W</t>
  </si>
  <si>
    <t>084:54:42.43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</si>
</sst>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9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"11/08/2021 17:53:45.848"</f>
        <v>11/08/2021 17:53:45.848</v>
      </c>
      <c r="C2" t="str">
        <f>"FFDF53C0"</f>
        <v>FFDF53C0</v>
      </c>
      <c r="D2" t="s">
        <v>113</v>
      </c>
      <c r="E2">
        <v>4</v>
      </c>
      <c r="H2">
        <v>10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"17:53:45.563"</f>
        <v>17:53:45.563</v>
      </c>
      <c r="U2" t="str">
        <f t="shared" ref="U2:U65" si="0">"A38EF2"</f>
        <v>A38EF2</v>
      </c>
      <c r="V2">
        <v>0</v>
      </c>
      <c r="W2">
        <v>0</v>
      </c>
      <c r="X2">
        <v>2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33.756545000000003</v>
      </c>
      <c r="AK2" t="s">
        <v>117</v>
      </c>
      <c r="AL2">
        <v>-84.879985000000005</v>
      </c>
      <c r="AM2">
        <v>25</v>
      </c>
      <c r="AN2">
        <v>775</v>
      </c>
      <c r="AZ2">
        <v>1200</v>
      </c>
      <c r="BA2">
        <v>1</v>
      </c>
      <c r="BB2" t="str">
        <f t="shared" ref="BB2:BB65" si="1">"N3284F  "</f>
        <v xml:space="preserve">N3284F  </v>
      </c>
      <c r="BC2">
        <v>1</v>
      </c>
      <c r="BE2">
        <v>0</v>
      </c>
      <c r="BF2">
        <v>0</v>
      </c>
      <c r="BG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"17:53:45.567"</f>
        <v>17:53:45.567</v>
      </c>
      <c r="CJ2">
        <v>0</v>
      </c>
      <c r="CK2">
        <v>0</v>
      </c>
      <c r="CL2">
        <v>0</v>
      </c>
      <c r="CM2">
        <v>2</v>
      </c>
      <c r="CN2">
        <v>0</v>
      </c>
      <c r="CO2">
        <v>5</v>
      </c>
      <c r="CP2" t="s">
        <v>118</v>
      </c>
      <c r="CQ2">
        <v>219</v>
      </c>
      <c r="CR2">
        <v>3</v>
      </c>
      <c r="CW2">
        <v>9857222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0</v>
      </c>
      <c r="DH2">
        <v>0</v>
      </c>
      <c r="DI2">
        <v>0</v>
      </c>
    </row>
    <row r="3" spans="1:113" x14ac:dyDescent="0.3">
      <c r="A3" t="str">
        <f>"11/08/2021 17:53:45.848"</f>
        <v>11/08/2021 17:53:45.848</v>
      </c>
      <c r="C3" t="str">
        <f>"FFDF53C0"</f>
        <v>FFDF53C0</v>
      </c>
      <c r="D3" t="s">
        <v>119</v>
      </c>
      <c r="E3">
        <v>5</v>
      </c>
      <c r="F3">
        <v>1005</v>
      </c>
      <c r="G3" t="s">
        <v>114</v>
      </c>
      <c r="J3" t="s">
        <v>120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"17:53:45.563"</f>
        <v>17:53:45.563</v>
      </c>
      <c r="U3" t="str">
        <f t="shared" si="0"/>
        <v>A38EF2</v>
      </c>
      <c r="V3">
        <v>0</v>
      </c>
      <c r="W3">
        <v>0</v>
      </c>
      <c r="X3">
        <v>2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33.756545000000003</v>
      </c>
      <c r="AK3" t="s">
        <v>117</v>
      </c>
      <c r="AL3">
        <v>-84.879985000000005</v>
      </c>
      <c r="AM3">
        <v>25</v>
      </c>
      <c r="AN3">
        <v>775</v>
      </c>
      <c r="AZ3">
        <v>1200</v>
      </c>
      <c r="BA3">
        <v>1</v>
      </c>
      <c r="BB3" t="str">
        <f t="shared" si="1"/>
        <v xml:space="preserve">N3284F  </v>
      </c>
      <c r="BC3">
        <v>1</v>
      </c>
      <c r="BE3">
        <v>0</v>
      </c>
      <c r="BF3">
        <v>0</v>
      </c>
      <c r="BG3">
        <v>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"17:53:45.567"</f>
        <v>17:53:45.567</v>
      </c>
      <c r="CJ3">
        <v>0</v>
      </c>
      <c r="CK3">
        <v>0</v>
      </c>
      <c r="CL3">
        <v>0</v>
      </c>
      <c r="CM3">
        <v>2</v>
      </c>
      <c r="CN3">
        <v>0</v>
      </c>
      <c r="CO3">
        <v>5</v>
      </c>
      <c r="CP3" t="s">
        <v>118</v>
      </c>
      <c r="CQ3">
        <v>219</v>
      </c>
      <c r="CR3">
        <v>3</v>
      </c>
      <c r="CW3">
        <v>9857222</v>
      </c>
      <c r="CY3">
        <v>0</v>
      </c>
      <c r="CZ3">
        <v>0</v>
      </c>
      <c r="DA3">
        <v>1</v>
      </c>
      <c r="DB3">
        <v>0</v>
      </c>
      <c r="DC3">
        <v>0</v>
      </c>
      <c r="DD3">
        <v>1</v>
      </c>
      <c r="DE3">
        <v>1</v>
      </c>
      <c r="DF3">
        <v>1</v>
      </c>
      <c r="DG3">
        <v>0</v>
      </c>
      <c r="DH3">
        <v>0</v>
      </c>
      <c r="DI3">
        <v>0</v>
      </c>
    </row>
    <row r="4" spans="1:113" x14ac:dyDescent="0.3">
      <c r="A4" t="str">
        <f>"11/08/2021 17:53:45.848"</f>
        <v>11/08/2021 17:53:45.848</v>
      </c>
      <c r="C4" t="str">
        <f>"FFDF53C0"</f>
        <v>FFDF53C0</v>
      </c>
      <c r="D4" t="s">
        <v>121</v>
      </c>
      <c r="E4">
        <v>4</v>
      </c>
      <c r="F4">
        <v>2004</v>
      </c>
      <c r="G4" t="s">
        <v>122</v>
      </c>
      <c r="J4" t="s">
        <v>123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"17:53:45.563"</f>
        <v>17:53:45.563</v>
      </c>
      <c r="U4" t="str">
        <f t="shared" si="0"/>
        <v>A38EF2</v>
      </c>
      <c r="V4">
        <v>0</v>
      </c>
      <c r="W4">
        <v>0</v>
      </c>
      <c r="X4">
        <v>2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0</v>
      </c>
      <c r="AI4" t="s">
        <v>116</v>
      </c>
      <c r="AJ4">
        <v>33.756545000000003</v>
      </c>
      <c r="AK4" t="s">
        <v>117</v>
      </c>
      <c r="AL4">
        <v>-84.879985000000005</v>
      </c>
      <c r="AM4">
        <v>25</v>
      </c>
      <c r="AN4">
        <v>775</v>
      </c>
      <c r="AZ4">
        <v>1200</v>
      </c>
      <c r="BA4">
        <v>1</v>
      </c>
      <c r="BB4" t="str">
        <f t="shared" si="1"/>
        <v xml:space="preserve">N3284F  </v>
      </c>
      <c r="BC4">
        <v>1</v>
      </c>
      <c r="BE4">
        <v>0</v>
      </c>
      <c r="BF4">
        <v>0</v>
      </c>
      <c r="BG4">
        <v>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"17:53:45.567"</f>
        <v>17:53:45.567</v>
      </c>
      <c r="CJ4">
        <v>0</v>
      </c>
      <c r="CK4">
        <v>0</v>
      </c>
      <c r="CL4">
        <v>0</v>
      </c>
      <c r="CM4">
        <v>2</v>
      </c>
      <c r="CN4">
        <v>0</v>
      </c>
      <c r="CO4">
        <v>5</v>
      </c>
      <c r="CP4" t="s">
        <v>118</v>
      </c>
      <c r="CQ4">
        <v>219</v>
      </c>
      <c r="CR4">
        <v>3</v>
      </c>
      <c r="CW4">
        <v>9857222</v>
      </c>
      <c r="CY4">
        <v>0</v>
      </c>
      <c r="CZ4">
        <v>0</v>
      </c>
      <c r="DA4">
        <v>1</v>
      </c>
      <c r="DB4">
        <v>0</v>
      </c>
      <c r="DC4">
        <v>0</v>
      </c>
      <c r="DD4">
        <v>1</v>
      </c>
      <c r="DE4">
        <v>1</v>
      </c>
      <c r="DF4">
        <v>1</v>
      </c>
      <c r="DG4">
        <v>0</v>
      </c>
      <c r="DH4">
        <v>0</v>
      </c>
      <c r="DI4">
        <v>0</v>
      </c>
    </row>
    <row r="5" spans="1:113" x14ac:dyDescent="0.3">
      <c r="A5" t="str">
        <f>"11/08/2021 17:53:45.848"</f>
        <v>11/08/2021 17:53:45.848</v>
      </c>
      <c r="C5" t="str">
        <f>"FFDF53C0"</f>
        <v>FFDF53C0</v>
      </c>
      <c r="D5" t="s">
        <v>124</v>
      </c>
      <c r="E5">
        <v>8</v>
      </c>
      <c r="H5">
        <v>176</v>
      </c>
      <c r="I5" t="s">
        <v>114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"17:53:45.563"</f>
        <v>17:53:45.563</v>
      </c>
      <c r="U5" t="str">
        <f t="shared" si="0"/>
        <v>A38EF2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116</v>
      </c>
      <c r="AJ5">
        <v>33.756545000000003</v>
      </c>
      <c r="AK5" t="s">
        <v>117</v>
      </c>
      <c r="AL5">
        <v>-84.879985000000005</v>
      </c>
      <c r="AM5">
        <v>25</v>
      </c>
      <c r="AN5">
        <v>775</v>
      </c>
      <c r="AZ5">
        <v>1200</v>
      </c>
      <c r="BA5">
        <v>1</v>
      </c>
      <c r="BB5" t="str">
        <f t="shared" si="1"/>
        <v xml:space="preserve">N3284F  </v>
      </c>
      <c r="BC5">
        <v>1</v>
      </c>
      <c r="BE5">
        <v>0</v>
      </c>
      <c r="BF5">
        <v>0</v>
      </c>
      <c r="BG5">
        <v>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"17:53:45.567"</f>
        <v>17:53:45.567</v>
      </c>
      <c r="CJ5">
        <v>0</v>
      </c>
      <c r="CK5">
        <v>0</v>
      </c>
      <c r="CL5">
        <v>0</v>
      </c>
      <c r="CM5">
        <v>2</v>
      </c>
      <c r="CN5">
        <v>0</v>
      </c>
      <c r="CO5">
        <v>5</v>
      </c>
      <c r="CP5" t="s">
        <v>118</v>
      </c>
      <c r="CQ5">
        <v>219</v>
      </c>
      <c r="CR5">
        <v>3</v>
      </c>
      <c r="CW5">
        <v>9857222</v>
      </c>
      <c r="CY5">
        <v>0</v>
      </c>
      <c r="CZ5">
        <v>0</v>
      </c>
      <c r="DA5">
        <v>1</v>
      </c>
      <c r="DB5">
        <v>0</v>
      </c>
      <c r="DC5">
        <v>0</v>
      </c>
      <c r="DD5">
        <v>1</v>
      </c>
      <c r="DE5">
        <v>1</v>
      </c>
      <c r="DF5">
        <v>1</v>
      </c>
      <c r="DG5">
        <v>0</v>
      </c>
      <c r="DH5">
        <v>0</v>
      </c>
      <c r="DI5">
        <v>0</v>
      </c>
    </row>
    <row r="6" spans="1:113" x14ac:dyDescent="0.3">
      <c r="A6" t="str">
        <f>"11/08/2021 17:53:50.430"</f>
        <v>11/08/2021 17:53:50.430</v>
      </c>
      <c r="C6" t="str">
        <f t="shared" ref="C6:C69" si="2">"FFDFD3C0"</f>
        <v>FFDFD3C0</v>
      </c>
      <c r="D6" t="s">
        <v>113</v>
      </c>
      <c r="E6">
        <v>4</v>
      </c>
      <c r="H6">
        <v>10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"17:53:49.914"</f>
        <v>17:53:49.914</v>
      </c>
      <c r="T6" t="str">
        <f>"17:53:48.014"</f>
        <v>17:53:48.014</v>
      </c>
      <c r="U6" t="str">
        <f t="shared" si="0"/>
        <v>A38EF2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126</v>
      </c>
      <c r="AJ6">
        <v>33.756588000000001</v>
      </c>
      <c r="AK6" t="s">
        <v>127</v>
      </c>
      <c r="AL6">
        <v>-84.881208000000001</v>
      </c>
      <c r="AM6">
        <v>25</v>
      </c>
      <c r="AN6">
        <v>775</v>
      </c>
      <c r="AO6" t="s">
        <v>128</v>
      </c>
      <c r="AP6">
        <v>-49</v>
      </c>
      <c r="AQ6">
        <v>2</v>
      </c>
      <c r="AR6">
        <v>0</v>
      </c>
      <c r="AZ6">
        <v>1200</v>
      </c>
      <c r="BA6">
        <v>1</v>
      </c>
      <c r="BB6" t="str">
        <f t="shared" si="1"/>
        <v xml:space="preserve">N3284F  </v>
      </c>
      <c r="BC6">
        <v>1</v>
      </c>
      <c r="BE6">
        <v>0</v>
      </c>
      <c r="BF6">
        <v>0</v>
      </c>
      <c r="BG6">
        <v>0</v>
      </c>
      <c r="BH6">
        <v>975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"17:53:49.922"</f>
        <v>17:53:49.922</v>
      </c>
      <c r="CJ6">
        <v>0</v>
      </c>
      <c r="CK6">
        <v>0</v>
      </c>
      <c r="CL6">
        <v>0</v>
      </c>
      <c r="CM6">
        <v>2</v>
      </c>
      <c r="CN6">
        <v>0</v>
      </c>
      <c r="CO6">
        <v>5</v>
      </c>
      <c r="CP6" t="s">
        <v>118</v>
      </c>
      <c r="CQ6">
        <v>219</v>
      </c>
      <c r="CR6">
        <v>3</v>
      </c>
      <c r="CW6">
        <v>9864370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"11/08/2021 17:53:50.430"</f>
        <v>11/08/2021 17:53:50.430</v>
      </c>
      <c r="C7" t="str">
        <f t="shared" si="2"/>
        <v>FFDFD3C0</v>
      </c>
      <c r="D7" t="s">
        <v>119</v>
      </c>
      <c r="E7">
        <v>5</v>
      </c>
      <c r="F7">
        <v>1005</v>
      </c>
      <c r="G7" t="s">
        <v>114</v>
      </c>
      <c r="J7" t="s">
        <v>120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"17:53:49.914"</f>
        <v>17:53:49.914</v>
      </c>
      <c r="T7" t="str">
        <f>"17:53:48.014"</f>
        <v>17:53:48.014</v>
      </c>
      <c r="U7" t="str">
        <f t="shared" si="0"/>
        <v>A38EF2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126</v>
      </c>
      <c r="AJ7">
        <v>33.756588000000001</v>
      </c>
      <c r="AK7" t="s">
        <v>127</v>
      </c>
      <c r="AL7">
        <v>-84.881208000000001</v>
      </c>
      <c r="AM7">
        <v>25</v>
      </c>
      <c r="AN7">
        <v>775</v>
      </c>
      <c r="AO7" t="s">
        <v>128</v>
      </c>
      <c r="AP7">
        <v>-49</v>
      </c>
      <c r="AQ7">
        <v>2</v>
      </c>
      <c r="AR7">
        <v>0</v>
      </c>
      <c r="AZ7">
        <v>1200</v>
      </c>
      <c r="BA7">
        <v>1</v>
      </c>
      <c r="BB7" t="str">
        <f t="shared" si="1"/>
        <v xml:space="preserve">N3284F  </v>
      </c>
      <c r="BC7">
        <v>1</v>
      </c>
      <c r="BE7">
        <v>0</v>
      </c>
      <c r="BF7">
        <v>0</v>
      </c>
      <c r="BG7">
        <v>0</v>
      </c>
      <c r="BH7">
        <v>975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"17:53:49.922"</f>
        <v>17:53:49.922</v>
      </c>
      <c r="CJ7">
        <v>0</v>
      </c>
      <c r="CK7">
        <v>0</v>
      </c>
      <c r="CL7">
        <v>0</v>
      </c>
      <c r="CM7">
        <v>2</v>
      </c>
      <c r="CN7">
        <v>0</v>
      </c>
      <c r="CO7">
        <v>5</v>
      </c>
      <c r="CP7" t="s">
        <v>118</v>
      </c>
      <c r="CQ7">
        <v>219</v>
      </c>
      <c r="CR7">
        <v>3</v>
      </c>
      <c r="CW7">
        <v>9864370</v>
      </c>
      <c r="CY7">
        <v>0</v>
      </c>
      <c r="CZ7">
        <v>0</v>
      </c>
      <c r="DA7">
        <v>1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"11/08/2021 17:53:50.430"</f>
        <v>11/08/2021 17:53:50.430</v>
      </c>
      <c r="C8" t="str">
        <f t="shared" si="2"/>
        <v>FFDFD3C0</v>
      </c>
      <c r="D8" t="s">
        <v>124</v>
      </c>
      <c r="E8">
        <v>8</v>
      </c>
      <c r="H8">
        <v>176</v>
      </c>
      <c r="I8" t="s">
        <v>114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"17:53:49.914"</f>
        <v>17:53:49.914</v>
      </c>
      <c r="T8" t="str">
        <f>"17:53:48.014"</f>
        <v>17:53:48.014</v>
      </c>
      <c r="U8" t="str">
        <f t="shared" si="0"/>
        <v>A38EF2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0</v>
      </c>
      <c r="AI8" t="s">
        <v>126</v>
      </c>
      <c r="AJ8">
        <v>33.756588000000001</v>
      </c>
      <c r="AK8" t="s">
        <v>127</v>
      </c>
      <c r="AL8">
        <v>-84.881208000000001</v>
      </c>
      <c r="AM8">
        <v>25</v>
      </c>
      <c r="AN8">
        <v>775</v>
      </c>
      <c r="AO8" t="s">
        <v>128</v>
      </c>
      <c r="AP8">
        <v>-49</v>
      </c>
      <c r="AQ8">
        <v>2</v>
      </c>
      <c r="AR8">
        <v>0</v>
      </c>
      <c r="AZ8">
        <v>1200</v>
      </c>
      <c r="BA8">
        <v>1</v>
      </c>
      <c r="BB8" t="str">
        <f t="shared" si="1"/>
        <v xml:space="preserve">N3284F  </v>
      </c>
      <c r="BC8">
        <v>1</v>
      </c>
      <c r="BE8">
        <v>0</v>
      </c>
      <c r="BF8">
        <v>0</v>
      </c>
      <c r="BG8">
        <v>0</v>
      </c>
      <c r="BH8">
        <v>975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"17:53:49.922"</f>
        <v>17:53:49.922</v>
      </c>
      <c r="CJ8">
        <v>0</v>
      </c>
      <c r="CK8">
        <v>0</v>
      </c>
      <c r="CL8">
        <v>0</v>
      </c>
      <c r="CM8">
        <v>2</v>
      </c>
      <c r="CN8">
        <v>0</v>
      </c>
      <c r="CO8">
        <v>5</v>
      </c>
      <c r="CP8" t="s">
        <v>118</v>
      </c>
      <c r="CQ8">
        <v>219</v>
      </c>
      <c r="CR8">
        <v>3</v>
      </c>
      <c r="CW8">
        <v>9864370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"11/08/2021 17:53:50.430"</f>
        <v>11/08/2021 17:53:50.430</v>
      </c>
      <c r="C9" t="str">
        <f t="shared" si="2"/>
        <v>FFDFD3C0</v>
      </c>
      <c r="D9" t="s">
        <v>121</v>
      </c>
      <c r="E9">
        <v>4</v>
      </c>
      <c r="F9">
        <v>2004</v>
      </c>
      <c r="G9" t="s">
        <v>122</v>
      </c>
      <c r="J9" t="s">
        <v>123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"17:53:49.914"</f>
        <v>17:53:49.914</v>
      </c>
      <c r="T9" t="str">
        <f>"17:53:48.014"</f>
        <v>17:53:48.014</v>
      </c>
      <c r="U9" t="str">
        <f t="shared" si="0"/>
        <v>A38EF2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0</v>
      </c>
      <c r="AI9" t="s">
        <v>126</v>
      </c>
      <c r="AJ9">
        <v>33.756588000000001</v>
      </c>
      <c r="AK9" t="s">
        <v>127</v>
      </c>
      <c r="AL9">
        <v>-84.881208000000001</v>
      </c>
      <c r="AM9">
        <v>25</v>
      </c>
      <c r="AN9">
        <v>775</v>
      </c>
      <c r="AO9" t="s">
        <v>128</v>
      </c>
      <c r="AP9">
        <v>-49</v>
      </c>
      <c r="AQ9">
        <v>2</v>
      </c>
      <c r="AR9">
        <v>0</v>
      </c>
      <c r="AZ9">
        <v>1200</v>
      </c>
      <c r="BA9">
        <v>1</v>
      </c>
      <c r="BB9" t="str">
        <f t="shared" si="1"/>
        <v xml:space="preserve">N3284F  </v>
      </c>
      <c r="BC9">
        <v>1</v>
      </c>
      <c r="BE9">
        <v>0</v>
      </c>
      <c r="BF9">
        <v>0</v>
      </c>
      <c r="BG9">
        <v>0</v>
      </c>
      <c r="BH9">
        <v>975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"17:53:49.922"</f>
        <v>17:53:49.922</v>
      </c>
      <c r="CJ9">
        <v>0</v>
      </c>
      <c r="CK9">
        <v>0</v>
      </c>
      <c r="CL9">
        <v>0</v>
      </c>
      <c r="CM9">
        <v>2</v>
      </c>
      <c r="CN9">
        <v>0</v>
      </c>
      <c r="CO9">
        <v>5</v>
      </c>
      <c r="CP9" t="s">
        <v>118</v>
      </c>
      <c r="CQ9">
        <v>219</v>
      </c>
      <c r="CR9">
        <v>3</v>
      </c>
      <c r="CW9">
        <v>9864370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"11/08/2021 17:53:52.830"</f>
        <v>11/08/2021 17:53:52.830</v>
      </c>
      <c r="C10" t="str">
        <f t="shared" si="2"/>
        <v>FFDFD3C0</v>
      </c>
      <c r="D10" t="s">
        <v>113</v>
      </c>
      <c r="E10">
        <v>4</v>
      </c>
      <c r="H10">
        <v>10</v>
      </c>
      <c r="I10" t="s">
        <v>114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"17:53:52.477"</f>
        <v>17:53:52.477</v>
      </c>
      <c r="T10" t="str">
        <f>"17:53:50.477"</f>
        <v>17:53:50.477</v>
      </c>
      <c r="U10" t="str">
        <f t="shared" si="0"/>
        <v>A38EF2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1</v>
      </c>
      <c r="AI10" t="s">
        <v>126</v>
      </c>
      <c r="AJ10">
        <v>33.756588000000001</v>
      </c>
      <c r="AK10" t="s">
        <v>129</v>
      </c>
      <c r="AL10">
        <v>-84.882045000000005</v>
      </c>
      <c r="AM10">
        <v>25</v>
      </c>
      <c r="AN10">
        <v>775</v>
      </c>
      <c r="AO10" t="s">
        <v>128</v>
      </c>
      <c r="AP10">
        <v>-57</v>
      </c>
      <c r="AQ10">
        <v>2</v>
      </c>
      <c r="AR10">
        <v>64</v>
      </c>
      <c r="AZ10">
        <v>1200</v>
      </c>
      <c r="BA10">
        <v>1</v>
      </c>
      <c r="BB10" t="str">
        <f t="shared" si="1"/>
        <v xml:space="preserve">N3284F  </v>
      </c>
      <c r="BC10">
        <v>1</v>
      </c>
      <c r="BE10">
        <v>0</v>
      </c>
      <c r="BF10">
        <v>0</v>
      </c>
      <c r="BG10">
        <v>0</v>
      </c>
      <c r="BH10">
        <v>975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"17:53:52.481"</f>
        <v>17:53:52.481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3</v>
      </c>
      <c r="CP10" t="s">
        <v>118</v>
      </c>
      <c r="CQ10">
        <v>219</v>
      </c>
      <c r="CR10">
        <v>3</v>
      </c>
      <c r="CW10">
        <v>9868446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"11/08/2021 17:53:52.830"</f>
        <v>11/08/2021 17:53:52.830</v>
      </c>
      <c r="C11" t="str">
        <f t="shared" si="2"/>
        <v>FFDFD3C0</v>
      </c>
      <c r="D11" t="s">
        <v>119</v>
      </c>
      <c r="E11">
        <v>5</v>
      </c>
      <c r="F11">
        <v>1005</v>
      </c>
      <c r="G11" t="s">
        <v>114</v>
      </c>
      <c r="J11" t="s">
        <v>120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"17:53:52.477"</f>
        <v>17:53:52.477</v>
      </c>
      <c r="T11" t="str">
        <f>"17:53:50.477"</f>
        <v>17:53:50.477</v>
      </c>
      <c r="U11" t="str">
        <f t="shared" si="0"/>
        <v>A38EF2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1</v>
      </c>
      <c r="AI11" t="s">
        <v>126</v>
      </c>
      <c r="AJ11">
        <v>33.756588000000001</v>
      </c>
      <c r="AK11" t="s">
        <v>129</v>
      </c>
      <c r="AL11">
        <v>-84.882045000000005</v>
      </c>
      <c r="AM11">
        <v>25</v>
      </c>
      <c r="AN11">
        <v>775</v>
      </c>
      <c r="AO11" t="s">
        <v>128</v>
      </c>
      <c r="AP11">
        <v>-57</v>
      </c>
      <c r="AQ11">
        <v>2</v>
      </c>
      <c r="AR11">
        <v>64</v>
      </c>
      <c r="AZ11">
        <v>1200</v>
      </c>
      <c r="BA11">
        <v>1</v>
      </c>
      <c r="BB11" t="str">
        <f t="shared" si="1"/>
        <v xml:space="preserve">N3284F  </v>
      </c>
      <c r="BC11">
        <v>1</v>
      </c>
      <c r="BE11">
        <v>0</v>
      </c>
      <c r="BF11">
        <v>0</v>
      </c>
      <c r="BG11">
        <v>0</v>
      </c>
      <c r="BH11">
        <v>975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"17:53:52.481"</f>
        <v>17:53:52.481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3</v>
      </c>
      <c r="CP11" t="s">
        <v>118</v>
      </c>
      <c r="CQ11">
        <v>219</v>
      </c>
      <c r="CR11">
        <v>3</v>
      </c>
      <c r="CW11">
        <v>9868446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"11/08/2021 17:53:52.830"</f>
        <v>11/08/2021 17:53:52.830</v>
      </c>
      <c r="C12" t="str">
        <f t="shared" si="2"/>
        <v>FFDFD3C0</v>
      </c>
      <c r="D12" t="s">
        <v>124</v>
      </c>
      <c r="E12">
        <v>8</v>
      </c>
      <c r="H12">
        <v>176</v>
      </c>
      <c r="I12" t="s">
        <v>114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"17:53:52.477"</f>
        <v>17:53:52.477</v>
      </c>
      <c r="T12" t="str">
        <f>"17:53:50.477"</f>
        <v>17:53:50.477</v>
      </c>
      <c r="U12" t="str">
        <f t="shared" si="0"/>
        <v>A38EF2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126</v>
      </c>
      <c r="AJ12">
        <v>33.756588000000001</v>
      </c>
      <c r="AK12" t="s">
        <v>129</v>
      </c>
      <c r="AL12">
        <v>-84.882045000000005</v>
      </c>
      <c r="AM12">
        <v>25</v>
      </c>
      <c r="AN12">
        <v>775</v>
      </c>
      <c r="AO12" t="s">
        <v>128</v>
      </c>
      <c r="AP12">
        <v>-57</v>
      </c>
      <c r="AQ12">
        <v>2</v>
      </c>
      <c r="AR12">
        <v>64</v>
      </c>
      <c r="AZ12">
        <v>1200</v>
      </c>
      <c r="BA12">
        <v>1</v>
      </c>
      <c r="BB12" t="str">
        <f t="shared" si="1"/>
        <v xml:space="preserve">N3284F  </v>
      </c>
      <c r="BC12">
        <v>1</v>
      </c>
      <c r="BE12">
        <v>0</v>
      </c>
      <c r="BF12">
        <v>0</v>
      </c>
      <c r="BG12">
        <v>0</v>
      </c>
      <c r="BH12">
        <v>975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"17:53:52.481"</f>
        <v>17:53:52.481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3</v>
      </c>
      <c r="CP12" t="s">
        <v>118</v>
      </c>
      <c r="CQ12">
        <v>219</v>
      </c>
      <c r="CR12">
        <v>3</v>
      </c>
      <c r="CW12">
        <v>9868446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"11/08/2021 17:53:52.830"</f>
        <v>11/08/2021 17:53:52.830</v>
      </c>
      <c r="C13" t="str">
        <f t="shared" si="2"/>
        <v>FFDFD3C0</v>
      </c>
      <c r="D13" t="s">
        <v>121</v>
      </c>
      <c r="E13">
        <v>4</v>
      </c>
      <c r="F13">
        <v>2004</v>
      </c>
      <c r="G13" t="s">
        <v>122</v>
      </c>
      <c r="J13" t="s">
        <v>123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"17:53:52.477"</f>
        <v>17:53:52.477</v>
      </c>
      <c r="T13" t="str">
        <f>"17:53:50.477"</f>
        <v>17:53:50.477</v>
      </c>
      <c r="U13" t="str">
        <f t="shared" si="0"/>
        <v>A38EF2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126</v>
      </c>
      <c r="AJ13">
        <v>33.756588000000001</v>
      </c>
      <c r="AK13" t="s">
        <v>129</v>
      </c>
      <c r="AL13">
        <v>-84.882045000000005</v>
      </c>
      <c r="AM13">
        <v>25</v>
      </c>
      <c r="AN13">
        <v>775</v>
      </c>
      <c r="AO13" t="s">
        <v>128</v>
      </c>
      <c r="AP13">
        <v>-57</v>
      </c>
      <c r="AQ13">
        <v>2</v>
      </c>
      <c r="AR13">
        <v>64</v>
      </c>
      <c r="AZ13">
        <v>1200</v>
      </c>
      <c r="BA13">
        <v>1</v>
      </c>
      <c r="BB13" t="str">
        <f t="shared" si="1"/>
        <v xml:space="preserve">N3284F  </v>
      </c>
      <c r="BC13">
        <v>1</v>
      </c>
      <c r="BE13">
        <v>0</v>
      </c>
      <c r="BF13">
        <v>0</v>
      </c>
      <c r="BG13">
        <v>0</v>
      </c>
      <c r="BH13">
        <v>975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"17:53:52.481"</f>
        <v>17:53:52.481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3</v>
      </c>
      <c r="CP13" t="s">
        <v>118</v>
      </c>
      <c r="CQ13">
        <v>219</v>
      </c>
      <c r="CR13">
        <v>3</v>
      </c>
      <c r="CW13">
        <v>9868446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"11/08/2021 17:53:53.816"</f>
        <v>11/08/2021 17:53:53.816</v>
      </c>
      <c r="C14" t="str">
        <f t="shared" si="2"/>
        <v>FFDFD3C0</v>
      </c>
      <c r="D14" t="s">
        <v>113</v>
      </c>
      <c r="E14">
        <v>4</v>
      </c>
      <c r="H14">
        <v>10</v>
      </c>
      <c r="I14" t="s">
        <v>114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"17:53:53.500"</f>
        <v>17:53:53.500</v>
      </c>
      <c r="T14" t="str">
        <f>"17:53:50.500"</f>
        <v>17:53:50.500</v>
      </c>
      <c r="U14" t="str">
        <f t="shared" si="0"/>
        <v>A38EF2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126</v>
      </c>
      <c r="AJ14">
        <v>33.756588000000001</v>
      </c>
      <c r="AK14" t="s">
        <v>130</v>
      </c>
      <c r="AL14">
        <v>-84.882388000000006</v>
      </c>
      <c r="AM14">
        <v>25</v>
      </c>
      <c r="AN14">
        <v>775</v>
      </c>
      <c r="AO14" t="s">
        <v>128</v>
      </c>
      <c r="AP14">
        <v>-57</v>
      </c>
      <c r="AQ14">
        <v>2</v>
      </c>
      <c r="AR14">
        <v>64</v>
      </c>
      <c r="AZ14">
        <v>1200</v>
      </c>
      <c r="BA14">
        <v>1</v>
      </c>
      <c r="BB14" t="str">
        <f t="shared" si="1"/>
        <v xml:space="preserve">N3284F  </v>
      </c>
      <c r="BC14">
        <v>1</v>
      </c>
      <c r="BE14">
        <v>0</v>
      </c>
      <c r="BF14">
        <v>0</v>
      </c>
      <c r="BG14">
        <v>0</v>
      </c>
      <c r="BH14">
        <v>975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"17:53:53.500"</f>
        <v>17:53:53.500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5</v>
      </c>
      <c r="CP14" t="s">
        <v>118</v>
      </c>
      <c r="CQ14">
        <v>219</v>
      </c>
      <c r="CR14">
        <v>3</v>
      </c>
      <c r="CW14">
        <v>9870141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"11/08/2021 17:53:53.816"</f>
        <v>11/08/2021 17:53:53.816</v>
      </c>
      <c r="C15" t="str">
        <f t="shared" si="2"/>
        <v>FFDFD3C0</v>
      </c>
      <c r="D15" t="s">
        <v>124</v>
      </c>
      <c r="E15">
        <v>8</v>
      </c>
      <c r="H15">
        <v>176</v>
      </c>
      <c r="I15" t="s">
        <v>114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"17:53:53.500"</f>
        <v>17:53:53.500</v>
      </c>
      <c r="T15" t="str">
        <f>"17:53:50.500"</f>
        <v>17:53:50.500</v>
      </c>
      <c r="U15" t="str">
        <f t="shared" si="0"/>
        <v>A38EF2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126</v>
      </c>
      <c r="AJ15">
        <v>33.756588000000001</v>
      </c>
      <c r="AK15" t="s">
        <v>130</v>
      </c>
      <c r="AL15">
        <v>-84.882388000000006</v>
      </c>
      <c r="AM15">
        <v>25</v>
      </c>
      <c r="AN15">
        <v>775</v>
      </c>
      <c r="AO15" t="s">
        <v>128</v>
      </c>
      <c r="AP15">
        <v>-57</v>
      </c>
      <c r="AQ15">
        <v>2</v>
      </c>
      <c r="AR15">
        <v>64</v>
      </c>
      <c r="AZ15">
        <v>1200</v>
      </c>
      <c r="BA15">
        <v>1</v>
      </c>
      <c r="BB15" t="str">
        <f t="shared" si="1"/>
        <v xml:space="preserve">N3284F  </v>
      </c>
      <c r="BC15">
        <v>1</v>
      </c>
      <c r="BE15">
        <v>0</v>
      </c>
      <c r="BF15">
        <v>0</v>
      </c>
      <c r="BG15">
        <v>0</v>
      </c>
      <c r="BH15">
        <v>975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"17:53:53.500"</f>
        <v>17:53:53.500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5</v>
      </c>
      <c r="CP15" t="s">
        <v>118</v>
      </c>
      <c r="CQ15">
        <v>219</v>
      </c>
      <c r="CR15">
        <v>3</v>
      </c>
      <c r="CW15">
        <v>9870141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"11/08/2021 17:53:53.816"</f>
        <v>11/08/2021 17:53:53.816</v>
      </c>
      <c r="C16" t="str">
        <f t="shared" si="2"/>
        <v>FFDFD3C0</v>
      </c>
      <c r="D16" t="s">
        <v>119</v>
      </c>
      <c r="E16">
        <v>5</v>
      </c>
      <c r="F16">
        <v>1005</v>
      </c>
      <c r="G16" t="s">
        <v>114</v>
      </c>
      <c r="J16" t="s">
        <v>120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"17:53:53.500"</f>
        <v>17:53:53.500</v>
      </c>
      <c r="T16" t="str">
        <f>"17:53:50.500"</f>
        <v>17:53:50.500</v>
      </c>
      <c r="U16" t="str">
        <f t="shared" si="0"/>
        <v>A38EF2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126</v>
      </c>
      <c r="AJ16">
        <v>33.756588000000001</v>
      </c>
      <c r="AK16" t="s">
        <v>130</v>
      </c>
      <c r="AL16">
        <v>-84.882388000000006</v>
      </c>
      <c r="AM16">
        <v>25</v>
      </c>
      <c r="AN16">
        <v>775</v>
      </c>
      <c r="AO16" t="s">
        <v>128</v>
      </c>
      <c r="AP16">
        <v>-57</v>
      </c>
      <c r="AQ16">
        <v>2</v>
      </c>
      <c r="AR16">
        <v>64</v>
      </c>
      <c r="AZ16">
        <v>1200</v>
      </c>
      <c r="BA16">
        <v>1</v>
      </c>
      <c r="BB16" t="str">
        <f t="shared" si="1"/>
        <v xml:space="preserve">N3284F  </v>
      </c>
      <c r="BC16">
        <v>1</v>
      </c>
      <c r="BE16">
        <v>0</v>
      </c>
      <c r="BF16">
        <v>0</v>
      </c>
      <c r="BG16">
        <v>0</v>
      </c>
      <c r="BH16">
        <v>975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"17:53:53.500"</f>
        <v>17:53:53.500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5</v>
      </c>
      <c r="CP16" t="s">
        <v>118</v>
      </c>
      <c r="CQ16">
        <v>219</v>
      </c>
      <c r="CR16">
        <v>3</v>
      </c>
      <c r="CW16">
        <v>9870141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"11/08/2021 17:53:53.816"</f>
        <v>11/08/2021 17:53:53.816</v>
      </c>
      <c r="C17" t="str">
        <f t="shared" si="2"/>
        <v>FFDFD3C0</v>
      </c>
      <c r="D17" t="s">
        <v>121</v>
      </c>
      <c r="E17">
        <v>4</v>
      </c>
      <c r="F17">
        <v>2004</v>
      </c>
      <c r="G17" t="s">
        <v>122</v>
      </c>
      <c r="J17" t="s">
        <v>123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"17:53:53.500"</f>
        <v>17:53:53.500</v>
      </c>
      <c r="T17" t="str">
        <f>"17:53:50.500"</f>
        <v>17:53:50.500</v>
      </c>
      <c r="U17" t="str">
        <f t="shared" si="0"/>
        <v>A38EF2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126</v>
      </c>
      <c r="AJ17">
        <v>33.756588000000001</v>
      </c>
      <c r="AK17" t="s">
        <v>130</v>
      </c>
      <c r="AL17">
        <v>-84.882388000000006</v>
      </c>
      <c r="AM17">
        <v>25</v>
      </c>
      <c r="AN17">
        <v>775</v>
      </c>
      <c r="AO17" t="s">
        <v>128</v>
      </c>
      <c r="AP17">
        <v>-57</v>
      </c>
      <c r="AQ17">
        <v>2</v>
      </c>
      <c r="AR17">
        <v>64</v>
      </c>
      <c r="AZ17">
        <v>1200</v>
      </c>
      <c r="BA17">
        <v>1</v>
      </c>
      <c r="BB17" t="str">
        <f t="shared" si="1"/>
        <v xml:space="preserve">N3284F  </v>
      </c>
      <c r="BC17">
        <v>1</v>
      </c>
      <c r="BE17">
        <v>0</v>
      </c>
      <c r="BF17">
        <v>0</v>
      </c>
      <c r="BG17">
        <v>0</v>
      </c>
      <c r="BH17">
        <v>975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"17:53:53.500"</f>
        <v>17:53:53.500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5</v>
      </c>
      <c r="CP17" t="s">
        <v>118</v>
      </c>
      <c r="CQ17">
        <v>219</v>
      </c>
      <c r="CR17">
        <v>3</v>
      </c>
      <c r="CW17">
        <v>9870141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"11/08/2021 17:53:54.816"</f>
        <v>11/08/2021 17:53:54.816</v>
      </c>
      <c r="C18" t="str">
        <f t="shared" si="2"/>
        <v>FFDFD3C0</v>
      </c>
      <c r="D18" t="s">
        <v>113</v>
      </c>
      <c r="E18">
        <v>4</v>
      </c>
      <c r="H18">
        <v>10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"17:53:54.492"</f>
        <v>17:53:54.492</v>
      </c>
      <c r="T18" t="str">
        <f>"17:53:54.092"</f>
        <v>17:53:54.092</v>
      </c>
      <c r="U18" t="str">
        <f t="shared" si="0"/>
        <v>A38EF2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126</v>
      </c>
      <c r="AJ18">
        <v>33.756588000000001</v>
      </c>
      <c r="AK18" t="s">
        <v>131</v>
      </c>
      <c r="AL18">
        <v>-84.882773999999998</v>
      </c>
      <c r="AM18">
        <v>25</v>
      </c>
      <c r="AN18">
        <v>800</v>
      </c>
      <c r="AO18" t="s">
        <v>128</v>
      </c>
      <c r="AP18">
        <v>-64</v>
      </c>
      <c r="AQ18">
        <v>2</v>
      </c>
      <c r="AR18">
        <v>320</v>
      </c>
      <c r="AZ18">
        <v>1200</v>
      </c>
      <c r="BA18">
        <v>1</v>
      </c>
      <c r="BB18" t="str">
        <f t="shared" si="1"/>
        <v xml:space="preserve">N3284F  </v>
      </c>
      <c r="BC18">
        <v>1</v>
      </c>
      <c r="BE18">
        <v>0</v>
      </c>
      <c r="BF18">
        <v>0</v>
      </c>
      <c r="BG18">
        <v>0</v>
      </c>
      <c r="BH18">
        <v>1000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"17:53:54.500"</f>
        <v>17:53:54.500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5</v>
      </c>
      <c r="CP18" t="s">
        <v>118</v>
      </c>
      <c r="CQ18">
        <v>219</v>
      </c>
      <c r="CR18">
        <v>3</v>
      </c>
      <c r="CW18">
        <v>9871834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"11/08/2021 17:53:54.816"</f>
        <v>11/08/2021 17:53:54.816</v>
      </c>
      <c r="C19" t="str">
        <f t="shared" si="2"/>
        <v>FFDFD3C0</v>
      </c>
      <c r="D19" t="s">
        <v>124</v>
      </c>
      <c r="E19">
        <v>8</v>
      </c>
      <c r="H19">
        <v>176</v>
      </c>
      <c r="I19" t="s">
        <v>114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"17:53:54.492"</f>
        <v>17:53:54.492</v>
      </c>
      <c r="T19" t="str">
        <f>"17:53:54.092"</f>
        <v>17:53:54.092</v>
      </c>
      <c r="U19" t="str">
        <f t="shared" si="0"/>
        <v>A38EF2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126</v>
      </c>
      <c r="AJ19">
        <v>33.756588000000001</v>
      </c>
      <c r="AK19" t="s">
        <v>131</v>
      </c>
      <c r="AL19">
        <v>-84.882773999999998</v>
      </c>
      <c r="AM19">
        <v>25</v>
      </c>
      <c r="AN19">
        <v>800</v>
      </c>
      <c r="AO19" t="s">
        <v>128</v>
      </c>
      <c r="AP19">
        <v>-64</v>
      </c>
      <c r="AQ19">
        <v>2</v>
      </c>
      <c r="AR19">
        <v>320</v>
      </c>
      <c r="AZ19">
        <v>1200</v>
      </c>
      <c r="BA19">
        <v>1</v>
      </c>
      <c r="BB19" t="str">
        <f t="shared" si="1"/>
        <v xml:space="preserve">N3284F  </v>
      </c>
      <c r="BC19">
        <v>1</v>
      </c>
      <c r="BE19">
        <v>0</v>
      </c>
      <c r="BF19">
        <v>0</v>
      </c>
      <c r="BG19">
        <v>0</v>
      </c>
      <c r="BH19">
        <v>1000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"17:53:54.500"</f>
        <v>17:53:54.500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5</v>
      </c>
      <c r="CP19" t="s">
        <v>118</v>
      </c>
      <c r="CQ19">
        <v>219</v>
      </c>
      <c r="CR19">
        <v>3</v>
      </c>
      <c r="CW19">
        <v>9871834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"11/08/2021 17:53:54.816"</f>
        <v>11/08/2021 17:53:54.816</v>
      </c>
      <c r="C20" t="str">
        <f t="shared" si="2"/>
        <v>FFDFD3C0</v>
      </c>
      <c r="D20" t="s">
        <v>119</v>
      </c>
      <c r="E20">
        <v>5</v>
      </c>
      <c r="F20">
        <v>1005</v>
      </c>
      <c r="G20" t="s">
        <v>114</v>
      </c>
      <c r="J20" t="s">
        <v>120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"17:53:54.492"</f>
        <v>17:53:54.492</v>
      </c>
      <c r="T20" t="str">
        <f>"17:53:54.092"</f>
        <v>17:53:54.092</v>
      </c>
      <c r="U20" t="str">
        <f t="shared" si="0"/>
        <v>A38EF2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126</v>
      </c>
      <c r="AJ20">
        <v>33.756588000000001</v>
      </c>
      <c r="AK20" t="s">
        <v>131</v>
      </c>
      <c r="AL20">
        <v>-84.882773999999998</v>
      </c>
      <c r="AM20">
        <v>25</v>
      </c>
      <c r="AN20">
        <v>800</v>
      </c>
      <c r="AO20" t="s">
        <v>128</v>
      </c>
      <c r="AP20">
        <v>-64</v>
      </c>
      <c r="AQ20">
        <v>2</v>
      </c>
      <c r="AR20">
        <v>320</v>
      </c>
      <c r="AZ20">
        <v>1200</v>
      </c>
      <c r="BA20">
        <v>1</v>
      </c>
      <c r="BB20" t="str">
        <f t="shared" si="1"/>
        <v xml:space="preserve">N3284F  </v>
      </c>
      <c r="BC20">
        <v>1</v>
      </c>
      <c r="BE20">
        <v>0</v>
      </c>
      <c r="BF20">
        <v>0</v>
      </c>
      <c r="BG20">
        <v>0</v>
      </c>
      <c r="BH20">
        <v>1000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"17:53:54.500"</f>
        <v>17:53:54.500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5</v>
      </c>
      <c r="CP20" t="s">
        <v>118</v>
      </c>
      <c r="CQ20">
        <v>219</v>
      </c>
      <c r="CR20">
        <v>3</v>
      </c>
      <c r="CW20">
        <v>9871834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"11/08/2021 17:53:54.848"</f>
        <v>11/08/2021 17:53:54.848</v>
      </c>
      <c r="C21" t="str">
        <f t="shared" si="2"/>
        <v>FFDFD3C0</v>
      </c>
      <c r="D21" t="s">
        <v>121</v>
      </c>
      <c r="E21">
        <v>4</v>
      </c>
      <c r="F21">
        <v>2004</v>
      </c>
      <c r="G21" t="s">
        <v>122</v>
      </c>
      <c r="J21" t="s">
        <v>123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"17:53:54.492"</f>
        <v>17:53:54.492</v>
      </c>
      <c r="T21" t="str">
        <f>"17:53:54.092"</f>
        <v>17:53:54.092</v>
      </c>
      <c r="U21" t="str">
        <f t="shared" si="0"/>
        <v>A38EF2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126</v>
      </c>
      <c r="AJ21">
        <v>33.756588000000001</v>
      </c>
      <c r="AK21" t="s">
        <v>131</v>
      </c>
      <c r="AL21">
        <v>-84.882773999999998</v>
      </c>
      <c r="AM21">
        <v>25</v>
      </c>
      <c r="AN21">
        <v>800</v>
      </c>
      <c r="AO21" t="s">
        <v>128</v>
      </c>
      <c r="AP21">
        <v>-64</v>
      </c>
      <c r="AQ21">
        <v>2</v>
      </c>
      <c r="AR21">
        <v>320</v>
      </c>
      <c r="AZ21">
        <v>1200</v>
      </c>
      <c r="BA21">
        <v>1</v>
      </c>
      <c r="BB21" t="str">
        <f t="shared" si="1"/>
        <v xml:space="preserve">N3284F  </v>
      </c>
      <c r="BC21">
        <v>1</v>
      </c>
      <c r="BE21">
        <v>0</v>
      </c>
      <c r="BF21">
        <v>0</v>
      </c>
      <c r="BG21">
        <v>0</v>
      </c>
      <c r="BH21">
        <v>1000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"17:53:54.500"</f>
        <v>17:53:54.500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5</v>
      </c>
      <c r="CP21" t="s">
        <v>118</v>
      </c>
      <c r="CQ21">
        <v>219</v>
      </c>
      <c r="CR21">
        <v>3</v>
      </c>
      <c r="CW21">
        <v>9871834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"11/08/2021 17:53:56.254"</f>
        <v>11/08/2021 17:53:56.254</v>
      </c>
      <c r="C22" t="str">
        <f t="shared" si="2"/>
        <v>FFDFD3C0</v>
      </c>
      <c r="D22" t="s">
        <v>113</v>
      </c>
      <c r="E22">
        <v>4</v>
      </c>
      <c r="H22">
        <v>10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"17:53:55.906"</f>
        <v>17:53:55.906</v>
      </c>
      <c r="T22" t="str">
        <f>"17:53:54.106"</f>
        <v>17:53:54.106</v>
      </c>
      <c r="U22" t="str">
        <f t="shared" si="0"/>
        <v>A38EF2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132</v>
      </c>
      <c r="AJ22">
        <v>33.756630000000001</v>
      </c>
      <c r="AK22" t="s">
        <v>133</v>
      </c>
      <c r="AL22">
        <v>-84.883289000000005</v>
      </c>
      <c r="AM22">
        <v>25</v>
      </c>
      <c r="AN22">
        <v>800</v>
      </c>
      <c r="AO22" t="s">
        <v>128</v>
      </c>
      <c r="AP22">
        <v>-64</v>
      </c>
      <c r="AQ22">
        <v>2</v>
      </c>
      <c r="AR22">
        <v>320</v>
      </c>
      <c r="AZ22">
        <v>1200</v>
      </c>
      <c r="BA22">
        <v>1</v>
      </c>
      <c r="BB22" t="str">
        <f t="shared" si="1"/>
        <v xml:space="preserve">N3284F  </v>
      </c>
      <c r="BC22">
        <v>1</v>
      </c>
      <c r="BE22">
        <v>0</v>
      </c>
      <c r="BF22">
        <v>0</v>
      </c>
      <c r="BG22">
        <v>0</v>
      </c>
      <c r="BH22">
        <v>1000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"17:53:55.907"</f>
        <v>17:53:55.907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6</v>
      </c>
      <c r="CP22" t="s">
        <v>118</v>
      </c>
      <c r="CQ22">
        <v>219</v>
      </c>
      <c r="CR22">
        <v>3</v>
      </c>
      <c r="CW22">
        <v>9874143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"11/08/2021 17:53:56.254"</f>
        <v>11/08/2021 17:53:56.254</v>
      </c>
      <c r="C23" t="str">
        <f t="shared" si="2"/>
        <v>FFDFD3C0</v>
      </c>
      <c r="D23" t="s">
        <v>124</v>
      </c>
      <c r="E23">
        <v>8</v>
      </c>
      <c r="H23">
        <v>176</v>
      </c>
      <c r="I23" t="s">
        <v>114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"17:53:55.906"</f>
        <v>17:53:55.906</v>
      </c>
      <c r="T23" t="str">
        <f>"17:53:54.106"</f>
        <v>17:53:54.106</v>
      </c>
      <c r="U23" t="str">
        <f t="shared" si="0"/>
        <v>A38EF2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132</v>
      </c>
      <c r="AJ23">
        <v>33.756630000000001</v>
      </c>
      <c r="AK23" t="s">
        <v>133</v>
      </c>
      <c r="AL23">
        <v>-84.883289000000005</v>
      </c>
      <c r="AM23">
        <v>25</v>
      </c>
      <c r="AN23">
        <v>800</v>
      </c>
      <c r="AO23" t="s">
        <v>128</v>
      </c>
      <c r="AP23">
        <v>-64</v>
      </c>
      <c r="AQ23">
        <v>2</v>
      </c>
      <c r="AR23">
        <v>320</v>
      </c>
      <c r="AZ23">
        <v>1200</v>
      </c>
      <c r="BA23">
        <v>1</v>
      </c>
      <c r="BB23" t="str">
        <f t="shared" si="1"/>
        <v xml:space="preserve">N3284F  </v>
      </c>
      <c r="BC23">
        <v>1</v>
      </c>
      <c r="BE23">
        <v>0</v>
      </c>
      <c r="BF23">
        <v>0</v>
      </c>
      <c r="BG23">
        <v>0</v>
      </c>
      <c r="BH23">
        <v>1000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"17:53:55.907"</f>
        <v>17:53:55.907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6</v>
      </c>
      <c r="CP23" t="s">
        <v>118</v>
      </c>
      <c r="CQ23">
        <v>219</v>
      </c>
      <c r="CR23">
        <v>3</v>
      </c>
      <c r="CW23">
        <v>9874143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"11/08/2021 17:53:56.254"</f>
        <v>11/08/2021 17:53:56.254</v>
      </c>
      <c r="C24" t="str">
        <f t="shared" si="2"/>
        <v>FFDFD3C0</v>
      </c>
      <c r="D24" t="s">
        <v>119</v>
      </c>
      <c r="E24">
        <v>5</v>
      </c>
      <c r="F24">
        <v>1005</v>
      </c>
      <c r="G24" t="s">
        <v>114</v>
      </c>
      <c r="J24" t="s">
        <v>120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"17:53:55.906"</f>
        <v>17:53:55.906</v>
      </c>
      <c r="T24" t="str">
        <f>"17:53:54.106"</f>
        <v>17:53:54.106</v>
      </c>
      <c r="U24" t="str">
        <f t="shared" si="0"/>
        <v>A38EF2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132</v>
      </c>
      <c r="AJ24">
        <v>33.756630000000001</v>
      </c>
      <c r="AK24" t="s">
        <v>133</v>
      </c>
      <c r="AL24">
        <v>-84.883289000000005</v>
      </c>
      <c r="AM24">
        <v>25</v>
      </c>
      <c r="AN24">
        <v>800</v>
      </c>
      <c r="AO24" t="s">
        <v>128</v>
      </c>
      <c r="AP24">
        <v>-64</v>
      </c>
      <c r="AQ24">
        <v>2</v>
      </c>
      <c r="AR24">
        <v>320</v>
      </c>
      <c r="AZ24">
        <v>1200</v>
      </c>
      <c r="BA24">
        <v>1</v>
      </c>
      <c r="BB24" t="str">
        <f t="shared" si="1"/>
        <v xml:space="preserve">N3284F  </v>
      </c>
      <c r="BC24">
        <v>1</v>
      </c>
      <c r="BE24">
        <v>0</v>
      </c>
      <c r="BF24">
        <v>0</v>
      </c>
      <c r="BG24">
        <v>0</v>
      </c>
      <c r="BH24">
        <v>1000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"17:53:55.907"</f>
        <v>17:53:55.907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6</v>
      </c>
      <c r="CP24" t="s">
        <v>118</v>
      </c>
      <c r="CQ24">
        <v>219</v>
      </c>
      <c r="CR24">
        <v>3</v>
      </c>
      <c r="CW24">
        <v>9874143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"11/08/2021 17:53:56.270"</f>
        <v>11/08/2021 17:53:56.270</v>
      </c>
      <c r="C25" t="str">
        <f t="shared" si="2"/>
        <v>FFDFD3C0</v>
      </c>
      <c r="D25" t="s">
        <v>121</v>
      </c>
      <c r="E25">
        <v>4</v>
      </c>
      <c r="F25">
        <v>2004</v>
      </c>
      <c r="G25" t="s">
        <v>122</v>
      </c>
      <c r="J25" t="s">
        <v>123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"17:53:55.906"</f>
        <v>17:53:55.906</v>
      </c>
      <c r="T25" t="str">
        <f>"17:53:54.106"</f>
        <v>17:53:54.106</v>
      </c>
      <c r="U25" t="str">
        <f t="shared" si="0"/>
        <v>A38EF2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132</v>
      </c>
      <c r="AJ25">
        <v>33.756630000000001</v>
      </c>
      <c r="AK25" t="s">
        <v>133</v>
      </c>
      <c r="AL25">
        <v>-84.883289000000005</v>
      </c>
      <c r="AM25">
        <v>25</v>
      </c>
      <c r="AN25">
        <v>800</v>
      </c>
      <c r="AO25" t="s">
        <v>128</v>
      </c>
      <c r="AP25">
        <v>-64</v>
      </c>
      <c r="AQ25">
        <v>2</v>
      </c>
      <c r="AR25">
        <v>320</v>
      </c>
      <c r="AZ25">
        <v>1200</v>
      </c>
      <c r="BA25">
        <v>1</v>
      </c>
      <c r="BB25" t="str">
        <f t="shared" si="1"/>
        <v xml:space="preserve">N3284F  </v>
      </c>
      <c r="BC25">
        <v>1</v>
      </c>
      <c r="BE25">
        <v>0</v>
      </c>
      <c r="BF25">
        <v>0</v>
      </c>
      <c r="BG25">
        <v>0</v>
      </c>
      <c r="BH25">
        <v>1000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"17:53:55.907"</f>
        <v>17:53:55.907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6</v>
      </c>
      <c r="CP25" t="s">
        <v>118</v>
      </c>
      <c r="CQ25">
        <v>219</v>
      </c>
      <c r="CR25">
        <v>3</v>
      </c>
      <c r="CW25">
        <v>9874143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"11/08/2021 17:53:57.348"</f>
        <v>11/08/2021 17:53:57.348</v>
      </c>
      <c r="C26" t="str">
        <f t="shared" si="2"/>
        <v>FFDFD3C0</v>
      </c>
      <c r="D26" t="s">
        <v>113</v>
      </c>
      <c r="E26">
        <v>4</v>
      </c>
      <c r="H26">
        <v>10</v>
      </c>
      <c r="I26" t="s">
        <v>114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"17:53:57.063"</f>
        <v>17:53:57.063</v>
      </c>
      <c r="T26" t="str">
        <f>"17:53:56.563"</f>
        <v>17:53:56.563</v>
      </c>
      <c r="U26" t="str">
        <f t="shared" si="0"/>
        <v>A38EF2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132</v>
      </c>
      <c r="AJ26">
        <v>33.756630000000001</v>
      </c>
      <c r="AK26" t="s">
        <v>134</v>
      </c>
      <c r="AL26">
        <v>-84.883740000000003</v>
      </c>
      <c r="AM26">
        <v>25</v>
      </c>
      <c r="AN26">
        <v>800</v>
      </c>
      <c r="AO26" t="s">
        <v>128</v>
      </c>
      <c r="AP26">
        <v>-69</v>
      </c>
      <c r="AQ26">
        <v>3</v>
      </c>
      <c r="AR26">
        <v>320</v>
      </c>
      <c r="AZ26">
        <v>1200</v>
      </c>
      <c r="BA26">
        <v>1</v>
      </c>
      <c r="BB26" t="str">
        <f t="shared" si="1"/>
        <v xml:space="preserve">N3284F  </v>
      </c>
      <c r="BC26">
        <v>1</v>
      </c>
      <c r="BE26">
        <v>0</v>
      </c>
      <c r="BF26">
        <v>0</v>
      </c>
      <c r="BG26">
        <v>0</v>
      </c>
      <c r="BH26">
        <v>1025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"17:53:57.069"</f>
        <v>17:53:57.069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6</v>
      </c>
      <c r="CP26" t="s">
        <v>118</v>
      </c>
      <c r="CQ26">
        <v>219</v>
      </c>
      <c r="CR26">
        <v>3</v>
      </c>
      <c r="CW26">
        <v>9876076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"11/08/2021 17:53:57.348"</f>
        <v>11/08/2021 17:53:57.348</v>
      </c>
      <c r="C27" t="str">
        <f t="shared" si="2"/>
        <v>FFDFD3C0</v>
      </c>
      <c r="D27" t="s">
        <v>124</v>
      </c>
      <c r="E27">
        <v>8</v>
      </c>
      <c r="H27">
        <v>176</v>
      </c>
      <c r="I27" t="s">
        <v>114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"17:53:57.063"</f>
        <v>17:53:57.063</v>
      </c>
      <c r="T27" t="str">
        <f>"17:53:56.563"</f>
        <v>17:53:56.563</v>
      </c>
      <c r="U27" t="str">
        <f t="shared" si="0"/>
        <v>A38EF2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132</v>
      </c>
      <c r="AJ27">
        <v>33.756630000000001</v>
      </c>
      <c r="AK27" t="s">
        <v>134</v>
      </c>
      <c r="AL27">
        <v>-84.883740000000003</v>
      </c>
      <c r="AM27">
        <v>25</v>
      </c>
      <c r="AN27">
        <v>800</v>
      </c>
      <c r="AO27" t="s">
        <v>128</v>
      </c>
      <c r="AP27">
        <v>-69</v>
      </c>
      <c r="AQ27">
        <v>3</v>
      </c>
      <c r="AR27">
        <v>320</v>
      </c>
      <c r="AZ27">
        <v>1200</v>
      </c>
      <c r="BA27">
        <v>1</v>
      </c>
      <c r="BB27" t="str">
        <f t="shared" si="1"/>
        <v xml:space="preserve">N3284F  </v>
      </c>
      <c r="BC27">
        <v>1</v>
      </c>
      <c r="BE27">
        <v>0</v>
      </c>
      <c r="BF27">
        <v>0</v>
      </c>
      <c r="BG27">
        <v>0</v>
      </c>
      <c r="BH27">
        <v>1025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"17:53:57.069"</f>
        <v>17:53:57.069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6</v>
      </c>
      <c r="CP27" t="s">
        <v>118</v>
      </c>
      <c r="CQ27">
        <v>219</v>
      </c>
      <c r="CR27">
        <v>3</v>
      </c>
      <c r="CW27">
        <v>9876076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"11/08/2021 17:53:57.348"</f>
        <v>11/08/2021 17:53:57.348</v>
      </c>
      <c r="C28" t="str">
        <f t="shared" si="2"/>
        <v>FFDFD3C0</v>
      </c>
      <c r="D28" t="s">
        <v>119</v>
      </c>
      <c r="E28">
        <v>5</v>
      </c>
      <c r="F28">
        <v>1005</v>
      </c>
      <c r="G28" t="s">
        <v>114</v>
      </c>
      <c r="J28" t="s">
        <v>120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"17:53:57.063"</f>
        <v>17:53:57.063</v>
      </c>
      <c r="T28" t="str">
        <f>"17:53:56.563"</f>
        <v>17:53:56.563</v>
      </c>
      <c r="U28" t="str">
        <f t="shared" si="0"/>
        <v>A38EF2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132</v>
      </c>
      <c r="AJ28">
        <v>33.756630000000001</v>
      </c>
      <c r="AK28" t="s">
        <v>134</v>
      </c>
      <c r="AL28">
        <v>-84.883740000000003</v>
      </c>
      <c r="AM28">
        <v>25</v>
      </c>
      <c r="AN28">
        <v>800</v>
      </c>
      <c r="AO28" t="s">
        <v>128</v>
      </c>
      <c r="AP28">
        <v>-69</v>
      </c>
      <c r="AQ28">
        <v>3</v>
      </c>
      <c r="AR28">
        <v>320</v>
      </c>
      <c r="AZ28">
        <v>1200</v>
      </c>
      <c r="BA28">
        <v>1</v>
      </c>
      <c r="BB28" t="str">
        <f t="shared" si="1"/>
        <v xml:space="preserve">N3284F  </v>
      </c>
      <c r="BC28">
        <v>1</v>
      </c>
      <c r="BE28">
        <v>0</v>
      </c>
      <c r="BF28">
        <v>0</v>
      </c>
      <c r="BG28">
        <v>0</v>
      </c>
      <c r="BH28">
        <v>1025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"17:53:57.069"</f>
        <v>17:53:57.069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6</v>
      </c>
      <c r="CP28" t="s">
        <v>118</v>
      </c>
      <c r="CQ28">
        <v>219</v>
      </c>
      <c r="CR28">
        <v>3</v>
      </c>
      <c r="CW28">
        <v>9876076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"11/08/2021 17:53:57.348"</f>
        <v>11/08/2021 17:53:57.348</v>
      </c>
      <c r="C29" t="str">
        <f t="shared" si="2"/>
        <v>FFDFD3C0</v>
      </c>
      <c r="D29" t="s">
        <v>121</v>
      </c>
      <c r="E29">
        <v>4</v>
      </c>
      <c r="F29">
        <v>2004</v>
      </c>
      <c r="G29" t="s">
        <v>122</v>
      </c>
      <c r="J29" t="s">
        <v>123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"17:53:57.063"</f>
        <v>17:53:57.063</v>
      </c>
      <c r="T29" t="str">
        <f>"17:53:56.563"</f>
        <v>17:53:56.563</v>
      </c>
      <c r="U29" t="str">
        <f t="shared" si="0"/>
        <v>A38EF2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132</v>
      </c>
      <c r="AJ29">
        <v>33.756630000000001</v>
      </c>
      <c r="AK29" t="s">
        <v>134</v>
      </c>
      <c r="AL29">
        <v>-84.883740000000003</v>
      </c>
      <c r="AM29">
        <v>25</v>
      </c>
      <c r="AN29">
        <v>800</v>
      </c>
      <c r="AO29" t="s">
        <v>128</v>
      </c>
      <c r="AP29">
        <v>-69</v>
      </c>
      <c r="AQ29">
        <v>3</v>
      </c>
      <c r="AR29">
        <v>320</v>
      </c>
      <c r="AZ29">
        <v>1200</v>
      </c>
      <c r="BA29">
        <v>1</v>
      </c>
      <c r="BB29" t="str">
        <f t="shared" si="1"/>
        <v xml:space="preserve">N3284F  </v>
      </c>
      <c r="BC29">
        <v>1</v>
      </c>
      <c r="BE29">
        <v>0</v>
      </c>
      <c r="BF29">
        <v>0</v>
      </c>
      <c r="BG29">
        <v>0</v>
      </c>
      <c r="BH29">
        <v>1025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"17:53:57.069"</f>
        <v>17:53:57.069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6</v>
      </c>
      <c r="CP29" t="s">
        <v>118</v>
      </c>
      <c r="CQ29">
        <v>219</v>
      </c>
      <c r="CR29">
        <v>3</v>
      </c>
      <c r="CW29">
        <v>9876076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"11/08/2021 17:53:58.332"</f>
        <v>11/08/2021 17:53:58.332</v>
      </c>
      <c r="C30" t="str">
        <f t="shared" si="2"/>
        <v>FFDFD3C0</v>
      </c>
      <c r="D30" t="s">
        <v>121</v>
      </c>
      <c r="E30">
        <v>4</v>
      </c>
      <c r="F30">
        <v>2004</v>
      </c>
      <c r="G30" t="s">
        <v>122</v>
      </c>
      <c r="J30" t="s">
        <v>123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"17:53:58.031"</f>
        <v>17:53:58.031</v>
      </c>
      <c r="T30" t="str">
        <f>"17:53:57.531"</f>
        <v>17:53:57.531</v>
      </c>
      <c r="U30" t="str">
        <f t="shared" si="0"/>
        <v>A38EF2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135</v>
      </c>
      <c r="AJ30">
        <v>33.756652000000003</v>
      </c>
      <c r="AK30" t="s">
        <v>136</v>
      </c>
      <c r="AL30">
        <v>-84.884083000000004</v>
      </c>
      <c r="AM30">
        <v>25</v>
      </c>
      <c r="AN30">
        <v>800</v>
      </c>
      <c r="AO30" t="s">
        <v>128</v>
      </c>
      <c r="AP30">
        <v>-70</v>
      </c>
      <c r="AQ30">
        <v>2</v>
      </c>
      <c r="AR30">
        <v>384</v>
      </c>
      <c r="AZ30">
        <v>1200</v>
      </c>
      <c r="BA30">
        <v>1</v>
      </c>
      <c r="BB30" t="str">
        <f t="shared" si="1"/>
        <v xml:space="preserve">N3284F  </v>
      </c>
      <c r="BC30">
        <v>1</v>
      </c>
      <c r="BE30">
        <v>0</v>
      </c>
      <c r="BF30">
        <v>0</v>
      </c>
      <c r="BG30">
        <v>0</v>
      </c>
      <c r="BH30">
        <v>1025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"17:53:58.034"</f>
        <v>17:53:58.034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6</v>
      </c>
      <c r="CP30" t="s">
        <v>118</v>
      </c>
      <c r="CQ30">
        <v>219</v>
      </c>
      <c r="CR30">
        <v>3</v>
      </c>
      <c r="CW30">
        <v>9877739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"11/08/2021 17:53:58.348"</f>
        <v>11/08/2021 17:53:58.348</v>
      </c>
      <c r="C31" t="str">
        <f t="shared" si="2"/>
        <v>FFDFD3C0</v>
      </c>
      <c r="D31" t="s">
        <v>113</v>
      </c>
      <c r="E31">
        <v>4</v>
      </c>
      <c r="H31">
        <v>10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"17:53:58.031"</f>
        <v>17:53:58.031</v>
      </c>
      <c r="T31" t="str">
        <f>"17:53:57.531"</f>
        <v>17:53:57.531</v>
      </c>
      <c r="U31" t="str">
        <f t="shared" si="0"/>
        <v>A38EF2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135</v>
      </c>
      <c r="AJ31">
        <v>33.756652000000003</v>
      </c>
      <c r="AK31" t="s">
        <v>136</v>
      </c>
      <c r="AL31">
        <v>-84.884083000000004</v>
      </c>
      <c r="AM31">
        <v>25</v>
      </c>
      <c r="AN31">
        <v>800</v>
      </c>
      <c r="AO31" t="s">
        <v>128</v>
      </c>
      <c r="AP31">
        <v>-70</v>
      </c>
      <c r="AQ31">
        <v>2</v>
      </c>
      <c r="AR31">
        <v>384</v>
      </c>
      <c r="AZ31">
        <v>1200</v>
      </c>
      <c r="BA31">
        <v>1</v>
      </c>
      <c r="BB31" t="str">
        <f t="shared" si="1"/>
        <v xml:space="preserve">N3284F  </v>
      </c>
      <c r="BC31">
        <v>1</v>
      </c>
      <c r="BE31">
        <v>0</v>
      </c>
      <c r="BF31">
        <v>0</v>
      </c>
      <c r="BG31">
        <v>0</v>
      </c>
      <c r="BH31">
        <v>1025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"17:53:58.034"</f>
        <v>17:53:58.034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6</v>
      </c>
      <c r="CP31" t="s">
        <v>118</v>
      </c>
      <c r="CQ31">
        <v>219</v>
      </c>
      <c r="CR31">
        <v>3</v>
      </c>
      <c r="CW31">
        <v>9877739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"11/08/2021 17:53:58.379"</f>
        <v>11/08/2021 17:53:58.379</v>
      </c>
      <c r="C32" t="str">
        <f t="shared" si="2"/>
        <v>FFDFD3C0</v>
      </c>
      <c r="D32" t="s">
        <v>124</v>
      </c>
      <c r="E32">
        <v>8</v>
      </c>
      <c r="H32">
        <v>176</v>
      </c>
      <c r="I32" t="s">
        <v>114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"17:53:58.031"</f>
        <v>17:53:58.031</v>
      </c>
      <c r="T32" t="str">
        <f>"17:53:57.531"</f>
        <v>17:53:57.531</v>
      </c>
      <c r="U32" t="str">
        <f t="shared" si="0"/>
        <v>A38EF2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135</v>
      </c>
      <c r="AJ32">
        <v>33.756652000000003</v>
      </c>
      <c r="AK32" t="s">
        <v>136</v>
      </c>
      <c r="AL32">
        <v>-84.884083000000004</v>
      </c>
      <c r="AM32">
        <v>25</v>
      </c>
      <c r="AN32">
        <v>800</v>
      </c>
      <c r="AO32" t="s">
        <v>128</v>
      </c>
      <c r="AP32">
        <v>-70</v>
      </c>
      <c r="AQ32">
        <v>2</v>
      </c>
      <c r="AR32">
        <v>384</v>
      </c>
      <c r="AZ32">
        <v>1200</v>
      </c>
      <c r="BA32">
        <v>1</v>
      </c>
      <c r="BB32" t="str">
        <f t="shared" si="1"/>
        <v xml:space="preserve">N3284F  </v>
      </c>
      <c r="BC32">
        <v>1</v>
      </c>
      <c r="BE32">
        <v>0</v>
      </c>
      <c r="BF32">
        <v>0</v>
      </c>
      <c r="BG32">
        <v>0</v>
      </c>
      <c r="BH32">
        <v>1025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"17:53:58.034"</f>
        <v>17:53:58.034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6</v>
      </c>
      <c r="CP32" t="s">
        <v>118</v>
      </c>
      <c r="CQ32">
        <v>219</v>
      </c>
      <c r="CR32">
        <v>3</v>
      </c>
      <c r="CW32">
        <v>9877739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"11/08/2021 17:53:58.379"</f>
        <v>11/08/2021 17:53:58.379</v>
      </c>
      <c r="C33" t="str">
        <f t="shared" si="2"/>
        <v>FFDFD3C0</v>
      </c>
      <c r="D33" t="s">
        <v>119</v>
      </c>
      <c r="E33">
        <v>5</v>
      </c>
      <c r="F33">
        <v>1005</v>
      </c>
      <c r="G33" t="s">
        <v>114</v>
      </c>
      <c r="J33" t="s">
        <v>120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"17:53:58.031"</f>
        <v>17:53:58.031</v>
      </c>
      <c r="T33" t="str">
        <f>"17:53:57.531"</f>
        <v>17:53:57.531</v>
      </c>
      <c r="U33" t="str">
        <f t="shared" si="0"/>
        <v>A38EF2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135</v>
      </c>
      <c r="AJ33">
        <v>33.756652000000003</v>
      </c>
      <c r="AK33" t="s">
        <v>136</v>
      </c>
      <c r="AL33">
        <v>-84.884083000000004</v>
      </c>
      <c r="AM33">
        <v>25</v>
      </c>
      <c r="AN33">
        <v>800</v>
      </c>
      <c r="AO33" t="s">
        <v>128</v>
      </c>
      <c r="AP33">
        <v>-70</v>
      </c>
      <c r="AQ33">
        <v>2</v>
      </c>
      <c r="AR33">
        <v>384</v>
      </c>
      <c r="AZ33">
        <v>1200</v>
      </c>
      <c r="BA33">
        <v>1</v>
      </c>
      <c r="BB33" t="str">
        <f t="shared" si="1"/>
        <v xml:space="preserve">N3284F  </v>
      </c>
      <c r="BC33">
        <v>1</v>
      </c>
      <c r="BE33">
        <v>0</v>
      </c>
      <c r="BF33">
        <v>0</v>
      </c>
      <c r="BG33">
        <v>0</v>
      </c>
      <c r="BH33">
        <v>1025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"17:53:58.034"</f>
        <v>17:53:58.034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6</v>
      </c>
      <c r="CP33" t="s">
        <v>118</v>
      </c>
      <c r="CQ33">
        <v>219</v>
      </c>
      <c r="CR33">
        <v>3</v>
      </c>
      <c r="CW33">
        <v>9877739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"11/08/2021 17:53:59.348"</f>
        <v>11/08/2021 17:53:59.348</v>
      </c>
      <c r="C34" t="str">
        <f t="shared" si="2"/>
        <v>FFDFD3C0</v>
      </c>
      <c r="D34" t="s">
        <v>113</v>
      </c>
      <c r="E34">
        <v>4</v>
      </c>
      <c r="H34">
        <v>10</v>
      </c>
      <c r="I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"17:53:58.992"</f>
        <v>17:53:58.992</v>
      </c>
      <c r="T34" t="str">
        <f>"17:53:58.592"</f>
        <v>17:53:58.592</v>
      </c>
      <c r="U34" t="str">
        <f t="shared" si="0"/>
        <v>A38EF2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135</v>
      </c>
      <c r="AJ34">
        <v>33.756652000000003</v>
      </c>
      <c r="AK34" t="s">
        <v>137</v>
      </c>
      <c r="AL34">
        <v>-84.884490999999997</v>
      </c>
      <c r="AM34">
        <v>25</v>
      </c>
      <c r="AN34">
        <v>800</v>
      </c>
      <c r="AO34" t="s">
        <v>128</v>
      </c>
      <c r="AP34">
        <v>-72</v>
      </c>
      <c r="AQ34">
        <v>2</v>
      </c>
      <c r="AR34">
        <v>448</v>
      </c>
      <c r="AZ34">
        <v>1200</v>
      </c>
      <c r="BA34">
        <v>1</v>
      </c>
      <c r="BB34" t="str">
        <f t="shared" si="1"/>
        <v xml:space="preserve">N3284F  </v>
      </c>
      <c r="BC34">
        <v>1</v>
      </c>
      <c r="BE34">
        <v>0</v>
      </c>
      <c r="BF34">
        <v>0</v>
      </c>
      <c r="BG34">
        <v>0</v>
      </c>
      <c r="BH34">
        <v>1025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"17:53:58.999"</f>
        <v>17:53:58.999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7</v>
      </c>
      <c r="CP34" t="s">
        <v>118</v>
      </c>
      <c r="CQ34">
        <v>219</v>
      </c>
      <c r="CR34">
        <v>3</v>
      </c>
      <c r="CW34">
        <v>9879338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"11/08/2021 17:53:59.348"</f>
        <v>11/08/2021 17:53:59.348</v>
      </c>
      <c r="C35" t="str">
        <f t="shared" si="2"/>
        <v>FFDFD3C0</v>
      </c>
      <c r="D35" t="s">
        <v>124</v>
      </c>
      <c r="E35">
        <v>8</v>
      </c>
      <c r="H35">
        <v>176</v>
      </c>
      <c r="I35" t="s">
        <v>114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"17:53:58.992"</f>
        <v>17:53:58.992</v>
      </c>
      <c r="T35" t="str">
        <f>"17:53:58.592"</f>
        <v>17:53:58.592</v>
      </c>
      <c r="U35" t="str">
        <f t="shared" si="0"/>
        <v>A38EF2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135</v>
      </c>
      <c r="AJ35">
        <v>33.756652000000003</v>
      </c>
      <c r="AK35" t="s">
        <v>137</v>
      </c>
      <c r="AL35">
        <v>-84.884490999999997</v>
      </c>
      <c r="AM35">
        <v>25</v>
      </c>
      <c r="AN35">
        <v>800</v>
      </c>
      <c r="AO35" t="s">
        <v>128</v>
      </c>
      <c r="AP35">
        <v>-72</v>
      </c>
      <c r="AQ35">
        <v>2</v>
      </c>
      <c r="AR35">
        <v>448</v>
      </c>
      <c r="AZ35">
        <v>1200</v>
      </c>
      <c r="BA35">
        <v>1</v>
      </c>
      <c r="BB35" t="str">
        <f t="shared" si="1"/>
        <v xml:space="preserve">N3284F  </v>
      </c>
      <c r="BC35">
        <v>1</v>
      </c>
      <c r="BE35">
        <v>0</v>
      </c>
      <c r="BF35">
        <v>0</v>
      </c>
      <c r="BG35">
        <v>0</v>
      </c>
      <c r="BH35">
        <v>1025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"17:53:58.999"</f>
        <v>17:53:58.999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7</v>
      </c>
      <c r="CP35" t="s">
        <v>118</v>
      </c>
      <c r="CQ35">
        <v>219</v>
      </c>
      <c r="CR35">
        <v>3</v>
      </c>
      <c r="CW35">
        <v>9879338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"11/08/2021 17:53:59.348"</f>
        <v>11/08/2021 17:53:59.348</v>
      </c>
      <c r="C36" t="str">
        <f t="shared" si="2"/>
        <v>FFDFD3C0</v>
      </c>
      <c r="D36" t="s">
        <v>119</v>
      </c>
      <c r="E36">
        <v>5</v>
      </c>
      <c r="F36">
        <v>1005</v>
      </c>
      <c r="G36" t="s">
        <v>114</v>
      </c>
      <c r="J36" t="s">
        <v>120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"17:53:58.992"</f>
        <v>17:53:58.992</v>
      </c>
      <c r="T36" t="str">
        <f>"17:53:58.592"</f>
        <v>17:53:58.592</v>
      </c>
      <c r="U36" t="str">
        <f t="shared" si="0"/>
        <v>A38EF2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135</v>
      </c>
      <c r="AJ36">
        <v>33.756652000000003</v>
      </c>
      <c r="AK36" t="s">
        <v>137</v>
      </c>
      <c r="AL36">
        <v>-84.884490999999997</v>
      </c>
      <c r="AM36">
        <v>25</v>
      </c>
      <c r="AN36">
        <v>800</v>
      </c>
      <c r="AO36" t="s">
        <v>128</v>
      </c>
      <c r="AP36">
        <v>-72</v>
      </c>
      <c r="AQ36">
        <v>2</v>
      </c>
      <c r="AR36">
        <v>448</v>
      </c>
      <c r="AZ36">
        <v>1200</v>
      </c>
      <c r="BA36">
        <v>1</v>
      </c>
      <c r="BB36" t="str">
        <f t="shared" si="1"/>
        <v xml:space="preserve">N3284F  </v>
      </c>
      <c r="BC36">
        <v>1</v>
      </c>
      <c r="BE36">
        <v>0</v>
      </c>
      <c r="BF36">
        <v>0</v>
      </c>
      <c r="BG36">
        <v>0</v>
      </c>
      <c r="BH36">
        <v>1025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"17:53:58.999"</f>
        <v>17:53:58.999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7</v>
      </c>
      <c r="CP36" t="s">
        <v>118</v>
      </c>
      <c r="CQ36">
        <v>219</v>
      </c>
      <c r="CR36">
        <v>3</v>
      </c>
      <c r="CW36">
        <v>9879338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"11/08/2021 17:53:59.410"</f>
        <v>11/08/2021 17:53:59.410</v>
      </c>
      <c r="C37" t="str">
        <f t="shared" si="2"/>
        <v>FFDFD3C0</v>
      </c>
      <c r="D37" t="s">
        <v>121</v>
      </c>
      <c r="E37">
        <v>4</v>
      </c>
      <c r="F37">
        <v>2004</v>
      </c>
      <c r="G37" t="s">
        <v>122</v>
      </c>
      <c r="J37" t="s">
        <v>123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"17:53:58.992"</f>
        <v>17:53:58.992</v>
      </c>
      <c r="T37" t="str">
        <f>"17:53:58.592"</f>
        <v>17:53:58.592</v>
      </c>
      <c r="U37" t="str">
        <f t="shared" si="0"/>
        <v>A38EF2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135</v>
      </c>
      <c r="AJ37">
        <v>33.756652000000003</v>
      </c>
      <c r="AK37" t="s">
        <v>137</v>
      </c>
      <c r="AL37">
        <v>-84.884490999999997</v>
      </c>
      <c r="AM37">
        <v>25</v>
      </c>
      <c r="AN37">
        <v>800</v>
      </c>
      <c r="AO37" t="s">
        <v>128</v>
      </c>
      <c r="AP37">
        <v>-72</v>
      </c>
      <c r="AQ37">
        <v>2</v>
      </c>
      <c r="AR37">
        <v>448</v>
      </c>
      <c r="AZ37">
        <v>1200</v>
      </c>
      <c r="BA37">
        <v>1</v>
      </c>
      <c r="BB37" t="str">
        <f t="shared" si="1"/>
        <v xml:space="preserve">N3284F  </v>
      </c>
      <c r="BC37">
        <v>1</v>
      </c>
      <c r="BE37">
        <v>0</v>
      </c>
      <c r="BF37">
        <v>0</v>
      </c>
      <c r="BG37">
        <v>0</v>
      </c>
      <c r="BH37">
        <v>1025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"17:53:58.999"</f>
        <v>17:53:58.999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7</v>
      </c>
      <c r="CP37" t="s">
        <v>118</v>
      </c>
      <c r="CQ37">
        <v>219</v>
      </c>
      <c r="CR37">
        <v>3</v>
      </c>
      <c r="CW37">
        <v>9879338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"11/08/2021 17:54:00.223"</f>
        <v>11/08/2021 17:54:00.223</v>
      </c>
      <c r="C38" t="str">
        <f t="shared" si="2"/>
        <v>FFDFD3C0</v>
      </c>
      <c r="D38" t="s">
        <v>119</v>
      </c>
      <c r="E38">
        <v>5</v>
      </c>
      <c r="F38">
        <v>1005</v>
      </c>
      <c r="G38" t="s">
        <v>114</v>
      </c>
      <c r="J38" t="s">
        <v>120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"17:53:59.945"</f>
        <v>17:53:59.945</v>
      </c>
      <c r="T38" t="str">
        <f>"17:53:59.445"</f>
        <v>17:53:59.445</v>
      </c>
      <c r="U38" t="str">
        <f t="shared" si="0"/>
        <v>A38EF2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138</v>
      </c>
      <c r="AJ38">
        <v>33.756672999999999</v>
      </c>
      <c r="AK38" t="s">
        <v>139</v>
      </c>
      <c r="AL38">
        <v>-84.884855999999999</v>
      </c>
      <c r="AM38">
        <v>25</v>
      </c>
      <c r="AN38">
        <v>825</v>
      </c>
      <c r="AO38" t="s">
        <v>128</v>
      </c>
      <c r="AP38">
        <v>-73</v>
      </c>
      <c r="AQ38">
        <v>2</v>
      </c>
      <c r="AR38">
        <v>448</v>
      </c>
      <c r="AZ38">
        <v>1200</v>
      </c>
      <c r="BA38">
        <v>1</v>
      </c>
      <c r="BB38" t="str">
        <f t="shared" si="1"/>
        <v xml:space="preserve">N3284F  </v>
      </c>
      <c r="BC38">
        <v>1</v>
      </c>
      <c r="BE38">
        <v>0</v>
      </c>
      <c r="BF38">
        <v>0</v>
      </c>
      <c r="BG38">
        <v>0</v>
      </c>
      <c r="BH38">
        <v>1025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"17:53:59.952"</f>
        <v>17:53:59.952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7</v>
      </c>
      <c r="CP38" t="s">
        <v>118</v>
      </c>
      <c r="CQ38">
        <v>219</v>
      </c>
      <c r="CR38">
        <v>3</v>
      </c>
      <c r="CW38">
        <v>9880896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"11/08/2021 17:54:00.223"</f>
        <v>11/08/2021 17:54:00.223</v>
      </c>
      <c r="C39" t="str">
        <f t="shared" si="2"/>
        <v>FFDFD3C0</v>
      </c>
      <c r="D39" t="s">
        <v>121</v>
      </c>
      <c r="E39">
        <v>4</v>
      </c>
      <c r="F39">
        <v>2004</v>
      </c>
      <c r="G39" t="s">
        <v>122</v>
      </c>
      <c r="J39" t="s">
        <v>123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"17:53:59.945"</f>
        <v>17:53:59.945</v>
      </c>
      <c r="T39" t="str">
        <f>"17:53:59.445"</f>
        <v>17:53:59.445</v>
      </c>
      <c r="U39" t="str">
        <f t="shared" si="0"/>
        <v>A38EF2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138</v>
      </c>
      <c r="AJ39">
        <v>33.756672999999999</v>
      </c>
      <c r="AK39" t="s">
        <v>139</v>
      </c>
      <c r="AL39">
        <v>-84.884855999999999</v>
      </c>
      <c r="AM39">
        <v>25</v>
      </c>
      <c r="AN39">
        <v>825</v>
      </c>
      <c r="AO39" t="s">
        <v>128</v>
      </c>
      <c r="AP39">
        <v>-73</v>
      </c>
      <c r="AQ39">
        <v>2</v>
      </c>
      <c r="AR39">
        <v>448</v>
      </c>
      <c r="AZ39">
        <v>1200</v>
      </c>
      <c r="BA39">
        <v>1</v>
      </c>
      <c r="BB39" t="str">
        <f t="shared" si="1"/>
        <v xml:space="preserve">N3284F  </v>
      </c>
      <c r="BC39">
        <v>1</v>
      </c>
      <c r="BE39">
        <v>0</v>
      </c>
      <c r="BF39">
        <v>0</v>
      </c>
      <c r="BG39">
        <v>0</v>
      </c>
      <c r="BH39">
        <v>1025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"17:53:59.952"</f>
        <v>17:53:59.952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7</v>
      </c>
      <c r="CP39" t="s">
        <v>118</v>
      </c>
      <c r="CQ39">
        <v>219</v>
      </c>
      <c r="CR39">
        <v>3</v>
      </c>
      <c r="CW39">
        <v>9880896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"11/08/2021 17:54:00.223"</f>
        <v>11/08/2021 17:54:00.223</v>
      </c>
      <c r="C40" t="str">
        <f t="shared" si="2"/>
        <v>FFDFD3C0</v>
      </c>
      <c r="D40" t="s">
        <v>113</v>
      </c>
      <c r="E40">
        <v>4</v>
      </c>
      <c r="H40">
        <v>10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"17:53:59.945"</f>
        <v>17:53:59.945</v>
      </c>
      <c r="T40" t="str">
        <f>"17:53:59.445"</f>
        <v>17:53:59.445</v>
      </c>
      <c r="U40" t="str">
        <f t="shared" si="0"/>
        <v>A38EF2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138</v>
      </c>
      <c r="AJ40">
        <v>33.756672999999999</v>
      </c>
      <c r="AK40" t="s">
        <v>139</v>
      </c>
      <c r="AL40">
        <v>-84.884855999999999</v>
      </c>
      <c r="AM40">
        <v>25</v>
      </c>
      <c r="AN40">
        <v>825</v>
      </c>
      <c r="AO40" t="s">
        <v>128</v>
      </c>
      <c r="AP40">
        <v>-73</v>
      </c>
      <c r="AQ40">
        <v>2</v>
      </c>
      <c r="AR40">
        <v>448</v>
      </c>
      <c r="AZ40">
        <v>1200</v>
      </c>
      <c r="BA40">
        <v>1</v>
      </c>
      <c r="BB40" t="str">
        <f t="shared" si="1"/>
        <v xml:space="preserve">N3284F  </v>
      </c>
      <c r="BC40">
        <v>1</v>
      </c>
      <c r="BE40">
        <v>0</v>
      </c>
      <c r="BF40">
        <v>0</v>
      </c>
      <c r="BG40">
        <v>0</v>
      </c>
      <c r="BH40">
        <v>1025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"17:53:59.952"</f>
        <v>17:53:59.952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7</v>
      </c>
      <c r="CP40" t="s">
        <v>118</v>
      </c>
      <c r="CQ40">
        <v>219</v>
      </c>
      <c r="CR40">
        <v>3</v>
      </c>
      <c r="CW40">
        <v>9880896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"11/08/2021 17:54:00.223"</f>
        <v>11/08/2021 17:54:00.223</v>
      </c>
      <c r="C41" t="str">
        <f t="shared" si="2"/>
        <v>FFDFD3C0</v>
      </c>
      <c r="D41" t="s">
        <v>124</v>
      </c>
      <c r="E41">
        <v>8</v>
      </c>
      <c r="H41">
        <v>176</v>
      </c>
      <c r="I41" t="s">
        <v>114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"17:53:59.945"</f>
        <v>17:53:59.945</v>
      </c>
      <c r="T41" t="str">
        <f>"17:53:59.445"</f>
        <v>17:53:59.445</v>
      </c>
      <c r="U41" t="str">
        <f t="shared" si="0"/>
        <v>A38EF2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138</v>
      </c>
      <c r="AJ41">
        <v>33.756672999999999</v>
      </c>
      <c r="AK41" t="s">
        <v>139</v>
      </c>
      <c r="AL41">
        <v>-84.884855999999999</v>
      </c>
      <c r="AM41">
        <v>25</v>
      </c>
      <c r="AN41">
        <v>825</v>
      </c>
      <c r="AO41" t="s">
        <v>128</v>
      </c>
      <c r="AP41">
        <v>-73</v>
      </c>
      <c r="AQ41">
        <v>2</v>
      </c>
      <c r="AR41">
        <v>448</v>
      </c>
      <c r="AZ41">
        <v>1200</v>
      </c>
      <c r="BA41">
        <v>1</v>
      </c>
      <c r="BB41" t="str">
        <f t="shared" si="1"/>
        <v xml:space="preserve">N3284F  </v>
      </c>
      <c r="BC41">
        <v>1</v>
      </c>
      <c r="BE41">
        <v>0</v>
      </c>
      <c r="BF41">
        <v>0</v>
      </c>
      <c r="BG41">
        <v>0</v>
      </c>
      <c r="BH41">
        <v>1025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"17:53:59.952"</f>
        <v>17:53:59.952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118</v>
      </c>
      <c r="CQ41">
        <v>219</v>
      </c>
      <c r="CR41">
        <v>3</v>
      </c>
      <c r="CW41">
        <v>9880896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"11/08/2021 17:54:01.301"</f>
        <v>11/08/2021 17:54:01.301</v>
      </c>
      <c r="C42" t="str">
        <f t="shared" si="2"/>
        <v>FFDFD3C0</v>
      </c>
      <c r="D42" t="s">
        <v>113</v>
      </c>
      <c r="E42">
        <v>4</v>
      </c>
      <c r="H42">
        <v>10</v>
      </c>
      <c r="I42" t="s">
        <v>114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"17:54:00.930"</f>
        <v>17:54:00.930</v>
      </c>
      <c r="T42" t="str">
        <f>"17:54:00.530"</f>
        <v>17:54:00.530</v>
      </c>
      <c r="U42" t="str">
        <f t="shared" si="0"/>
        <v>A38EF2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138</v>
      </c>
      <c r="AJ42">
        <v>33.756672999999999</v>
      </c>
      <c r="AK42" t="s">
        <v>140</v>
      </c>
      <c r="AL42">
        <v>-84.885306</v>
      </c>
      <c r="AM42">
        <v>25</v>
      </c>
      <c r="AN42">
        <v>825</v>
      </c>
      <c r="AO42" t="s">
        <v>128</v>
      </c>
      <c r="AP42">
        <v>-75</v>
      </c>
      <c r="AQ42">
        <v>1</v>
      </c>
      <c r="AR42">
        <v>448</v>
      </c>
      <c r="AZ42">
        <v>1200</v>
      </c>
      <c r="BA42">
        <v>1</v>
      </c>
      <c r="BB42" t="str">
        <f t="shared" si="1"/>
        <v xml:space="preserve">N3284F  </v>
      </c>
      <c r="BC42">
        <v>1</v>
      </c>
      <c r="BE42">
        <v>0</v>
      </c>
      <c r="BF42">
        <v>0</v>
      </c>
      <c r="BG42">
        <v>0</v>
      </c>
      <c r="BH42">
        <v>1050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"17:54:00.934"</f>
        <v>17:54:00.934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118</v>
      </c>
      <c r="CQ42">
        <v>219</v>
      </c>
      <c r="CR42">
        <v>3</v>
      </c>
      <c r="CW42">
        <v>9882482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"11/08/2021 17:54:01.301"</f>
        <v>11/08/2021 17:54:01.301</v>
      </c>
      <c r="C43" t="str">
        <f t="shared" si="2"/>
        <v>FFDFD3C0</v>
      </c>
      <c r="D43" t="s">
        <v>124</v>
      </c>
      <c r="E43">
        <v>8</v>
      </c>
      <c r="H43">
        <v>176</v>
      </c>
      <c r="I43" t="s">
        <v>114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"17:54:00.930"</f>
        <v>17:54:00.930</v>
      </c>
      <c r="T43" t="str">
        <f>"17:54:00.530"</f>
        <v>17:54:00.530</v>
      </c>
      <c r="U43" t="str">
        <f t="shared" si="0"/>
        <v>A38EF2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138</v>
      </c>
      <c r="AJ43">
        <v>33.756672999999999</v>
      </c>
      <c r="AK43" t="s">
        <v>140</v>
      </c>
      <c r="AL43">
        <v>-84.885306</v>
      </c>
      <c r="AM43">
        <v>25</v>
      </c>
      <c r="AN43">
        <v>825</v>
      </c>
      <c r="AO43" t="s">
        <v>128</v>
      </c>
      <c r="AP43">
        <v>-75</v>
      </c>
      <c r="AQ43">
        <v>1</v>
      </c>
      <c r="AR43">
        <v>448</v>
      </c>
      <c r="AZ43">
        <v>1200</v>
      </c>
      <c r="BA43">
        <v>1</v>
      </c>
      <c r="BB43" t="str">
        <f t="shared" si="1"/>
        <v xml:space="preserve">N3284F  </v>
      </c>
      <c r="BC43">
        <v>1</v>
      </c>
      <c r="BE43">
        <v>0</v>
      </c>
      <c r="BF43">
        <v>0</v>
      </c>
      <c r="BG43">
        <v>0</v>
      </c>
      <c r="BH43">
        <v>1050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"17:54:00.934"</f>
        <v>17:54:00.934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118</v>
      </c>
      <c r="CQ43">
        <v>219</v>
      </c>
      <c r="CR43">
        <v>3</v>
      </c>
      <c r="CW43">
        <v>9882482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"11/08/2021 17:54:01.301"</f>
        <v>11/08/2021 17:54:01.301</v>
      </c>
      <c r="C44" t="str">
        <f t="shared" si="2"/>
        <v>FFDFD3C0</v>
      </c>
      <c r="D44" t="s">
        <v>119</v>
      </c>
      <c r="E44">
        <v>5</v>
      </c>
      <c r="F44">
        <v>1005</v>
      </c>
      <c r="G44" t="s">
        <v>114</v>
      </c>
      <c r="J44" t="s">
        <v>120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"17:54:00.930"</f>
        <v>17:54:00.930</v>
      </c>
      <c r="T44" t="str">
        <f>"17:54:00.530"</f>
        <v>17:54:00.530</v>
      </c>
      <c r="U44" t="str">
        <f t="shared" si="0"/>
        <v>A38EF2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138</v>
      </c>
      <c r="AJ44">
        <v>33.756672999999999</v>
      </c>
      <c r="AK44" t="s">
        <v>140</v>
      </c>
      <c r="AL44">
        <v>-84.885306</v>
      </c>
      <c r="AM44">
        <v>25</v>
      </c>
      <c r="AN44">
        <v>825</v>
      </c>
      <c r="AO44" t="s">
        <v>128</v>
      </c>
      <c r="AP44">
        <v>-75</v>
      </c>
      <c r="AQ44">
        <v>1</v>
      </c>
      <c r="AR44">
        <v>448</v>
      </c>
      <c r="AZ44">
        <v>1200</v>
      </c>
      <c r="BA44">
        <v>1</v>
      </c>
      <c r="BB44" t="str">
        <f t="shared" si="1"/>
        <v xml:space="preserve">N3284F  </v>
      </c>
      <c r="BC44">
        <v>1</v>
      </c>
      <c r="BE44">
        <v>0</v>
      </c>
      <c r="BF44">
        <v>0</v>
      </c>
      <c r="BG44">
        <v>0</v>
      </c>
      <c r="BH44">
        <v>1050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"17:54:00.934"</f>
        <v>17:54:00.934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118</v>
      </c>
      <c r="CQ44">
        <v>219</v>
      </c>
      <c r="CR44">
        <v>3</v>
      </c>
      <c r="CW44">
        <v>9882482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"11/08/2021 17:54:01.301"</f>
        <v>11/08/2021 17:54:01.301</v>
      </c>
      <c r="C45" t="str">
        <f t="shared" si="2"/>
        <v>FFDFD3C0</v>
      </c>
      <c r="D45" t="s">
        <v>121</v>
      </c>
      <c r="E45">
        <v>4</v>
      </c>
      <c r="F45">
        <v>2004</v>
      </c>
      <c r="G45" t="s">
        <v>122</v>
      </c>
      <c r="J45" t="s">
        <v>123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"17:54:00.930"</f>
        <v>17:54:00.930</v>
      </c>
      <c r="T45" t="str">
        <f>"17:54:00.530"</f>
        <v>17:54:00.530</v>
      </c>
      <c r="U45" t="str">
        <f t="shared" si="0"/>
        <v>A38EF2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138</v>
      </c>
      <c r="AJ45">
        <v>33.756672999999999</v>
      </c>
      <c r="AK45" t="s">
        <v>140</v>
      </c>
      <c r="AL45">
        <v>-84.885306</v>
      </c>
      <c r="AM45">
        <v>25</v>
      </c>
      <c r="AN45">
        <v>825</v>
      </c>
      <c r="AO45" t="s">
        <v>128</v>
      </c>
      <c r="AP45">
        <v>-75</v>
      </c>
      <c r="AQ45">
        <v>1</v>
      </c>
      <c r="AR45">
        <v>448</v>
      </c>
      <c r="AZ45">
        <v>1200</v>
      </c>
      <c r="BA45">
        <v>1</v>
      </c>
      <c r="BB45" t="str">
        <f t="shared" si="1"/>
        <v xml:space="preserve">N3284F  </v>
      </c>
      <c r="BC45">
        <v>1</v>
      </c>
      <c r="BE45">
        <v>0</v>
      </c>
      <c r="BF45">
        <v>0</v>
      </c>
      <c r="BG45">
        <v>0</v>
      </c>
      <c r="BH45">
        <v>1050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"17:54:00.934"</f>
        <v>17:54:00.934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118</v>
      </c>
      <c r="CQ45">
        <v>219</v>
      </c>
      <c r="CR45">
        <v>3</v>
      </c>
      <c r="CW45">
        <v>9882482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"11/08/2021 17:54:02.129"</f>
        <v>11/08/2021 17:54:02.129</v>
      </c>
      <c r="C46" t="str">
        <f t="shared" si="2"/>
        <v>FFDFD3C0</v>
      </c>
      <c r="D46" t="s">
        <v>124</v>
      </c>
      <c r="E46">
        <v>8</v>
      </c>
      <c r="H46">
        <v>176</v>
      </c>
      <c r="I46" t="s">
        <v>114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"17:54:01.922"</f>
        <v>17:54:01.922</v>
      </c>
      <c r="T46" t="str">
        <f>"17:54:01.422"</f>
        <v>17:54:01.422</v>
      </c>
      <c r="U46" t="str">
        <f t="shared" si="0"/>
        <v>A38EF2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138</v>
      </c>
      <c r="AJ46">
        <v>33.756672999999999</v>
      </c>
      <c r="AK46" t="s">
        <v>141</v>
      </c>
      <c r="AL46">
        <v>-84.885693000000003</v>
      </c>
      <c r="AM46">
        <v>25</v>
      </c>
      <c r="AN46">
        <v>825</v>
      </c>
      <c r="AO46" t="s">
        <v>128</v>
      </c>
      <c r="AP46">
        <v>-76</v>
      </c>
      <c r="AQ46">
        <v>1</v>
      </c>
      <c r="AR46">
        <v>448</v>
      </c>
      <c r="AZ46">
        <v>1200</v>
      </c>
      <c r="BA46">
        <v>1</v>
      </c>
      <c r="BB46" t="str">
        <f t="shared" si="1"/>
        <v xml:space="preserve">N3284F  </v>
      </c>
      <c r="BC46">
        <v>1</v>
      </c>
      <c r="BE46">
        <v>0</v>
      </c>
      <c r="BF46">
        <v>0</v>
      </c>
      <c r="BG46">
        <v>0</v>
      </c>
      <c r="BH46">
        <v>1050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"17:54:01.925"</f>
        <v>17:54:01.925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118</v>
      </c>
      <c r="CQ46">
        <v>219</v>
      </c>
      <c r="CR46">
        <v>3</v>
      </c>
      <c r="CW46">
        <v>9884119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"11/08/2021 17:54:02.129"</f>
        <v>11/08/2021 17:54:02.129</v>
      </c>
      <c r="C47" t="str">
        <f t="shared" si="2"/>
        <v>FFDFD3C0</v>
      </c>
      <c r="D47" t="s">
        <v>119</v>
      </c>
      <c r="E47">
        <v>5</v>
      </c>
      <c r="F47">
        <v>1005</v>
      </c>
      <c r="G47" t="s">
        <v>114</v>
      </c>
      <c r="J47" t="s">
        <v>120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"17:54:01.922"</f>
        <v>17:54:01.922</v>
      </c>
      <c r="T47" t="str">
        <f>"17:54:01.422"</f>
        <v>17:54:01.422</v>
      </c>
      <c r="U47" t="str">
        <f t="shared" si="0"/>
        <v>A38EF2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138</v>
      </c>
      <c r="AJ47">
        <v>33.756672999999999</v>
      </c>
      <c r="AK47" t="s">
        <v>141</v>
      </c>
      <c r="AL47">
        <v>-84.885693000000003</v>
      </c>
      <c r="AM47">
        <v>25</v>
      </c>
      <c r="AN47">
        <v>825</v>
      </c>
      <c r="AO47" t="s">
        <v>128</v>
      </c>
      <c r="AP47">
        <v>-76</v>
      </c>
      <c r="AQ47">
        <v>1</v>
      </c>
      <c r="AR47">
        <v>448</v>
      </c>
      <c r="AZ47">
        <v>1200</v>
      </c>
      <c r="BA47">
        <v>1</v>
      </c>
      <c r="BB47" t="str">
        <f t="shared" si="1"/>
        <v xml:space="preserve">N3284F  </v>
      </c>
      <c r="BC47">
        <v>1</v>
      </c>
      <c r="BE47">
        <v>0</v>
      </c>
      <c r="BF47">
        <v>0</v>
      </c>
      <c r="BG47">
        <v>0</v>
      </c>
      <c r="BH47">
        <v>1050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"17:54:01.925"</f>
        <v>17:54:01.925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118</v>
      </c>
      <c r="CQ47">
        <v>219</v>
      </c>
      <c r="CR47">
        <v>3</v>
      </c>
      <c r="CW47">
        <v>9884119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"11/08/2021 17:54:02.191"</f>
        <v>11/08/2021 17:54:02.191</v>
      </c>
      <c r="C48" t="str">
        <f t="shared" si="2"/>
        <v>FFDFD3C0</v>
      </c>
      <c r="D48" t="s">
        <v>121</v>
      </c>
      <c r="E48">
        <v>4</v>
      </c>
      <c r="F48">
        <v>2004</v>
      </c>
      <c r="G48" t="s">
        <v>122</v>
      </c>
      <c r="J48" t="s">
        <v>123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"17:54:01.922"</f>
        <v>17:54:01.922</v>
      </c>
      <c r="T48" t="str">
        <f>"17:54:01.422"</f>
        <v>17:54:01.422</v>
      </c>
      <c r="U48" t="str">
        <f t="shared" si="0"/>
        <v>A38EF2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138</v>
      </c>
      <c r="AJ48">
        <v>33.756672999999999</v>
      </c>
      <c r="AK48" t="s">
        <v>141</v>
      </c>
      <c r="AL48">
        <v>-84.885693000000003</v>
      </c>
      <c r="AM48">
        <v>25</v>
      </c>
      <c r="AN48">
        <v>825</v>
      </c>
      <c r="AO48" t="s">
        <v>128</v>
      </c>
      <c r="AP48">
        <v>-76</v>
      </c>
      <c r="AQ48">
        <v>1</v>
      </c>
      <c r="AR48">
        <v>448</v>
      </c>
      <c r="AZ48">
        <v>1200</v>
      </c>
      <c r="BA48">
        <v>1</v>
      </c>
      <c r="BB48" t="str">
        <f t="shared" si="1"/>
        <v xml:space="preserve">N3284F  </v>
      </c>
      <c r="BC48">
        <v>1</v>
      </c>
      <c r="BE48">
        <v>0</v>
      </c>
      <c r="BF48">
        <v>0</v>
      </c>
      <c r="BG48">
        <v>0</v>
      </c>
      <c r="BH48">
        <v>1050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"17:54:01.925"</f>
        <v>17:54:01.925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118</v>
      </c>
      <c r="CQ48">
        <v>219</v>
      </c>
      <c r="CR48">
        <v>3</v>
      </c>
      <c r="CW48">
        <v>9884119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"11/08/2021 17:54:02.191"</f>
        <v>11/08/2021 17:54:02.191</v>
      </c>
      <c r="C49" t="str">
        <f t="shared" si="2"/>
        <v>FFDFD3C0</v>
      </c>
      <c r="D49" t="s">
        <v>113</v>
      </c>
      <c r="E49">
        <v>4</v>
      </c>
      <c r="H49">
        <v>10</v>
      </c>
      <c r="I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"17:54:01.922"</f>
        <v>17:54:01.922</v>
      </c>
      <c r="T49" t="str">
        <f>"17:54:01.422"</f>
        <v>17:54:01.422</v>
      </c>
      <c r="U49" t="str">
        <f t="shared" si="0"/>
        <v>A38EF2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138</v>
      </c>
      <c r="AJ49">
        <v>33.756672999999999</v>
      </c>
      <c r="AK49" t="s">
        <v>141</v>
      </c>
      <c r="AL49">
        <v>-84.885693000000003</v>
      </c>
      <c r="AM49">
        <v>25</v>
      </c>
      <c r="AN49">
        <v>825</v>
      </c>
      <c r="AO49" t="s">
        <v>128</v>
      </c>
      <c r="AP49">
        <v>-76</v>
      </c>
      <c r="AQ49">
        <v>1</v>
      </c>
      <c r="AR49">
        <v>448</v>
      </c>
      <c r="AZ49">
        <v>1200</v>
      </c>
      <c r="BA49">
        <v>1</v>
      </c>
      <c r="BB49" t="str">
        <f t="shared" si="1"/>
        <v xml:space="preserve">N3284F  </v>
      </c>
      <c r="BC49">
        <v>1</v>
      </c>
      <c r="BE49">
        <v>0</v>
      </c>
      <c r="BF49">
        <v>0</v>
      </c>
      <c r="BG49">
        <v>0</v>
      </c>
      <c r="BH49">
        <v>1050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"17:54:01.925"</f>
        <v>17:54:01.925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118</v>
      </c>
      <c r="CQ49">
        <v>219</v>
      </c>
      <c r="CR49">
        <v>3</v>
      </c>
      <c r="CW49">
        <v>9884119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"11/08/2021 17:54:03.148"</f>
        <v>11/08/2021 17:54:03.148</v>
      </c>
      <c r="C50" t="str">
        <f t="shared" si="2"/>
        <v>FFDFD3C0</v>
      </c>
      <c r="D50" t="s">
        <v>113</v>
      </c>
      <c r="E50">
        <v>4</v>
      </c>
      <c r="H50">
        <v>10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"17:54:02.828"</f>
        <v>17:54:02.828</v>
      </c>
      <c r="T50" t="str">
        <f>"17:54:02.428"</f>
        <v>17:54:02.428</v>
      </c>
      <c r="U50" t="str">
        <f t="shared" si="0"/>
        <v>A38EF2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142</v>
      </c>
      <c r="AJ50">
        <v>33.756695000000001</v>
      </c>
      <c r="AK50" t="s">
        <v>143</v>
      </c>
      <c r="AL50">
        <v>-84.886099999999999</v>
      </c>
      <c r="AM50">
        <v>25</v>
      </c>
      <c r="AN50">
        <v>850</v>
      </c>
      <c r="AO50" t="s">
        <v>128</v>
      </c>
      <c r="AP50">
        <v>-77</v>
      </c>
      <c r="AQ50">
        <v>2</v>
      </c>
      <c r="AR50">
        <v>448</v>
      </c>
      <c r="AZ50">
        <v>1200</v>
      </c>
      <c r="BA50">
        <v>1</v>
      </c>
      <c r="BB50" t="str">
        <f t="shared" si="1"/>
        <v xml:space="preserve">N3284F  </v>
      </c>
      <c r="BC50">
        <v>1</v>
      </c>
      <c r="BE50">
        <v>0</v>
      </c>
      <c r="BF50">
        <v>0</v>
      </c>
      <c r="BG50">
        <v>0</v>
      </c>
      <c r="BH50">
        <v>1050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"17:54:02.836"</f>
        <v>17:54:02.836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118</v>
      </c>
      <c r="CQ50">
        <v>219</v>
      </c>
      <c r="CR50">
        <v>3</v>
      </c>
      <c r="CW50">
        <v>9885607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"11/08/2021 17:54:03.148"</f>
        <v>11/08/2021 17:54:03.148</v>
      </c>
      <c r="C51" t="str">
        <f t="shared" si="2"/>
        <v>FFDFD3C0</v>
      </c>
      <c r="D51" t="s">
        <v>124</v>
      </c>
      <c r="E51">
        <v>8</v>
      </c>
      <c r="H51">
        <v>176</v>
      </c>
      <c r="I51" t="s">
        <v>114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"17:54:02.828"</f>
        <v>17:54:02.828</v>
      </c>
      <c r="T51" t="str">
        <f>"17:54:02.428"</f>
        <v>17:54:02.428</v>
      </c>
      <c r="U51" t="str">
        <f t="shared" si="0"/>
        <v>A38EF2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142</v>
      </c>
      <c r="AJ51">
        <v>33.756695000000001</v>
      </c>
      <c r="AK51" t="s">
        <v>143</v>
      </c>
      <c r="AL51">
        <v>-84.886099999999999</v>
      </c>
      <c r="AM51">
        <v>25</v>
      </c>
      <c r="AN51">
        <v>850</v>
      </c>
      <c r="AO51" t="s">
        <v>128</v>
      </c>
      <c r="AP51">
        <v>-77</v>
      </c>
      <c r="AQ51">
        <v>2</v>
      </c>
      <c r="AR51">
        <v>448</v>
      </c>
      <c r="AZ51">
        <v>1200</v>
      </c>
      <c r="BA51">
        <v>1</v>
      </c>
      <c r="BB51" t="str">
        <f t="shared" si="1"/>
        <v xml:space="preserve">N3284F  </v>
      </c>
      <c r="BC51">
        <v>1</v>
      </c>
      <c r="BE51">
        <v>0</v>
      </c>
      <c r="BF51">
        <v>0</v>
      </c>
      <c r="BG51">
        <v>0</v>
      </c>
      <c r="BH51">
        <v>1050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"17:54:02.836"</f>
        <v>17:54:02.836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118</v>
      </c>
      <c r="CQ51">
        <v>219</v>
      </c>
      <c r="CR51">
        <v>3</v>
      </c>
      <c r="CW51">
        <v>9885607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"11/08/2021 17:54:03.148"</f>
        <v>11/08/2021 17:54:03.148</v>
      </c>
      <c r="C52" t="str">
        <f t="shared" si="2"/>
        <v>FFDFD3C0</v>
      </c>
      <c r="D52" t="s">
        <v>119</v>
      </c>
      <c r="E52">
        <v>5</v>
      </c>
      <c r="F52">
        <v>1005</v>
      </c>
      <c r="G52" t="s">
        <v>114</v>
      </c>
      <c r="J52" t="s">
        <v>120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"17:54:02.828"</f>
        <v>17:54:02.828</v>
      </c>
      <c r="T52" t="str">
        <f>"17:54:02.428"</f>
        <v>17:54:02.428</v>
      </c>
      <c r="U52" t="str">
        <f t="shared" si="0"/>
        <v>A38EF2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142</v>
      </c>
      <c r="AJ52">
        <v>33.756695000000001</v>
      </c>
      <c r="AK52" t="s">
        <v>143</v>
      </c>
      <c r="AL52">
        <v>-84.886099999999999</v>
      </c>
      <c r="AM52">
        <v>25</v>
      </c>
      <c r="AN52">
        <v>850</v>
      </c>
      <c r="AO52" t="s">
        <v>128</v>
      </c>
      <c r="AP52">
        <v>-77</v>
      </c>
      <c r="AQ52">
        <v>2</v>
      </c>
      <c r="AR52">
        <v>448</v>
      </c>
      <c r="AZ52">
        <v>1200</v>
      </c>
      <c r="BA52">
        <v>1</v>
      </c>
      <c r="BB52" t="str">
        <f t="shared" si="1"/>
        <v xml:space="preserve">N3284F  </v>
      </c>
      <c r="BC52">
        <v>1</v>
      </c>
      <c r="BE52">
        <v>0</v>
      </c>
      <c r="BF52">
        <v>0</v>
      </c>
      <c r="BG52">
        <v>0</v>
      </c>
      <c r="BH52">
        <v>1050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"17:54:02.836"</f>
        <v>17:54:02.836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118</v>
      </c>
      <c r="CQ52">
        <v>219</v>
      </c>
      <c r="CR52">
        <v>3</v>
      </c>
      <c r="CW52">
        <v>9885607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"11/08/2021 17:54:03.148"</f>
        <v>11/08/2021 17:54:03.148</v>
      </c>
      <c r="C53" t="str">
        <f t="shared" si="2"/>
        <v>FFDFD3C0</v>
      </c>
      <c r="D53" t="s">
        <v>121</v>
      </c>
      <c r="E53">
        <v>4</v>
      </c>
      <c r="F53">
        <v>2004</v>
      </c>
      <c r="G53" t="s">
        <v>122</v>
      </c>
      <c r="J53" t="s">
        <v>123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"17:54:02.828"</f>
        <v>17:54:02.828</v>
      </c>
      <c r="T53" t="str">
        <f>"17:54:02.428"</f>
        <v>17:54:02.428</v>
      </c>
      <c r="U53" t="str">
        <f t="shared" si="0"/>
        <v>A38EF2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142</v>
      </c>
      <c r="AJ53">
        <v>33.756695000000001</v>
      </c>
      <c r="AK53" t="s">
        <v>143</v>
      </c>
      <c r="AL53">
        <v>-84.886099999999999</v>
      </c>
      <c r="AM53">
        <v>25</v>
      </c>
      <c r="AN53">
        <v>850</v>
      </c>
      <c r="AO53" t="s">
        <v>128</v>
      </c>
      <c r="AP53">
        <v>-77</v>
      </c>
      <c r="AQ53">
        <v>2</v>
      </c>
      <c r="AR53">
        <v>448</v>
      </c>
      <c r="AZ53">
        <v>1200</v>
      </c>
      <c r="BA53">
        <v>1</v>
      </c>
      <c r="BB53" t="str">
        <f t="shared" si="1"/>
        <v xml:space="preserve">N3284F  </v>
      </c>
      <c r="BC53">
        <v>1</v>
      </c>
      <c r="BE53">
        <v>0</v>
      </c>
      <c r="BF53">
        <v>0</v>
      </c>
      <c r="BG53">
        <v>0</v>
      </c>
      <c r="BH53">
        <v>1050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"17:54:02.836"</f>
        <v>17:54:02.836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118</v>
      </c>
      <c r="CQ53">
        <v>219</v>
      </c>
      <c r="CR53">
        <v>3</v>
      </c>
      <c r="CW53">
        <v>9885607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"11/08/2021 17:54:04.007"</f>
        <v>11/08/2021 17:54:04.007</v>
      </c>
      <c r="C54" t="str">
        <f t="shared" si="2"/>
        <v>FFDFD3C0</v>
      </c>
      <c r="D54" t="s">
        <v>113</v>
      </c>
      <c r="E54">
        <v>4</v>
      </c>
      <c r="H54">
        <v>10</v>
      </c>
      <c r="I54" t="s">
        <v>114</v>
      </c>
      <c r="J54" t="s">
        <v>115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"17:54:03.383"</f>
        <v>17:54:03.383</v>
      </c>
      <c r="T54" t="str">
        <f>"17:54:02.883"</f>
        <v>17:54:02.883</v>
      </c>
      <c r="U54" t="str">
        <f t="shared" si="0"/>
        <v>A38EF2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142</v>
      </c>
      <c r="AJ54">
        <v>33.756695000000001</v>
      </c>
      <c r="AK54" t="s">
        <v>144</v>
      </c>
      <c r="AL54">
        <v>-84.886379000000005</v>
      </c>
      <c r="AM54">
        <v>25</v>
      </c>
      <c r="AN54">
        <v>850</v>
      </c>
      <c r="AO54" t="s">
        <v>128</v>
      </c>
      <c r="AP54">
        <v>-78</v>
      </c>
      <c r="AQ54">
        <v>2</v>
      </c>
      <c r="AR54">
        <v>384</v>
      </c>
      <c r="AZ54">
        <v>1200</v>
      </c>
      <c r="BA54">
        <v>1</v>
      </c>
      <c r="BB54" t="str">
        <f t="shared" si="1"/>
        <v xml:space="preserve">N3284F  </v>
      </c>
      <c r="BC54">
        <v>1</v>
      </c>
      <c r="BE54">
        <v>0</v>
      </c>
      <c r="BF54">
        <v>0</v>
      </c>
      <c r="BG54">
        <v>0</v>
      </c>
      <c r="BH54">
        <v>1075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"17:54:03.390"</f>
        <v>17:54:03.390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118</v>
      </c>
      <c r="CQ54">
        <v>219</v>
      </c>
      <c r="CR54">
        <v>0</v>
      </c>
      <c r="CW54">
        <v>1233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"11/08/2021 17:54:04.007"</f>
        <v>11/08/2021 17:54:04.007</v>
      </c>
      <c r="C55" t="str">
        <f t="shared" si="2"/>
        <v>FFDFD3C0</v>
      </c>
      <c r="D55" t="s">
        <v>124</v>
      </c>
      <c r="E55">
        <v>8</v>
      </c>
      <c r="H55">
        <v>176</v>
      </c>
      <c r="I55" t="s">
        <v>114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"17:54:03.383"</f>
        <v>17:54:03.383</v>
      </c>
      <c r="T55" t="str">
        <f>"17:54:02.883"</f>
        <v>17:54:02.883</v>
      </c>
      <c r="U55" t="str">
        <f t="shared" si="0"/>
        <v>A38EF2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142</v>
      </c>
      <c r="AJ55">
        <v>33.756695000000001</v>
      </c>
      <c r="AK55" t="s">
        <v>144</v>
      </c>
      <c r="AL55">
        <v>-84.886379000000005</v>
      </c>
      <c r="AM55">
        <v>25</v>
      </c>
      <c r="AN55">
        <v>850</v>
      </c>
      <c r="AO55" t="s">
        <v>128</v>
      </c>
      <c r="AP55">
        <v>-78</v>
      </c>
      <c r="AQ55">
        <v>2</v>
      </c>
      <c r="AR55">
        <v>384</v>
      </c>
      <c r="AZ55">
        <v>1200</v>
      </c>
      <c r="BA55">
        <v>1</v>
      </c>
      <c r="BB55" t="str">
        <f t="shared" si="1"/>
        <v xml:space="preserve">N3284F  </v>
      </c>
      <c r="BC55">
        <v>1</v>
      </c>
      <c r="BE55">
        <v>0</v>
      </c>
      <c r="BF55">
        <v>0</v>
      </c>
      <c r="BG55">
        <v>0</v>
      </c>
      <c r="BH55">
        <v>1075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"17:54:03.390"</f>
        <v>17:54:03.390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118</v>
      </c>
      <c r="CQ55">
        <v>219</v>
      </c>
      <c r="CR55">
        <v>0</v>
      </c>
      <c r="CW55">
        <v>1233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"11/08/2021 17:54:04.023"</f>
        <v>11/08/2021 17:54:04.023</v>
      </c>
      <c r="C56" t="str">
        <f t="shared" si="2"/>
        <v>FFDFD3C0</v>
      </c>
      <c r="D56" t="s">
        <v>119</v>
      </c>
      <c r="E56">
        <v>5</v>
      </c>
      <c r="F56">
        <v>1005</v>
      </c>
      <c r="G56" t="s">
        <v>114</v>
      </c>
      <c r="J56" t="s">
        <v>120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"17:54:03.383"</f>
        <v>17:54:03.383</v>
      </c>
      <c r="T56" t="str">
        <f>"17:54:02.883"</f>
        <v>17:54:02.883</v>
      </c>
      <c r="U56" t="str">
        <f t="shared" si="0"/>
        <v>A38EF2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1</v>
      </c>
      <c r="AI56" t="s">
        <v>142</v>
      </c>
      <c r="AJ56">
        <v>33.756695000000001</v>
      </c>
      <c r="AK56" t="s">
        <v>144</v>
      </c>
      <c r="AL56">
        <v>-84.886379000000005</v>
      </c>
      <c r="AM56">
        <v>25</v>
      </c>
      <c r="AN56">
        <v>850</v>
      </c>
      <c r="AO56" t="s">
        <v>128</v>
      </c>
      <c r="AP56">
        <v>-78</v>
      </c>
      <c r="AQ56">
        <v>2</v>
      </c>
      <c r="AR56">
        <v>384</v>
      </c>
      <c r="AZ56">
        <v>1200</v>
      </c>
      <c r="BA56">
        <v>1</v>
      </c>
      <c r="BB56" t="str">
        <f t="shared" si="1"/>
        <v xml:space="preserve">N3284F  </v>
      </c>
      <c r="BC56">
        <v>1</v>
      </c>
      <c r="BE56">
        <v>0</v>
      </c>
      <c r="BF56">
        <v>0</v>
      </c>
      <c r="BG56">
        <v>0</v>
      </c>
      <c r="BH56">
        <v>1075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"17:54:03.390"</f>
        <v>17:54:03.390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118</v>
      </c>
      <c r="CQ56">
        <v>219</v>
      </c>
      <c r="CR56">
        <v>0</v>
      </c>
      <c r="CW56">
        <v>1233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"11/08/2021 17:54:04.023"</f>
        <v>11/08/2021 17:54:04.023</v>
      </c>
      <c r="C57" t="str">
        <f t="shared" si="2"/>
        <v>FFDFD3C0</v>
      </c>
      <c r="D57" t="s">
        <v>121</v>
      </c>
      <c r="E57">
        <v>4</v>
      </c>
      <c r="F57">
        <v>2004</v>
      </c>
      <c r="G57" t="s">
        <v>122</v>
      </c>
      <c r="J57" t="s">
        <v>123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"17:54:03.383"</f>
        <v>17:54:03.383</v>
      </c>
      <c r="T57" t="str">
        <f>"17:54:02.883"</f>
        <v>17:54:02.883</v>
      </c>
      <c r="U57" t="str">
        <f t="shared" si="0"/>
        <v>A38EF2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1</v>
      </c>
      <c r="AI57" t="s">
        <v>142</v>
      </c>
      <c r="AJ57">
        <v>33.756695000000001</v>
      </c>
      <c r="AK57" t="s">
        <v>144</v>
      </c>
      <c r="AL57">
        <v>-84.886379000000005</v>
      </c>
      <c r="AM57">
        <v>25</v>
      </c>
      <c r="AN57">
        <v>850</v>
      </c>
      <c r="AO57" t="s">
        <v>128</v>
      </c>
      <c r="AP57">
        <v>-78</v>
      </c>
      <c r="AQ57">
        <v>2</v>
      </c>
      <c r="AR57">
        <v>384</v>
      </c>
      <c r="AZ57">
        <v>1200</v>
      </c>
      <c r="BA57">
        <v>1</v>
      </c>
      <c r="BB57" t="str">
        <f t="shared" si="1"/>
        <v xml:space="preserve">N3284F  </v>
      </c>
      <c r="BC57">
        <v>1</v>
      </c>
      <c r="BE57">
        <v>0</v>
      </c>
      <c r="BF57">
        <v>0</v>
      </c>
      <c r="BG57">
        <v>0</v>
      </c>
      <c r="BH57">
        <v>1075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"17:54:03.390"</f>
        <v>17:54:03.390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118</v>
      </c>
      <c r="CQ57">
        <v>219</v>
      </c>
      <c r="CR57">
        <v>0</v>
      </c>
      <c r="CW57">
        <v>1233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"11/08/2021 17:54:04.757"</f>
        <v>11/08/2021 17:54:04.757</v>
      </c>
      <c r="C58" t="str">
        <f t="shared" si="2"/>
        <v>FFDFD3C0</v>
      </c>
      <c r="D58" t="s">
        <v>124</v>
      </c>
      <c r="E58">
        <v>8</v>
      </c>
      <c r="H58">
        <v>176</v>
      </c>
      <c r="I58" t="s">
        <v>114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"17:54:04.461"</f>
        <v>17:54:04.461</v>
      </c>
      <c r="T58" t="str">
        <f>"17:54:03.961"</f>
        <v>17:54:03.961</v>
      </c>
      <c r="U58" t="str">
        <f t="shared" si="0"/>
        <v>A38EF2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142</v>
      </c>
      <c r="AJ58">
        <v>33.756695000000001</v>
      </c>
      <c r="AK58" t="s">
        <v>145</v>
      </c>
      <c r="AL58">
        <v>-84.886786999999998</v>
      </c>
      <c r="AM58">
        <v>25</v>
      </c>
      <c r="AN58">
        <v>850</v>
      </c>
      <c r="AO58" t="s">
        <v>128</v>
      </c>
      <c r="AP58">
        <v>-79</v>
      </c>
      <c r="AQ58">
        <v>2</v>
      </c>
      <c r="AR58">
        <v>640</v>
      </c>
      <c r="AZ58">
        <v>1200</v>
      </c>
      <c r="BA58">
        <v>1</v>
      </c>
      <c r="BB58" t="str">
        <f t="shared" si="1"/>
        <v xml:space="preserve">N3284F  </v>
      </c>
      <c r="BC58">
        <v>1</v>
      </c>
      <c r="BE58">
        <v>0</v>
      </c>
      <c r="BF58">
        <v>0</v>
      </c>
      <c r="BG58">
        <v>0</v>
      </c>
      <c r="BH58">
        <v>1075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"17:54:04.466"</f>
        <v>17:54:04.466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118</v>
      </c>
      <c r="CQ58">
        <v>219</v>
      </c>
      <c r="CR58">
        <v>3</v>
      </c>
      <c r="CW58">
        <v>9888213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"11/08/2021 17:54:04.757"</f>
        <v>11/08/2021 17:54:04.757</v>
      </c>
      <c r="C59" t="str">
        <f t="shared" si="2"/>
        <v>FFDFD3C0</v>
      </c>
      <c r="D59" t="s">
        <v>119</v>
      </c>
      <c r="E59">
        <v>5</v>
      </c>
      <c r="F59">
        <v>1005</v>
      </c>
      <c r="G59" t="s">
        <v>114</v>
      </c>
      <c r="J59" t="s">
        <v>120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"17:54:04.461"</f>
        <v>17:54:04.461</v>
      </c>
      <c r="T59" t="str">
        <f>"17:54:03.961"</f>
        <v>17:54:03.961</v>
      </c>
      <c r="U59" t="str">
        <f t="shared" si="0"/>
        <v>A38EF2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142</v>
      </c>
      <c r="AJ59">
        <v>33.756695000000001</v>
      </c>
      <c r="AK59" t="s">
        <v>145</v>
      </c>
      <c r="AL59">
        <v>-84.886786999999998</v>
      </c>
      <c r="AM59">
        <v>25</v>
      </c>
      <c r="AN59">
        <v>850</v>
      </c>
      <c r="AO59" t="s">
        <v>128</v>
      </c>
      <c r="AP59">
        <v>-79</v>
      </c>
      <c r="AQ59">
        <v>2</v>
      </c>
      <c r="AR59">
        <v>640</v>
      </c>
      <c r="AZ59">
        <v>1200</v>
      </c>
      <c r="BA59">
        <v>1</v>
      </c>
      <c r="BB59" t="str">
        <f t="shared" si="1"/>
        <v xml:space="preserve">N3284F  </v>
      </c>
      <c r="BC59">
        <v>1</v>
      </c>
      <c r="BE59">
        <v>0</v>
      </c>
      <c r="BF59">
        <v>0</v>
      </c>
      <c r="BG59">
        <v>0</v>
      </c>
      <c r="BH59">
        <v>1075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"17:54:04.466"</f>
        <v>17:54:04.466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118</v>
      </c>
      <c r="CQ59">
        <v>219</v>
      </c>
      <c r="CR59">
        <v>3</v>
      </c>
      <c r="CW59">
        <v>9888213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"11/08/2021 17:54:04.757"</f>
        <v>11/08/2021 17:54:04.757</v>
      </c>
      <c r="C60" t="str">
        <f t="shared" si="2"/>
        <v>FFDFD3C0</v>
      </c>
      <c r="D60" t="s">
        <v>121</v>
      </c>
      <c r="E60">
        <v>4</v>
      </c>
      <c r="F60">
        <v>2004</v>
      </c>
      <c r="G60" t="s">
        <v>122</v>
      </c>
      <c r="J60" t="s">
        <v>123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"17:54:04.461"</f>
        <v>17:54:04.461</v>
      </c>
      <c r="T60" t="str">
        <f>"17:54:03.961"</f>
        <v>17:54:03.961</v>
      </c>
      <c r="U60" t="str">
        <f t="shared" si="0"/>
        <v>A38EF2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1</v>
      </c>
      <c r="AI60" t="s">
        <v>142</v>
      </c>
      <c r="AJ60">
        <v>33.756695000000001</v>
      </c>
      <c r="AK60" t="s">
        <v>145</v>
      </c>
      <c r="AL60">
        <v>-84.886786999999998</v>
      </c>
      <c r="AM60">
        <v>25</v>
      </c>
      <c r="AN60">
        <v>850</v>
      </c>
      <c r="AO60" t="s">
        <v>128</v>
      </c>
      <c r="AP60">
        <v>-79</v>
      </c>
      <c r="AQ60">
        <v>2</v>
      </c>
      <c r="AR60">
        <v>640</v>
      </c>
      <c r="AZ60">
        <v>1200</v>
      </c>
      <c r="BA60">
        <v>1</v>
      </c>
      <c r="BB60" t="str">
        <f t="shared" si="1"/>
        <v xml:space="preserve">N3284F  </v>
      </c>
      <c r="BC60">
        <v>1</v>
      </c>
      <c r="BE60">
        <v>0</v>
      </c>
      <c r="BF60">
        <v>0</v>
      </c>
      <c r="BG60">
        <v>0</v>
      </c>
      <c r="BH60">
        <v>1075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"17:54:04.466"</f>
        <v>17:54:04.466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118</v>
      </c>
      <c r="CQ60">
        <v>219</v>
      </c>
      <c r="CR60">
        <v>3</v>
      </c>
      <c r="CW60">
        <v>9888213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"11/08/2021 17:54:04.789"</f>
        <v>11/08/2021 17:54:04.789</v>
      </c>
      <c r="C61" t="str">
        <f t="shared" si="2"/>
        <v>FFDFD3C0</v>
      </c>
      <c r="D61" t="s">
        <v>113</v>
      </c>
      <c r="E61">
        <v>4</v>
      </c>
      <c r="H61">
        <v>10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"17:54:04.461"</f>
        <v>17:54:04.461</v>
      </c>
      <c r="T61" t="str">
        <f>"17:54:03.961"</f>
        <v>17:54:03.961</v>
      </c>
      <c r="U61" t="str">
        <f t="shared" si="0"/>
        <v>A38EF2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1</v>
      </c>
      <c r="AI61" t="s">
        <v>142</v>
      </c>
      <c r="AJ61">
        <v>33.756695000000001</v>
      </c>
      <c r="AK61" t="s">
        <v>145</v>
      </c>
      <c r="AL61">
        <v>-84.886786999999998</v>
      </c>
      <c r="AM61">
        <v>25</v>
      </c>
      <c r="AN61">
        <v>850</v>
      </c>
      <c r="AO61" t="s">
        <v>128</v>
      </c>
      <c r="AP61">
        <v>-79</v>
      </c>
      <c r="AQ61">
        <v>2</v>
      </c>
      <c r="AR61">
        <v>640</v>
      </c>
      <c r="AZ61">
        <v>1200</v>
      </c>
      <c r="BA61">
        <v>1</v>
      </c>
      <c r="BB61" t="str">
        <f t="shared" si="1"/>
        <v xml:space="preserve">N3284F  </v>
      </c>
      <c r="BC61">
        <v>1</v>
      </c>
      <c r="BE61">
        <v>0</v>
      </c>
      <c r="BF61">
        <v>0</v>
      </c>
      <c r="BG61">
        <v>0</v>
      </c>
      <c r="BH61">
        <v>1075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"17:54:04.466"</f>
        <v>17:54:04.466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7</v>
      </c>
      <c r="CP61" t="s">
        <v>118</v>
      </c>
      <c r="CQ61">
        <v>219</v>
      </c>
      <c r="CR61">
        <v>3</v>
      </c>
      <c r="CW61">
        <v>9888213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"11/08/2021 17:54:05.695"</f>
        <v>11/08/2021 17:54:05.695</v>
      </c>
      <c r="C62" t="str">
        <f t="shared" si="2"/>
        <v>FFDFD3C0</v>
      </c>
      <c r="D62" t="s">
        <v>113</v>
      </c>
      <c r="E62">
        <v>4</v>
      </c>
      <c r="H62">
        <v>10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"17:54:05.391"</f>
        <v>17:54:05.391</v>
      </c>
      <c r="T62" t="str">
        <f>"17:54:04.991"</f>
        <v>17:54:04.991</v>
      </c>
      <c r="U62" t="str">
        <f t="shared" si="0"/>
        <v>A38EF2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142</v>
      </c>
      <c r="AJ62">
        <v>33.756695000000001</v>
      </c>
      <c r="AK62" t="s">
        <v>146</v>
      </c>
      <c r="AL62">
        <v>-84.887237999999996</v>
      </c>
      <c r="AM62">
        <v>25</v>
      </c>
      <c r="AN62">
        <v>850</v>
      </c>
      <c r="AO62" t="s">
        <v>128</v>
      </c>
      <c r="AP62">
        <v>-81</v>
      </c>
      <c r="AQ62">
        <v>3</v>
      </c>
      <c r="AR62">
        <v>192</v>
      </c>
      <c r="AZ62">
        <v>1200</v>
      </c>
      <c r="BA62">
        <v>1</v>
      </c>
      <c r="BB62" t="str">
        <f t="shared" si="1"/>
        <v xml:space="preserve">N3284F  </v>
      </c>
      <c r="BC62">
        <v>1</v>
      </c>
      <c r="BE62">
        <v>0</v>
      </c>
      <c r="BF62">
        <v>0</v>
      </c>
      <c r="BG62">
        <v>0</v>
      </c>
      <c r="BH62">
        <v>1075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"17:54:05.395"</f>
        <v>17:54:05.395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7</v>
      </c>
      <c r="CP62" t="s">
        <v>118</v>
      </c>
      <c r="CQ62">
        <v>219</v>
      </c>
      <c r="CR62">
        <v>3</v>
      </c>
      <c r="CW62">
        <v>9889677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"11/08/2021 17:54:05.695"</f>
        <v>11/08/2021 17:54:05.695</v>
      </c>
      <c r="C63" t="str">
        <f t="shared" si="2"/>
        <v>FFDFD3C0</v>
      </c>
      <c r="D63" t="s">
        <v>124</v>
      </c>
      <c r="E63">
        <v>8</v>
      </c>
      <c r="H63">
        <v>176</v>
      </c>
      <c r="I63" t="s">
        <v>114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"17:54:05.391"</f>
        <v>17:54:05.391</v>
      </c>
      <c r="T63" t="str">
        <f>"17:54:04.991"</f>
        <v>17:54:04.991</v>
      </c>
      <c r="U63" t="str">
        <f t="shared" si="0"/>
        <v>A38EF2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1</v>
      </c>
      <c r="AI63" t="s">
        <v>142</v>
      </c>
      <c r="AJ63">
        <v>33.756695000000001</v>
      </c>
      <c r="AK63" t="s">
        <v>146</v>
      </c>
      <c r="AL63">
        <v>-84.887237999999996</v>
      </c>
      <c r="AM63">
        <v>25</v>
      </c>
      <c r="AN63">
        <v>850</v>
      </c>
      <c r="AO63" t="s">
        <v>128</v>
      </c>
      <c r="AP63">
        <v>-81</v>
      </c>
      <c r="AQ63">
        <v>3</v>
      </c>
      <c r="AR63">
        <v>192</v>
      </c>
      <c r="AZ63">
        <v>1200</v>
      </c>
      <c r="BA63">
        <v>1</v>
      </c>
      <c r="BB63" t="str">
        <f t="shared" si="1"/>
        <v xml:space="preserve">N3284F  </v>
      </c>
      <c r="BC63">
        <v>1</v>
      </c>
      <c r="BE63">
        <v>0</v>
      </c>
      <c r="BF63">
        <v>0</v>
      </c>
      <c r="BG63">
        <v>0</v>
      </c>
      <c r="BH63">
        <v>1075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"17:54:05.395"</f>
        <v>17:54:05.395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118</v>
      </c>
      <c r="CQ63">
        <v>219</v>
      </c>
      <c r="CR63">
        <v>3</v>
      </c>
      <c r="CW63">
        <v>9889677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"11/08/2021 17:54:05.695"</f>
        <v>11/08/2021 17:54:05.695</v>
      </c>
      <c r="C64" t="str">
        <f t="shared" si="2"/>
        <v>FFDFD3C0</v>
      </c>
      <c r="D64" t="s">
        <v>119</v>
      </c>
      <c r="E64">
        <v>5</v>
      </c>
      <c r="F64">
        <v>1005</v>
      </c>
      <c r="G64" t="s">
        <v>114</v>
      </c>
      <c r="J64" t="s">
        <v>120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"17:54:05.391"</f>
        <v>17:54:05.391</v>
      </c>
      <c r="T64" t="str">
        <f>"17:54:04.991"</f>
        <v>17:54:04.991</v>
      </c>
      <c r="U64" t="str">
        <f t="shared" si="0"/>
        <v>A38EF2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1</v>
      </c>
      <c r="AI64" t="s">
        <v>142</v>
      </c>
      <c r="AJ64">
        <v>33.756695000000001</v>
      </c>
      <c r="AK64" t="s">
        <v>146</v>
      </c>
      <c r="AL64">
        <v>-84.887237999999996</v>
      </c>
      <c r="AM64">
        <v>25</v>
      </c>
      <c r="AN64">
        <v>850</v>
      </c>
      <c r="AO64" t="s">
        <v>128</v>
      </c>
      <c r="AP64">
        <v>-81</v>
      </c>
      <c r="AQ64">
        <v>3</v>
      </c>
      <c r="AR64">
        <v>192</v>
      </c>
      <c r="AZ64">
        <v>1200</v>
      </c>
      <c r="BA64">
        <v>1</v>
      </c>
      <c r="BB64" t="str">
        <f t="shared" si="1"/>
        <v xml:space="preserve">N3284F  </v>
      </c>
      <c r="BC64">
        <v>1</v>
      </c>
      <c r="BE64">
        <v>0</v>
      </c>
      <c r="BF64">
        <v>0</v>
      </c>
      <c r="BG64">
        <v>0</v>
      </c>
      <c r="BH64">
        <v>1075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"17:54:05.395"</f>
        <v>17:54:05.395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118</v>
      </c>
      <c r="CQ64">
        <v>219</v>
      </c>
      <c r="CR64">
        <v>3</v>
      </c>
      <c r="CW64">
        <v>9889677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"11/08/2021 17:54:05.695"</f>
        <v>11/08/2021 17:54:05.695</v>
      </c>
      <c r="C65" t="str">
        <f t="shared" si="2"/>
        <v>FFDFD3C0</v>
      </c>
      <c r="D65" t="s">
        <v>121</v>
      </c>
      <c r="E65">
        <v>4</v>
      </c>
      <c r="F65">
        <v>2004</v>
      </c>
      <c r="G65" t="s">
        <v>122</v>
      </c>
      <c r="J65" t="s">
        <v>123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"17:54:05.391"</f>
        <v>17:54:05.391</v>
      </c>
      <c r="T65" t="str">
        <f>"17:54:04.991"</f>
        <v>17:54:04.991</v>
      </c>
      <c r="U65" t="str">
        <f t="shared" si="0"/>
        <v>A38EF2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142</v>
      </c>
      <c r="AJ65">
        <v>33.756695000000001</v>
      </c>
      <c r="AK65" t="s">
        <v>146</v>
      </c>
      <c r="AL65">
        <v>-84.887237999999996</v>
      </c>
      <c r="AM65">
        <v>25</v>
      </c>
      <c r="AN65">
        <v>850</v>
      </c>
      <c r="AO65" t="s">
        <v>128</v>
      </c>
      <c r="AP65">
        <v>-81</v>
      </c>
      <c r="AQ65">
        <v>3</v>
      </c>
      <c r="AR65">
        <v>192</v>
      </c>
      <c r="AZ65">
        <v>1200</v>
      </c>
      <c r="BA65">
        <v>1</v>
      </c>
      <c r="BB65" t="str">
        <f t="shared" si="1"/>
        <v xml:space="preserve">N3284F  </v>
      </c>
      <c r="BC65">
        <v>1</v>
      </c>
      <c r="BE65">
        <v>0</v>
      </c>
      <c r="BF65">
        <v>0</v>
      </c>
      <c r="BG65">
        <v>0</v>
      </c>
      <c r="BH65">
        <v>1075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"17:54:05.395"</f>
        <v>17:54:05.395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118</v>
      </c>
      <c r="CQ65">
        <v>219</v>
      </c>
      <c r="CR65">
        <v>3</v>
      </c>
      <c r="CW65">
        <v>9889677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"11/08/2021 17:54:06.648"</f>
        <v>11/08/2021 17:54:06.648</v>
      </c>
      <c r="C66" t="str">
        <f t="shared" si="2"/>
        <v>FFDFD3C0</v>
      </c>
      <c r="D66" t="s">
        <v>121</v>
      </c>
      <c r="E66">
        <v>4</v>
      </c>
      <c r="F66">
        <v>2004</v>
      </c>
      <c r="G66" t="s">
        <v>122</v>
      </c>
      <c r="J66" t="s">
        <v>123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"17:54:06.359"</f>
        <v>17:54:06.359</v>
      </c>
      <c r="T66" t="str">
        <f>"17:54:05.959"</f>
        <v>17:54:05.959</v>
      </c>
      <c r="U66" t="str">
        <f t="shared" ref="U66:U129" si="3">"A38EF2"</f>
        <v>A38EF2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1</v>
      </c>
      <c r="AI66" t="s">
        <v>147</v>
      </c>
      <c r="AJ66">
        <v>33.756737999999999</v>
      </c>
      <c r="AK66" t="s">
        <v>148</v>
      </c>
      <c r="AL66">
        <v>-84.887666999999993</v>
      </c>
      <c r="AM66">
        <v>25</v>
      </c>
      <c r="AN66">
        <v>850</v>
      </c>
      <c r="AO66" t="s">
        <v>128</v>
      </c>
      <c r="AP66">
        <v>-82</v>
      </c>
      <c r="AQ66">
        <v>3</v>
      </c>
      <c r="AR66">
        <v>320</v>
      </c>
      <c r="AZ66">
        <v>1200</v>
      </c>
      <c r="BA66">
        <v>1</v>
      </c>
      <c r="BB66" t="str">
        <f t="shared" ref="BB66:BB129" si="4">"N3284F  "</f>
        <v xml:space="preserve">N3284F  </v>
      </c>
      <c r="BC66">
        <v>1</v>
      </c>
      <c r="BE66">
        <v>0</v>
      </c>
      <c r="BF66">
        <v>0</v>
      </c>
      <c r="BG66">
        <v>0</v>
      </c>
      <c r="BH66">
        <v>1075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"17:54:06.365"</f>
        <v>17:54:06.365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118</v>
      </c>
      <c r="CQ66">
        <v>219</v>
      </c>
      <c r="CR66">
        <v>0</v>
      </c>
      <c r="CW66">
        <v>3348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"11/08/2021 17:54:06.789"</f>
        <v>11/08/2021 17:54:06.789</v>
      </c>
      <c r="C67" t="str">
        <f t="shared" si="2"/>
        <v>FFDFD3C0</v>
      </c>
      <c r="D67" t="s">
        <v>124</v>
      </c>
      <c r="E67">
        <v>8</v>
      </c>
      <c r="H67">
        <v>176</v>
      </c>
      <c r="I67" t="s">
        <v>114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"17:54:06.359"</f>
        <v>17:54:06.359</v>
      </c>
      <c r="T67" t="str">
        <f>"17:54:05.959"</f>
        <v>17:54:05.959</v>
      </c>
      <c r="U67" t="str">
        <f t="shared" si="3"/>
        <v>A38EF2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1</v>
      </c>
      <c r="AI67" t="s">
        <v>147</v>
      </c>
      <c r="AJ67">
        <v>33.756737999999999</v>
      </c>
      <c r="AK67" t="s">
        <v>148</v>
      </c>
      <c r="AL67">
        <v>-84.887666999999993</v>
      </c>
      <c r="AM67">
        <v>25</v>
      </c>
      <c r="AN67">
        <v>850</v>
      </c>
      <c r="AO67" t="s">
        <v>128</v>
      </c>
      <c r="AP67">
        <v>-82</v>
      </c>
      <c r="AQ67">
        <v>3</v>
      </c>
      <c r="AR67">
        <v>320</v>
      </c>
      <c r="AZ67">
        <v>1200</v>
      </c>
      <c r="BA67">
        <v>1</v>
      </c>
      <c r="BB67" t="str">
        <f t="shared" si="4"/>
        <v xml:space="preserve">N3284F  </v>
      </c>
      <c r="BC67">
        <v>1</v>
      </c>
      <c r="BE67">
        <v>0</v>
      </c>
      <c r="BF67">
        <v>0</v>
      </c>
      <c r="BG67">
        <v>0</v>
      </c>
      <c r="BH67">
        <v>1075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"17:54:06.365"</f>
        <v>17:54:06.365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118</v>
      </c>
      <c r="CQ67">
        <v>219</v>
      </c>
      <c r="CR67">
        <v>0</v>
      </c>
      <c r="CW67">
        <v>3348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"11/08/2021 17:54:06.789"</f>
        <v>11/08/2021 17:54:06.789</v>
      </c>
      <c r="C68" t="str">
        <f t="shared" si="2"/>
        <v>FFDFD3C0</v>
      </c>
      <c r="D68" t="s">
        <v>119</v>
      </c>
      <c r="E68">
        <v>5</v>
      </c>
      <c r="F68">
        <v>1005</v>
      </c>
      <c r="G68" t="s">
        <v>114</v>
      </c>
      <c r="J68" t="s">
        <v>120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"17:54:06.359"</f>
        <v>17:54:06.359</v>
      </c>
      <c r="T68" t="str">
        <f>"17:54:05.959"</f>
        <v>17:54:05.959</v>
      </c>
      <c r="U68" t="str">
        <f t="shared" si="3"/>
        <v>A38EF2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1</v>
      </c>
      <c r="AI68" t="s">
        <v>147</v>
      </c>
      <c r="AJ68">
        <v>33.756737999999999</v>
      </c>
      <c r="AK68" t="s">
        <v>148</v>
      </c>
      <c r="AL68">
        <v>-84.887666999999993</v>
      </c>
      <c r="AM68">
        <v>25</v>
      </c>
      <c r="AN68">
        <v>850</v>
      </c>
      <c r="AO68" t="s">
        <v>128</v>
      </c>
      <c r="AP68">
        <v>-82</v>
      </c>
      <c r="AQ68">
        <v>3</v>
      </c>
      <c r="AR68">
        <v>320</v>
      </c>
      <c r="AZ68">
        <v>1200</v>
      </c>
      <c r="BA68">
        <v>1</v>
      </c>
      <c r="BB68" t="str">
        <f t="shared" si="4"/>
        <v xml:space="preserve">N3284F  </v>
      </c>
      <c r="BC68">
        <v>1</v>
      </c>
      <c r="BE68">
        <v>0</v>
      </c>
      <c r="BF68">
        <v>0</v>
      </c>
      <c r="BG68">
        <v>0</v>
      </c>
      <c r="BH68">
        <v>1075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"17:54:06.365"</f>
        <v>17:54:06.365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118</v>
      </c>
      <c r="CQ68">
        <v>219</v>
      </c>
      <c r="CR68">
        <v>0</v>
      </c>
      <c r="CW68">
        <v>3348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"11/08/2021 17:54:06.789"</f>
        <v>11/08/2021 17:54:06.789</v>
      </c>
      <c r="C69" t="str">
        <f t="shared" si="2"/>
        <v>FFDFD3C0</v>
      </c>
      <c r="D69" t="s">
        <v>113</v>
      </c>
      <c r="E69">
        <v>4</v>
      </c>
      <c r="H69">
        <v>10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"17:54:06.359"</f>
        <v>17:54:06.359</v>
      </c>
      <c r="T69" t="str">
        <f>"17:54:05.959"</f>
        <v>17:54:05.959</v>
      </c>
      <c r="U69" t="str">
        <f t="shared" si="3"/>
        <v>A38EF2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147</v>
      </c>
      <c r="AJ69">
        <v>33.756737999999999</v>
      </c>
      <c r="AK69" t="s">
        <v>148</v>
      </c>
      <c r="AL69">
        <v>-84.887666999999993</v>
      </c>
      <c r="AM69">
        <v>25</v>
      </c>
      <c r="AN69">
        <v>850</v>
      </c>
      <c r="AO69" t="s">
        <v>128</v>
      </c>
      <c r="AP69">
        <v>-82</v>
      </c>
      <c r="AQ69">
        <v>3</v>
      </c>
      <c r="AR69">
        <v>320</v>
      </c>
      <c r="AZ69">
        <v>1200</v>
      </c>
      <c r="BA69">
        <v>1</v>
      </c>
      <c r="BB69" t="str">
        <f t="shared" si="4"/>
        <v xml:space="preserve">N3284F  </v>
      </c>
      <c r="BC69">
        <v>1</v>
      </c>
      <c r="BE69">
        <v>0</v>
      </c>
      <c r="BF69">
        <v>0</v>
      </c>
      <c r="BG69">
        <v>0</v>
      </c>
      <c r="BH69">
        <v>1075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"17:54:06.365"</f>
        <v>17:54:06.365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7</v>
      </c>
      <c r="CP69" t="s">
        <v>118</v>
      </c>
      <c r="CQ69">
        <v>219</v>
      </c>
      <c r="CR69">
        <v>0</v>
      </c>
      <c r="CW69">
        <v>3348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"11/08/2021 17:54:08.566"</f>
        <v>11/08/2021 17:54:08.566</v>
      </c>
      <c r="C70" t="str">
        <f t="shared" ref="C70:C133" si="5">"FFDFD3C0"</f>
        <v>FFDFD3C0</v>
      </c>
      <c r="D70" t="s">
        <v>113</v>
      </c>
      <c r="E70">
        <v>4</v>
      </c>
      <c r="H70">
        <v>10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"17:54:08.234"</f>
        <v>17:54:08.234</v>
      </c>
      <c r="T70" t="str">
        <f>"17:54:07.734"</f>
        <v>17:54:07.734</v>
      </c>
      <c r="U70" t="str">
        <f t="shared" si="3"/>
        <v>A38EF2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1</v>
      </c>
      <c r="AI70" t="s">
        <v>149</v>
      </c>
      <c r="AJ70">
        <v>33.756802</v>
      </c>
      <c r="AK70" t="s">
        <v>150</v>
      </c>
      <c r="AL70">
        <v>-84.888546000000005</v>
      </c>
      <c r="AM70">
        <v>25</v>
      </c>
      <c r="AN70">
        <v>850</v>
      </c>
      <c r="AO70" t="s">
        <v>128</v>
      </c>
      <c r="AP70">
        <v>-84</v>
      </c>
      <c r="AQ70">
        <v>5</v>
      </c>
      <c r="AR70">
        <v>320</v>
      </c>
      <c r="AZ70">
        <v>1200</v>
      </c>
      <c r="BA70">
        <v>1</v>
      </c>
      <c r="BB70" t="str">
        <f t="shared" si="4"/>
        <v xml:space="preserve">N3284F  </v>
      </c>
      <c r="BC70">
        <v>1</v>
      </c>
      <c r="BE70">
        <v>0</v>
      </c>
      <c r="BF70">
        <v>0</v>
      </c>
      <c r="BG70">
        <v>0</v>
      </c>
      <c r="BH70">
        <v>1075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"17:54:08.239"</f>
        <v>17:54:08.239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118</v>
      </c>
      <c r="CQ70">
        <v>219</v>
      </c>
      <c r="CR70">
        <v>3</v>
      </c>
      <c r="CW70">
        <v>9894273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"11/08/2021 17:54:08.566"</f>
        <v>11/08/2021 17:54:08.566</v>
      </c>
      <c r="C71" t="str">
        <f t="shared" si="5"/>
        <v>FFDFD3C0</v>
      </c>
      <c r="D71" t="s">
        <v>124</v>
      </c>
      <c r="E71">
        <v>8</v>
      </c>
      <c r="H71">
        <v>176</v>
      </c>
      <c r="I71" t="s">
        <v>114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"17:54:08.234"</f>
        <v>17:54:08.234</v>
      </c>
      <c r="T71" t="str">
        <f>"17:54:07.734"</f>
        <v>17:54:07.734</v>
      </c>
      <c r="U71" t="str">
        <f t="shared" si="3"/>
        <v>A38EF2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1</v>
      </c>
      <c r="AI71" t="s">
        <v>149</v>
      </c>
      <c r="AJ71">
        <v>33.756802</v>
      </c>
      <c r="AK71" t="s">
        <v>150</v>
      </c>
      <c r="AL71">
        <v>-84.888546000000005</v>
      </c>
      <c r="AM71">
        <v>25</v>
      </c>
      <c r="AN71">
        <v>850</v>
      </c>
      <c r="AO71" t="s">
        <v>128</v>
      </c>
      <c r="AP71">
        <v>-84</v>
      </c>
      <c r="AQ71">
        <v>5</v>
      </c>
      <c r="AR71">
        <v>320</v>
      </c>
      <c r="AZ71">
        <v>1200</v>
      </c>
      <c r="BA71">
        <v>1</v>
      </c>
      <c r="BB71" t="str">
        <f t="shared" si="4"/>
        <v xml:space="preserve">N3284F  </v>
      </c>
      <c r="BC71">
        <v>1</v>
      </c>
      <c r="BE71">
        <v>0</v>
      </c>
      <c r="BF71">
        <v>0</v>
      </c>
      <c r="BG71">
        <v>0</v>
      </c>
      <c r="BH71">
        <v>1075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"17:54:08.239"</f>
        <v>17:54:08.239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118</v>
      </c>
      <c r="CQ71">
        <v>219</v>
      </c>
      <c r="CR71">
        <v>3</v>
      </c>
      <c r="CW71">
        <v>9894273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"11/08/2021 17:54:08.566"</f>
        <v>11/08/2021 17:54:08.566</v>
      </c>
      <c r="C72" t="str">
        <f t="shared" si="5"/>
        <v>FFDFD3C0</v>
      </c>
      <c r="D72" t="s">
        <v>119</v>
      </c>
      <c r="E72">
        <v>5</v>
      </c>
      <c r="F72">
        <v>1005</v>
      </c>
      <c r="G72" t="s">
        <v>114</v>
      </c>
      <c r="J72" t="s">
        <v>120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"17:54:08.234"</f>
        <v>17:54:08.234</v>
      </c>
      <c r="T72" t="str">
        <f>"17:54:07.734"</f>
        <v>17:54:07.734</v>
      </c>
      <c r="U72" t="str">
        <f t="shared" si="3"/>
        <v>A38EF2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149</v>
      </c>
      <c r="AJ72">
        <v>33.756802</v>
      </c>
      <c r="AK72" t="s">
        <v>150</v>
      </c>
      <c r="AL72">
        <v>-84.888546000000005</v>
      </c>
      <c r="AM72">
        <v>25</v>
      </c>
      <c r="AN72">
        <v>850</v>
      </c>
      <c r="AO72" t="s">
        <v>128</v>
      </c>
      <c r="AP72">
        <v>-84</v>
      </c>
      <c r="AQ72">
        <v>5</v>
      </c>
      <c r="AR72">
        <v>320</v>
      </c>
      <c r="AZ72">
        <v>1200</v>
      </c>
      <c r="BA72">
        <v>1</v>
      </c>
      <c r="BB72" t="str">
        <f t="shared" si="4"/>
        <v xml:space="preserve">N3284F  </v>
      </c>
      <c r="BC72">
        <v>1</v>
      </c>
      <c r="BE72">
        <v>0</v>
      </c>
      <c r="BF72">
        <v>0</v>
      </c>
      <c r="BG72">
        <v>0</v>
      </c>
      <c r="BH72">
        <v>1075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"17:54:08.239"</f>
        <v>17:54:08.239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118</v>
      </c>
      <c r="CQ72">
        <v>219</v>
      </c>
      <c r="CR72">
        <v>3</v>
      </c>
      <c r="CW72">
        <v>9894273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"11/08/2021 17:54:08.566"</f>
        <v>11/08/2021 17:54:08.566</v>
      </c>
      <c r="C73" t="str">
        <f t="shared" si="5"/>
        <v>FFDFD3C0</v>
      </c>
      <c r="D73" t="s">
        <v>121</v>
      </c>
      <c r="E73">
        <v>4</v>
      </c>
      <c r="F73">
        <v>2004</v>
      </c>
      <c r="G73" t="s">
        <v>122</v>
      </c>
      <c r="J73" t="s">
        <v>123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"17:54:08.234"</f>
        <v>17:54:08.234</v>
      </c>
      <c r="T73" t="str">
        <f>"17:54:07.734"</f>
        <v>17:54:07.734</v>
      </c>
      <c r="U73" t="str">
        <f t="shared" si="3"/>
        <v>A38EF2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1</v>
      </c>
      <c r="AI73" t="s">
        <v>149</v>
      </c>
      <c r="AJ73">
        <v>33.756802</v>
      </c>
      <c r="AK73" t="s">
        <v>150</v>
      </c>
      <c r="AL73">
        <v>-84.888546000000005</v>
      </c>
      <c r="AM73">
        <v>25</v>
      </c>
      <c r="AN73">
        <v>850</v>
      </c>
      <c r="AO73" t="s">
        <v>128</v>
      </c>
      <c r="AP73">
        <v>-84</v>
      </c>
      <c r="AQ73">
        <v>5</v>
      </c>
      <c r="AR73">
        <v>320</v>
      </c>
      <c r="AZ73">
        <v>1200</v>
      </c>
      <c r="BA73">
        <v>1</v>
      </c>
      <c r="BB73" t="str">
        <f t="shared" si="4"/>
        <v xml:space="preserve">N3284F  </v>
      </c>
      <c r="BC73">
        <v>1</v>
      </c>
      <c r="BE73">
        <v>0</v>
      </c>
      <c r="BF73">
        <v>0</v>
      </c>
      <c r="BG73">
        <v>0</v>
      </c>
      <c r="BH73">
        <v>1075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"17:54:08.239"</f>
        <v>17:54:08.239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118</v>
      </c>
      <c r="CQ73">
        <v>219</v>
      </c>
      <c r="CR73">
        <v>3</v>
      </c>
      <c r="CW73">
        <v>9894273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"11/08/2021 17:54:09.551"</f>
        <v>11/08/2021 17:54:09.551</v>
      </c>
      <c r="C74" t="str">
        <f t="shared" si="5"/>
        <v>FFDFD3C0</v>
      </c>
      <c r="D74" t="s">
        <v>113</v>
      </c>
      <c r="E74">
        <v>4</v>
      </c>
      <c r="H74">
        <v>10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"17:54:09.211"</f>
        <v>17:54:09.211</v>
      </c>
      <c r="T74" t="str">
        <f>"17:54:08.811"</f>
        <v>17:54:08.811</v>
      </c>
      <c r="U74" t="str">
        <f t="shared" si="3"/>
        <v>A38EF2</v>
      </c>
      <c r="V74">
        <v>0</v>
      </c>
      <c r="W74">
        <v>0</v>
      </c>
      <c r="X74">
        <v>2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1</v>
      </c>
      <c r="AI74" t="s">
        <v>149</v>
      </c>
      <c r="AJ74">
        <v>33.756802</v>
      </c>
      <c r="AK74" t="s">
        <v>151</v>
      </c>
      <c r="AL74">
        <v>-84.889019000000005</v>
      </c>
      <c r="AM74">
        <v>25</v>
      </c>
      <c r="AN74">
        <v>875</v>
      </c>
      <c r="AO74" t="s">
        <v>128</v>
      </c>
      <c r="AP74">
        <v>-85</v>
      </c>
      <c r="AQ74">
        <v>6</v>
      </c>
      <c r="AR74">
        <v>448</v>
      </c>
      <c r="AZ74">
        <v>1200</v>
      </c>
      <c r="BA74">
        <v>1</v>
      </c>
      <c r="BB74" t="str">
        <f t="shared" si="4"/>
        <v xml:space="preserve">N3284F  </v>
      </c>
      <c r="BC74">
        <v>1</v>
      </c>
      <c r="BE74">
        <v>0</v>
      </c>
      <c r="BF74">
        <v>0</v>
      </c>
      <c r="BG74">
        <v>0</v>
      </c>
      <c r="BH74">
        <v>1100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"17:54:09.218"</f>
        <v>17:54:09.218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118</v>
      </c>
      <c r="CQ74">
        <v>219</v>
      </c>
      <c r="CR74">
        <v>3</v>
      </c>
      <c r="CW74">
        <v>9895798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"11/08/2021 17:54:09.551"</f>
        <v>11/08/2021 17:54:09.551</v>
      </c>
      <c r="C75" t="str">
        <f t="shared" si="5"/>
        <v>FFDFD3C0</v>
      </c>
      <c r="D75" t="s">
        <v>124</v>
      </c>
      <c r="E75">
        <v>8</v>
      </c>
      <c r="H75">
        <v>176</v>
      </c>
      <c r="I75" t="s">
        <v>114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"17:54:09.211"</f>
        <v>17:54:09.211</v>
      </c>
      <c r="T75" t="str">
        <f>"17:54:08.811"</f>
        <v>17:54:08.811</v>
      </c>
      <c r="U75" t="str">
        <f t="shared" si="3"/>
        <v>A38EF2</v>
      </c>
      <c r="V75">
        <v>0</v>
      </c>
      <c r="W75">
        <v>0</v>
      </c>
      <c r="X75">
        <v>2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1</v>
      </c>
      <c r="AI75" t="s">
        <v>149</v>
      </c>
      <c r="AJ75">
        <v>33.756802</v>
      </c>
      <c r="AK75" t="s">
        <v>151</v>
      </c>
      <c r="AL75">
        <v>-84.889019000000005</v>
      </c>
      <c r="AM75">
        <v>25</v>
      </c>
      <c r="AN75">
        <v>875</v>
      </c>
      <c r="AO75" t="s">
        <v>128</v>
      </c>
      <c r="AP75">
        <v>-85</v>
      </c>
      <c r="AQ75">
        <v>6</v>
      </c>
      <c r="AR75">
        <v>448</v>
      </c>
      <c r="AZ75">
        <v>1200</v>
      </c>
      <c r="BA75">
        <v>1</v>
      </c>
      <c r="BB75" t="str">
        <f t="shared" si="4"/>
        <v xml:space="preserve">N3284F  </v>
      </c>
      <c r="BC75">
        <v>1</v>
      </c>
      <c r="BE75">
        <v>0</v>
      </c>
      <c r="BF75">
        <v>0</v>
      </c>
      <c r="BG75">
        <v>0</v>
      </c>
      <c r="BH75">
        <v>1100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"17:54:09.218"</f>
        <v>17:54:09.218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118</v>
      </c>
      <c r="CQ75">
        <v>219</v>
      </c>
      <c r="CR75">
        <v>3</v>
      </c>
      <c r="CW75">
        <v>9895798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"11/08/2021 17:54:09.551"</f>
        <v>11/08/2021 17:54:09.551</v>
      </c>
      <c r="C76" t="str">
        <f t="shared" si="5"/>
        <v>FFDFD3C0</v>
      </c>
      <c r="D76" t="s">
        <v>119</v>
      </c>
      <c r="E76">
        <v>5</v>
      </c>
      <c r="F76">
        <v>1005</v>
      </c>
      <c r="G76" t="s">
        <v>114</v>
      </c>
      <c r="J76" t="s">
        <v>120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"17:54:09.211"</f>
        <v>17:54:09.211</v>
      </c>
      <c r="T76" t="str">
        <f>"17:54:08.811"</f>
        <v>17:54:08.811</v>
      </c>
      <c r="U76" t="str">
        <f t="shared" si="3"/>
        <v>A38EF2</v>
      </c>
      <c r="V76">
        <v>0</v>
      </c>
      <c r="W76">
        <v>0</v>
      </c>
      <c r="X76">
        <v>2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1</v>
      </c>
      <c r="AI76" t="s">
        <v>149</v>
      </c>
      <c r="AJ76">
        <v>33.756802</v>
      </c>
      <c r="AK76" t="s">
        <v>151</v>
      </c>
      <c r="AL76">
        <v>-84.889019000000005</v>
      </c>
      <c r="AM76">
        <v>25</v>
      </c>
      <c r="AN76">
        <v>875</v>
      </c>
      <c r="AO76" t="s">
        <v>128</v>
      </c>
      <c r="AP76">
        <v>-85</v>
      </c>
      <c r="AQ76">
        <v>6</v>
      </c>
      <c r="AR76">
        <v>448</v>
      </c>
      <c r="AZ76">
        <v>1200</v>
      </c>
      <c r="BA76">
        <v>1</v>
      </c>
      <c r="BB76" t="str">
        <f t="shared" si="4"/>
        <v xml:space="preserve">N3284F  </v>
      </c>
      <c r="BC76">
        <v>1</v>
      </c>
      <c r="BE76">
        <v>0</v>
      </c>
      <c r="BF76">
        <v>0</v>
      </c>
      <c r="BG76">
        <v>0</v>
      </c>
      <c r="BH76">
        <v>1100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"17:54:09.218"</f>
        <v>17:54:09.218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118</v>
      </c>
      <c r="CQ76">
        <v>219</v>
      </c>
      <c r="CR76">
        <v>3</v>
      </c>
      <c r="CW76">
        <v>9895798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"11/08/2021 17:54:09.551"</f>
        <v>11/08/2021 17:54:09.551</v>
      </c>
      <c r="C77" t="str">
        <f t="shared" si="5"/>
        <v>FFDFD3C0</v>
      </c>
      <c r="D77" t="s">
        <v>121</v>
      </c>
      <c r="E77">
        <v>4</v>
      </c>
      <c r="F77">
        <v>2004</v>
      </c>
      <c r="G77" t="s">
        <v>122</v>
      </c>
      <c r="J77" t="s">
        <v>123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"17:54:09.211"</f>
        <v>17:54:09.211</v>
      </c>
      <c r="T77" t="str">
        <f>"17:54:08.811"</f>
        <v>17:54:08.811</v>
      </c>
      <c r="U77" t="str">
        <f t="shared" si="3"/>
        <v>A38EF2</v>
      </c>
      <c r="V77">
        <v>0</v>
      </c>
      <c r="W77">
        <v>0</v>
      </c>
      <c r="X77">
        <v>2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1</v>
      </c>
      <c r="AI77" t="s">
        <v>149</v>
      </c>
      <c r="AJ77">
        <v>33.756802</v>
      </c>
      <c r="AK77" t="s">
        <v>151</v>
      </c>
      <c r="AL77">
        <v>-84.889019000000005</v>
      </c>
      <c r="AM77">
        <v>25</v>
      </c>
      <c r="AN77">
        <v>875</v>
      </c>
      <c r="AO77" t="s">
        <v>128</v>
      </c>
      <c r="AP77">
        <v>-85</v>
      </c>
      <c r="AQ77">
        <v>6</v>
      </c>
      <c r="AR77">
        <v>448</v>
      </c>
      <c r="AZ77">
        <v>1200</v>
      </c>
      <c r="BA77">
        <v>1</v>
      </c>
      <c r="BB77" t="str">
        <f t="shared" si="4"/>
        <v xml:space="preserve">N3284F  </v>
      </c>
      <c r="BC77">
        <v>1</v>
      </c>
      <c r="BE77">
        <v>0</v>
      </c>
      <c r="BF77">
        <v>0</v>
      </c>
      <c r="BG77">
        <v>0</v>
      </c>
      <c r="BH77">
        <v>1100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"17:54:09.218"</f>
        <v>17:54:09.218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118</v>
      </c>
      <c r="CQ77">
        <v>219</v>
      </c>
      <c r="CR77">
        <v>3</v>
      </c>
      <c r="CW77">
        <v>9895798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"11/08/2021 17:54:10.441"</f>
        <v>11/08/2021 17:54:10.441</v>
      </c>
      <c r="C78" t="str">
        <f t="shared" si="5"/>
        <v>FFDFD3C0</v>
      </c>
      <c r="D78" t="s">
        <v>119</v>
      </c>
      <c r="E78">
        <v>5</v>
      </c>
      <c r="F78">
        <v>1005</v>
      </c>
      <c r="G78" t="s">
        <v>114</v>
      </c>
      <c r="J78" t="s">
        <v>120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"17:54:10.148"</f>
        <v>17:54:10.148</v>
      </c>
      <c r="T78" t="str">
        <f>"17:54:09.748"</f>
        <v>17:54:09.748</v>
      </c>
      <c r="U78" t="str">
        <f t="shared" si="3"/>
        <v>A38EF2</v>
      </c>
      <c r="V78">
        <v>0</v>
      </c>
      <c r="W78">
        <v>0</v>
      </c>
      <c r="X78">
        <v>2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1</v>
      </c>
      <c r="AI78" t="s">
        <v>152</v>
      </c>
      <c r="AJ78">
        <v>33.756824000000002</v>
      </c>
      <c r="AK78" t="s">
        <v>153</v>
      </c>
      <c r="AL78">
        <v>-84.889448000000002</v>
      </c>
      <c r="AM78">
        <v>25</v>
      </c>
      <c r="AN78">
        <v>875</v>
      </c>
      <c r="AO78" t="s">
        <v>128</v>
      </c>
      <c r="AP78">
        <v>-86</v>
      </c>
      <c r="AQ78">
        <v>6</v>
      </c>
      <c r="AR78">
        <v>320</v>
      </c>
      <c r="AZ78">
        <v>1200</v>
      </c>
      <c r="BA78">
        <v>1</v>
      </c>
      <c r="BB78" t="str">
        <f t="shared" si="4"/>
        <v xml:space="preserve">N3284F  </v>
      </c>
      <c r="BC78">
        <v>1</v>
      </c>
      <c r="BE78">
        <v>0</v>
      </c>
      <c r="BF78">
        <v>0</v>
      </c>
      <c r="BG78">
        <v>0</v>
      </c>
      <c r="BH78">
        <v>1100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"17:54:10.152"</f>
        <v>17:54:10.152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118</v>
      </c>
      <c r="CQ78">
        <v>219</v>
      </c>
      <c r="CR78">
        <v>0</v>
      </c>
      <c r="CW78">
        <v>5946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"11/08/2021 17:54:10.441"</f>
        <v>11/08/2021 17:54:10.441</v>
      </c>
      <c r="C79" t="str">
        <f t="shared" si="5"/>
        <v>FFDFD3C0</v>
      </c>
      <c r="D79" t="s">
        <v>121</v>
      </c>
      <c r="E79">
        <v>4</v>
      </c>
      <c r="F79">
        <v>2004</v>
      </c>
      <c r="G79" t="s">
        <v>122</v>
      </c>
      <c r="J79" t="s">
        <v>123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"17:54:10.148"</f>
        <v>17:54:10.148</v>
      </c>
      <c r="T79" t="str">
        <f>"17:54:09.748"</f>
        <v>17:54:09.748</v>
      </c>
      <c r="U79" t="str">
        <f t="shared" si="3"/>
        <v>A38EF2</v>
      </c>
      <c r="V79">
        <v>0</v>
      </c>
      <c r="W79">
        <v>0</v>
      </c>
      <c r="X79">
        <v>2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1</v>
      </c>
      <c r="AI79" t="s">
        <v>152</v>
      </c>
      <c r="AJ79">
        <v>33.756824000000002</v>
      </c>
      <c r="AK79" t="s">
        <v>153</v>
      </c>
      <c r="AL79">
        <v>-84.889448000000002</v>
      </c>
      <c r="AM79">
        <v>25</v>
      </c>
      <c r="AN79">
        <v>875</v>
      </c>
      <c r="AO79" t="s">
        <v>128</v>
      </c>
      <c r="AP79">
        <v>-86</v>
      </c>
      <c r="AQ79">
        <v>6</v>
      </c>
      <c r="AR79">
        <v>320</v>
      </c>
      <c r="AZ79">
        <v>1200</v>
      </c>
      <c r="BA79">
        <v>1</v>
      </c>
      <c r="BB79" t="str">
        <f t="shared" si="4"/>
        <v xml:space="preserve">N3284F  </v>
      </c>
      <c r="BC79">
        <v>1</v>
      </c>
      <c r="BE79">
        <v>0</v>
      </c>
      <c r="BF79">
        <v>0</v>
      </c>
      <c r="BG79">
        <v>0</v>
      </c>
      <c r="BH79">
        <v>1100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"17:54:10.152"</f>
        <v>17:54:10.152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118</v>
      </c>
      <c r="CQ79">
        <v>219</v>
      </c>
      <c r="CR79">
        <v>0</v>
      </c>
      <c r="CW79">
        <v>5946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"11/08/2021 17:54:10.441"</f>
        <v>11/08/2021 17:54:10.441</v>
      </c>
      <c r="C80" t="str">
        <f t="shared" si="5"/>
        <v>FFDFD3C0</v>
      </c>
      <c r="D80" t="s">
        <v>113</v>
      </c>
      <c r="E80">
        <v>4</v>
      </c>
      <c r="H80">
        <v>10</v>
      </c>
      <c r="I80" t="s">
        <v>114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"17:54:10.148"</f>
        <v>17:54:10.148</v>
      </c>
      <c r="T80" t="str">
        <f>"17:54:09.748"</f>
        <v>17:54:09.748</v>
      </c>
      <c r="U80" t="str">
        <f t="shared" si="3"/>
        <v>A38EF2</v>
      </c>
      <c r="V80">
        <v>0</v>
      </c>
      <c r="W80">
        <v>0</v>
      </c>
      <c r="X80">
        <v>2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1</v>
      </c>
      <c r="AI80" t="s">
        <v>152</v>
      </c>
      <c r="AJ80">
        <v>33.756824000000002</v>
      </c>
      <c r="AK80" t="s">
        <v>153</v>
      </c>
      <c r="AL80">
        <v>-84.889448000000002</v>
      </c>
      <c r="AM80">
        <v>25</v>
      </c>
      <c r="AN80">
        <v>875</v>
      </c>
      <c r="AO80" t="s">
        <v>128</v>
      </c>
      <c r="AP80">
        <v>-86</v>
      </c>
      <c r="AQ80">
        <v>6</v>
      </c>
      <c r="AR80">
        <v>320</v>
      </c>
      <c r="AZ80">
        <v>1200</v>
      </c>
      <c r="BA80">
        <v>1</v>
      </c>
      <c r="BB80" t="str">
        <f t="shared" si="4"/>
        <v xml:space="preserve">N3284F  </v>
      </c>
      <c r="BC80">
        <v>1</v>
      </c>
      <c r="BE80">
        <v>0</v>
      </c>
      <c r="BF80">
        <v>0</v>
      </c>
      <c r="BG80">
        <v>0</v>
      </c>
      <c r="BH80">
        <v>1100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"17:54:10.152"</f>
        <v>17:54:10.152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118</v>
      </c>
      <c r="CQ80">
        <v>219</v>
      </c>
      <c r="CR80">
        <v>0</v>
      </c>
      <c r="CW80">
        <v>5946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"11/08/2021 17:54:10.441"</f>
        <v>11/08/2021 17:54:10.441</v>
      </c>
      <c r="C81" t="str">
        <f t="shared" si="5"/>
        <v>FFDFD3C0</v>
      </c>
      <c r="D81" t="s">
        <v>124</v>
      </c>
      <c r="E81">
        <v>8</v>
      </c>
      <c r="H81">
        <v>176</v>
      </c>
      <c r="I81" t="s">
        <v>114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"17:54:10.148"</f>
        <v>17:54:10.148</v>
      </c>
      <c r="T81" t="str">
        <f>"17:54:09.748"</f>
        <v>17:54:09.748</v>
      </c>
      <c r="U81" t="str">
        <f t="shared" si="3"/>
        <v>A38EF2</v>
      </c>
      <c r="V81">
        <v>0</v>
      </c>
      <c r="W81">
        <v>0</v>
      </c>
      <c r="X81">
        <v>2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1</v>
      </c>
      <c r="AI81" t="s">
        <v>152</v>
      </c>
      <c r="AJ81">
        <v>33.756824000000002</v>
      </c>
      <c r="AK81" t="s">
        <v>153</v>
      </c>
      <c r="AL81">
        <v>-84.889448000000002</v>
      </c>
      <c r="AM81">
        <v>25</v>
      </c>
      <c r="AN81">
        <v>875</v>
      </c>
      <c r="AO81" t="s">
        <v>128</v>
      </c>
      <c r="AP81">
        <v>-86</v>
      </c>
      <c r="AQ81">
        <v>6</v>
      </c>
      <c r="AR81">
        <v>320</v>
      </c>
      <c r="AZ81">
        <v>1200</v>
      </c>
      <c r="BA81">
        <v>1</v>
      </c>
      <c r="BB81" t="str">
        <f t="shared" si="4"/>
        <v xml:space="preserve">N3284F  </v>
      </c>
      <c r="BC81">
        <v>1</v>
      </c>
      <c r="BE81">
        <v>0</v>
      </c>
      <c r="BF81">
        <v>0</v>
      </c>
      <c r="BG81">
        <v>0</v>
      </c>
      <c r="BH81">
        <v>1100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"17:54:10.152"</f>
        <v>17:54:10.152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118</v>
      </c>
      <c r="CQ81">
        <v>219</v>
      </c>
      <c r="CR81">
        <v>0</v>
      </c>
      <c r="CW81">
        <v>5946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"11/08/2021 17:54:11.629"</f>
        <v>11/08/2021 17:54:11.629</v>
      </c>
      <c r="C82" t="str">
        <f t="shared" si="5"/>
        <v>FFDFD3C0</v>
      </c>
      <c r="D82" t="s">
        <v>119</v>
      </c>
      <c r="E82">
        <v>5</v>
      </c>
      <c r="F82">
        <v>1005</v>
      </c>
      <c r="G82" t="s">
        <v>114</v>
      </c>
      <c r="J82" t="s">
        <v>120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"17:54:11.016"</f>
        <v>17:54:11.016</v>
      </c>
      <c r="T82" t="str">
        <f>"17:54:10.616"</f>
        <v>17:54:10.616</v>
      </c>
      <c r="U82" t="str">
        <f t="shared" si="3"/>
        <v>A38EF2</v>
      </c>
      <c r="V82">
        <v>0</v>
      </c>
      <c r="W82">
        <v>0</v>
      </c>
      <c r="X82">
        <v>2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1</v>
      </c>
      <c r="AI82" t="s">
        <v>154</v>
      </c>
      <c r="AJ82">
        <v>33.756844999999998</v>
      </c>
      <c r="AK82" t="s">
        <v>155</v>
      </c>
      <c r="AL82">
        <v>-84.889876999999998</v>
      </c>
      <c r="AM82">
        <v>25</v>
      </c>
      <c r="AN82">
        <v>875</v>
      </c>
      <c r="AO82" t="s">
        <v>128</v>
      </c>
      <c r="AP82">
        <v>-87</v>
      </c>
      <c r="AQ82">
        <v>7</v>
      </c>
      <c r="AR82">
        <v>192</v>
      </c>
      <c r="AZ82">
        <v>1200</v>
      </c>
      <c r="BA82">
        <v>1</v>
      </c>
      <c r="BB82" t="str">
        <f t="shared" si="4"/>
        <v xml:space="preserve">N3284F  </v>
      </c>
      <c r="BC82">
        <v>1</v>
      </c>
      <c r="BE82">
        <v>0</v>
      </c>
      <c r="BF82">
        <v>0</v>
      </c>
      <c r="BG82">
        <v>0</v>
      </c>
      <c r="BH82">
        <v>1100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"17:54:11.022"</f>
        <v>17:54:11.022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118</v>
      </c>
      <c r="CQ82">
        <v>219</v>
      </c>
      <c r="CR82">
        <v>3</v>
      </c>
      <c r="CW82">
        <v>9898729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"11/08/2021 17:54:11.629"</f>
        <v>11/08/2021 17:54:11.629</v>
      </c>
      <c r="C83" t="str">
        <f t="shared" si="5"/>
        <v>FFDFD3C0</v>
      </c>
      <c r="D83" t="s">
        <v>121</v>
      </c>
      <c r="E83">
        <v>4</v>
      </c>
      <c r="F83">
        <v>2004</v>
      </c>
      <c r="G83" t="s">
        <v>122</v>
      </c>
      <c r="J83" t="s">
        <v>123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"17:54:11.016"</f>
        <v>17:54:11.016</v>
      </c>
      <c r="T83" t="str">
        <f>"17:54:10.616"</f>
        <v>17:54:10.616</v>
      </c>
      <c r="U83" t="str">
        <f t="shared" si="3"/>
        <v>A38EF2</v>
      </c>
      <c r="V83">
        <v>0</v>
      </c>
      <c r="W83">
        <v>0</v>
      </c>
      <c r="X83">
        <v>2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1</v>
      </c>
      <c r="AI83" t="s">
        <v>154</v>
      </c>
      <c r="AJ83">
        <v>33.756844999999998</v>
      </c>
      <c r="AK83" t="s">
        <v>155</v>
      </c>
      <c r="AL83">
        <v>-84.889876999999998</v>
      </c>
      <c r="AM83">
        <v>25</v>
      </c>
      <c r="AN83">
        <v>875</v>
      </c>
      <c r="AO83" t="s">
        <v>128</v>
      </c>
      <c r="AP83">
        <v>-87</v>
      </c>
      <c r="AQ83">
        <v>7</v>
      </c>
      <c r="AR83">
        <v>192</v>
      </c>
      <c r="AZ83">
        <v>1200</v>
      </c>
      <c r="BA83">
        <v>1</v>
      </c>
      <c r="BB83" t="str">
        <f t="shared" si="4"/>
        <v xml:space="preserve">N3284F  </v>
      </c>
      <c r="BC83">
        <v>1</v>
      </c>
      <c r="BE83">
        <v>0</v>
      </c>
      <c r="BF83">
        <v>0</v>
      </c>
      <c r="BG83">
        <v>0</v>
      </c>
      <c r="BH83">
        <v>1100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"17:54:11.022"</f>
        <v>17:54:11.022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118</v>
      </c>
      <c r="CQ83">
        <v>219</v>
      </c>
      <c r="CR83">
        <v>3</v>
      </c>
      <c r="CW83">
        <v>9898729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"11/08/2021 17:54:11.629"</f>
        <v>11/08/2021 17:54:11.629</v>
      </c>
      <c r="C84" t="str">
        <f t="shared" si="5"/>
        <v>FFDFD3C0</v>
      </c>
      <c r="D84" t="s">
        <v>113</v>
      </c>
      <c r="E84">
        <v>4</v>
      </c>
      <c r="H84">
        <v>10</v>
      </c>
      <c r="I84" t="s">
        <v>114</v>
      </c>
      <c r="J84" t="s">
        <v>115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"17:54:11.016"</f>
        <v>17:54:11.016</v>
      </c>
      <c r="T84" t="str">
        <f>"17:54:10.616"</f>
        <v>17:54:10.616</v>
      </c>
      <c r="U84" t="str">
        <f t="shared" si="3"/>
        <v>A38EF2</v>
      </c>
      <c r="V84">
        <v>0</v>
      </c>
      <c r="W84">
        <v>0</v>
      </c>
      <c r="X84">
        <v>2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1</v>
      </c>
      <c r="AI84" t="s">
        <v>154</v>
      </c>
      <c r="AJ84">
        <v>33.756844999999998</v>
      </c>
      <c r="AK84" t="s">
        <v>155</v>
      </c>
      <c r="AL84">
        <v>-84.889876999999998</v>
      </c>
      <c r="AM84">
        <v>25</v>
      </c>
      <c r="AN84">
        <v>875</v>
      </c>
      <c r="AO84" t="s">
        <v>128</v>
      </c>
      <c r="AP84">
        <v>-87</v>
      </c>
      <c r="AQ84">
        <v>7</v>
      </c>
      <c r="AR84">
        <v>192</v>
      </c>
      <c r="AZ84">
        <v>1200</v>
      </c>
      <c r="BA84">
        <v>1</v>
      </c>
      <c r="BB84" t="str">
        <f t="shared" si="4"/>
        <v xml:space="preserve">N3284F  </v>
      </c>
      <c r="BC84">
        <v>1</v>
      </c>
      <c r="BE84">
        <v>0</v>
      </c>
      <c r="BF84">
        <v>0</v>
      </c>
      <c r="BG84">
        <v>0</v>
      </c>
      <c r="BH84">
        <v>1100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"17:54:11.022"</f>
        <v>17:54:11.022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118</v>
      </c>
      <c r="CQ84">
        <v>219</v>
      </c>
      <c r="CR84">
        <v>3</v>
      </c>
      <c r="CW84">
        <v>9898729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"11/08/2021 17:54:11.629"</f>
        <v>11/08/2021 17:54:11.629</v>
      </c>
      <c r="C85" t="str">
        <f t="shared" si="5"/>
        <v>FFDFD3C0</v>
      </c>
      <c r="D85" t="s">
        <v>124</v>
      </c>
      <c r="E85">
        <v>8</v>
      </c>
      <c r="H85">
        <v>176</v>
      </c>
      <c r="I85" t="s">
        <v>114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"17:54:11.016"</f>
        <v>17:54:11.016</v>
      </c>
      <c r="T85" t="str">
        <f>"17:54:10.616"</f>
        <v>17:54:10.616</v>
      </c>
      <c r="U85" t="str">
        <f t="shared" si="3"/>
        <v>A38EF2</v>
      </c>
      <c r="V85">
        <v>0</v>
      </c>
      <c r="W85">
        <v>0</v>
      </c>
      <c r="X85">
        <v>2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1</v>
      </c>
      <c r="AI85" t="s">
        <v>154</v>
      </c>
      <c r="AJ85">
        <v>33.756844999999998</v>
      </c>
      <c r="AK85" t="s">
        <v>155</v>
      </c>
      <c r="AL85">
        <v>-84.889876999999998</v>
      </c>
      <c r="AM85">
        <v>25</v>
      </c>
      <c r="AN85">
        <v>875</v>
      </c>
      <c r="AO85" t="s">
        <v>128</v>
      </c>
      <c r="AP85">
        <v>-87</v>
      </c>
      <c r="AQ85">
        <v>7</v>
      </c>
      <c r="AR85">
        <v>192</v>
      </c>
      <c r="AZ85">
        <v>1200</v>
      </c>
      <c r="BA85">
        <v>1</v>
      </c>
      <c r="BB85" t="str">
        <f t="shared" si="4"/>
        <v xml:space="preserve">N3284F  </v>
      </c>
      <c r="BC85">
        <v>1</v>
      </c>
      <c r="BE85">
        <v>0</v>
      </c>
      <c r="BF85">
        <v>0</v>
      </c>
      <c r="BG85">
        <v>0</v>
      </c>
      <c r="BH85">
        <v>1100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"17:54:11.022"</f>
        <v>17:54:11.022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118</v>
      </c>
      <c r="CQ85">
        <v>219</v>
      </c>
      <c r="CR85">
        <v>3</v>
      </c>
      <c r="CW85">
        <v>9898729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"11/08/2021 17:54:12.223"</f>
        <v>11/08/2021 17:54:12.223</v>
      </c>
      <c r="C86" t="str">
        <f t="shared" si="5"/>
        <v>FFDFD3C0</v>
      </c>
      <c r="D86" t="s">
        <v>113</v>
      </c>
      <c r="E86">
        <v>4</v>
      </c>
      <c r="H86">
        <v>10</v>
      </c>
      <c r="I86" t="s">
        <v>114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"17:54:11.828"</f>
        <v>17:54:11.828</v>
      </c>
      <c r="T86" t="str">
        <f>"17:54:11.428"</f>
        <v>17:54:11.428</v>
      </c>
      <c r="U86" t="str">
        <f t="shared" si="3"/>
        <v>A38EF2</v>
      </c>
      <c r="V86">
        <v>0</v>
      </c>
      <c r="W86">
        <v>0</v>
      </c>
      <c r="X86">
        <v>2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1</v>
      </c>
      <c r="AI86" t="s">
        <v>156</v>
      </c>
      <c r="AJ86">
        <v>33.756887999999996</v>
      </c>
      <c r="AK86" t="s">
        <v>157</v>
      </c>
      <c r="AL86">
        <v>-84.890263000000004</v>
      </c>
      <c r="AM86">
        <v>25</v>
      </c>
      <c r="AN86">
        <v>875</v>
      </c>
      <c r="AO86" t="s">
        <v>128</v>
      </c>
      <c r="AP86">
        <v>-88</v>
      </c>
      <c r="AQ86">
        <v>7</v>
      </c>
      <c r="AR86">
        <v>320</v>
      </c>
      <c r="AZ86">
        <v>1200</v>
      </c>
      <c r="BA86">
        <v>1</v>
      </c>
      <c r="BB86" t="str">
        <f t="shared" si="4"/>
        <v xml:space="preserve">N3284F  </v>
      </c>
      <c r="BC86">
        <v>1</v>
      </c>
      <c r="BE86">
        <v>0</v>
      </c>
      <c r="BF86">
        <v>0</v>
      </c>
      <c r="BG86">
        <v>0</v>
      </c>
      <c r="BH86">
        <v>1100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"17:54:11.833"</f>
        <v>17:54:11.833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118</v>
      </c>
      <c r="CQ86">
        <v>219</v>
      </c>
      <c r="CR86">
        <v>3</v>
      </c>
      <c r="CW86">
        <v>9900078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"11/08/2021 17:54:12.223"</f>
        <v>11/08/2021 17:54:12.223</v>
      </c>
      <c r="C87" t="str">
        <f t="shared" si="5"/>
        <v>FFDFD3C0</v>
      </c>
      <c r="D87" t="s">
        <v>124</v>
      </c>
      <c r="E87">
        <v>8</v>
      </c>
      <c r="H87">
        <v>176</v>
      </c>
      <c r="I87" t="s">
        <v>114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"17:54:11.828"</f>
        <v>17:54:11.828</v>
      </c>
      <c r="T87" t="str">
        <f>"17:54:11.428"</f>
        <v>17:54:11.428</v>
      </c>
      <c r="U87" t="str">
        <f t="shared" si="3"/>
        <v>A38EF2</v>
      </c>
      <c r="V87">
        <v>0</v>
      </c>
      <c r="W87">
        <v>0</v>
      </c>
      <c r="X87">
        <v>2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1</v>
      </c>
      <c r="AI87" t="s">
        <v>156</v>
      </c>
      <c r="AJ87">
        <v>33.756887999999996</v>
      </c>
      <c r="AK87" t="s">
        <v>157</v>
      </c>
      <c r="AL87">
        <v>-84.890263000000004</v>
      </c>
      <c r="AM87">
        <v>25</v>
      </c>
      <c r="AN87">
        <v>875</v>
      </c>
      <c r="AO87" t="s">
        <v>128</v>
      </c>
      <c r="AP87">
        <v>-88</v>
      </c>
      <c r="AQ87">
        <v>7</v>
      </c>
      <c r="AR87">
        <v>320</v>
      </c>
      <c r="AZ87">
        <v>1200</v>
      </c>
      <c r="BA87">
        <v>1</v>
      </c>
      <c r="BB87" t="str">
        <f t="shared" si="4"/>
        <v xml:space="preserve">N3284F  </v>
      </c>
      <c r="BC87">
        <v>1</v>
      </c>
      <c r="BE87">
        <v>0</v>
      </c>
      <c r="BF87">
        <v>0</v>
      </c>
      <c r="BG87">
        <v>0</v>
      </c>
      <c r="BH87">
        <v>1100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"17:54:11.833"</f>
        <v>17:54:11.833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118</v>
      </c>
      <c r="CQ87">
        <v>219</v>
      </c>
      <c r="CR87">
        <v>3</v>
      </c>
      <c r="CW87">
        <v>9900078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"11/08/2021 17:54:12.223"</f>
        <v>11/08/2021 17:54:12.223</v>
      </c>
      <c r="C88" t="str">
        <f t="shared" si="5"/>
        <v>FFDFD3C0</v>
      </c>
      <c r="D88" t="s">
        <v>119</v>
      </c>
      <c r="E88">
        <v>5</v>
      </c>
      <c r="F88">
        <v>1005</v>
      </c>
      <c r="G88" t="s">
        <v>114</v>
      </c>
      <c r="J88" t="s">
        <v>120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"17:54:11.828"</f>
        <v>17:54:11.828</v>
      </c>
      <c r="T88" t="str">
        <f>"17:54:11.428"</f>
        <v>17:54:11.428</v>
      </c>
      <c r="U88" t="str">
        <f t="shared" si="3"/>
        <v>A38EF2</v>
      </c>
      <c r="V88">
        <v>0</v>
      </c>
      <c r="W88">
        <v>0</v>
      </c>
      <c r="X88">
        <v>2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1</v>
      </c>
      <c r="AI88" t="s">
        <v>156</v>
      </c>
      <c r="AJ88">
        <v>33.756887999999996</v>
      </c>
      <c r="AK88" t="s">
        <v>157</v>
      </c>
      <c r="AL88">
        <v>-84.890263000000004</v>
      </c>
      <c r="AM88">
        <v>25</v>
      </c>
      <c r="AN88">
        <v>875</v>
      </c>
      <c r="AO88" t="s">
        <v>128</v>
      </c>
      <c r="AP88">
        <v>-88</v>
      </c>
      <c r="AQ88">
        <v>7</v>
      </c>
      <c r="AR88">
        <v>320</v>
      </c>
      <c r="AZ88">
        <v>1200</v>
      </c>
      <c r="BA88">
        <v>1</v>
      </c>
      <c r="BB88" t="str">
        <f t="shared" si="4"/>
        <v xml:space="preserve">N3284F  </v>
      </c>
      <c r="BC88">
        <v>1</v>
      </c>
      <c r="BE88">
        <v>0</v>
      </c>
      <c r="BF88">
        <v>0</v>
      </c>
      <c r="BG88">
        <v>0</v>
      </c>
      <c r="BH88">
        <v>1100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"17:54:11.833"</f>
        <v>17:54:11.833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118</v>
      </c>
      <c r="CQ88">
        <v>219</v>
      </c>
      <c r="CR88">
        <v>3</v>
      </c>
      <c r="CW88">
        <v>9900078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"11/08/2021 17:54:12.223"</f>
        <v>11/08/2021 17:54:12.223</v>
      </c>
      <c r="C89" t="str">
        <f t="shared" si="5"/>
        <v>FFDFD3C0</v>
      </c>
      <c r="D89" t="s">
        <v>121</v>
      </c>
      <c r="E89">
        <v>4</v>
      </c>
      <c r="F89">
        <v>2004</v>
      </c>
      <c r="G89" t="s">
        <v>122</v>
      </c>
      <c r="J89" t="s">
        <v>123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"17:54:11.828"</f>
        <v>17:54:11.828</v>
      </c>
      <c r="T89" t="str">
        <f>"17:54:11.428"</f>
        <v>17:54:11.428</v>
      </c>
      <c r="U89" t="str">
        <f t="shared" si="3"/>
        <v>A38EF2</v>
      </c>
      <c r="V89">
        <v>0</v>
      </c>
      <c r="W89">
        <v>0</v>
      </c>
      <c r="X89">
        <v>2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1</v>
      </c>
      <c r="AI89" t="s">
        <v>156</v>
      </c>
      <c r="AJ89">
        <v>33.756887999999996</v>
      </c>
      <c r="AK89" t="s">
        <v>157</v>
      </c>
      <c r="AL89">
        <v>-84.890263000000004</v>
      </c>
      <c r="AM89">
        <v>25</v>
      </c>
      <c r="AN89">
        <v>875</v>
      </c>
      <c r="AO89" t="s">
        <v>128</v>
      </c>
      <c r="AP89">
        <v>-88</v>
      </c>
      <c r="AQ89">
        <v>7</v>
      </c>
      <c r="AR89">
        <v>320</v>
      </c>
      <c r="AZ89">
        <v>1200</v>
      </c>
      <c r="BA89">
        <v>1</v>
      </c>
      <c r="BB89" t="str">
        <f t="shared" si="4"/>
        <v xml:space="preserve">N3284F  </v>
      </c>
      <c r="BC89">
        <v>1</v>
      </c>
      <c r="BE89">
        <v>0</v>
      </c>
      <c r="BF89">
        <v>0</v>
      </c>
      <c r="BG89">
        <v>0</v>
      </c>
      <c r="BH89">
        <v>1100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"17:54:11.833"</f>
        <v>17:54:11.833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118</v>
      </c>
      <c r="CQ89">
        <v>219</v>
      </c>
      <c r="CR89">
        <v>3</v>
      </c>
      <c r="CW89">
        <v>9900078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"11/08/2021 17:54:13.113"</f>
        <v>11/08/2021 17:54:13.113</v>
      </c>
      <c r="C90" t="str">
        <f t="shared" si="5"/>
        <v>FFDFD3C0</v>
      </c>
      <c r="D90" t="s">
        <v>113</v>
      </c>
      <c r="E90">
        <v>4</v>
      </c>
      <c r="H90">
        <v>10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"17:54:12.898"</f>
        <v>17:54:12.898</v>
      </c>
      <c r="T90" t="str">
        <f>"17:54:12.398"</f>
        <v>17:54:12.398</v>
      </c>
      <c r="U90" t="str">
        <f t="shared" si="3"/>
        <v>A38EF2</v>
      </c>
      <c r="V90">
        <v>0</v>
      </c>
      <c r="W90">
        <v>0</v>
      </c>
      <c r="X90">
        <v>2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1</v>
      </c>
      <c r="AI90" t="s">
        <v>158</v>
      </c>
      <c r="AJ90">
        <v>33.756909</v>
      </c>
      <c r="AK90" t="s">
        <v>159</v>
      </c>
      <c r="AL90">
        <v>-84.890842000000006</v>
      </c>
      <c r="AM90">
        <v>25</v>
      </c>
      <c r="AN90">
        <v>900</v>
      </c>
      <c r="AO90" t="s">
        <v>128</v>
      </c>
      <c r="AP90">
        <v>-89</v>
      </c>
      <c r="AQ90">
        <v>7</v>
      </c>
      <c r="AR90">
        <v>384</v>
      </c>
      <c r="AZ90">
        <v>1200</v>
      </c>
      <c r="BA90">
        <v>1</v>
      </c>
      <c r="BB90" t="str">
        <f t="shared" si="4"/>
        <v xml:space="preserve">N3284F  </v>
      </c>
      <c r="BC90">
        <v>1</v>
      </c>
      <c r="BE90">
        <v>0</v>
      </c>
      <c r="BF90">
        <v>0</v>
      </c>
      <c r="BG90">
        <v>0</v>
      </c>
      <c r="BH90">
        <v>1125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"17:54:12.904"</f>
        <v>17:54:12.904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118</v>
      </c>
      <c r="CQ90">
        <v>219</v>
      </c>
      <c r="CR90">
        <v>0</v>
      </c>
      <c r="CW90">
        <v>7883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"11/08/2021 17:54:13.113"</f>
        <v>11/08/2021 17:54:13.113</v>
      </c>
      <c r="C91" t="str">
        <f t="shared" si="5"/>
        <v>FFDFD3C0</v>
      </c>
      <c r="D91" t="s">
        <v>124</v>
      </c>
      <c r="E91">
        <v>8</v>
      </c>
      <c r="H91">
        <v>176</v>
      </c>
      <c r="I91" t="s">
        <v>114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"17:54:12.898"</f>
        <v>17:54:12.898</v>
      </c>
      <c r="T91" t="str">
        <f>"17:54:12.398"</f>
        <v>17:54:12.398</v>
      </c>
      <c r="U91" t="str">
        <f t="shared" si="3"/>
        <v>A38EF2</v>
      </c>
      <c r="V91">
        <v>0</v>
      </c>
      <c r="W91">
        <v>0</v>
      </c>
      <c r="X91">
        <v>2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1</v>
      </c>
      <c r="AI91" t="s">
        <v>158</v>
      </c>
      <c r="AJ91">
        <v>33.756909</v>
      </c>
      <c r="AK91" t="s">
        <v>159</v>
      </c>
      <c r="AL91">
        <v>-84.890842000000006</v>
      </c>
      <c r="AM91">
        <v>25</v>
      </c>
      <c r="AN91">
        <v>900</v>
      </c>
      <c r="AO91" t="s">
        <v>128</v>
      </c>
      <c r="AP91">
        <v>-89</v>
      </c>
      <c r="AQ91">
        <v>7</v>
      </c>
      <c r="AR91">
        <v>384</v>
      </c>
      <c r="AZ91">
        <v>1200</v>
      </c>
      <c r="BA91">
        <v>1</v>
      </c>
      <c r="BB91" t="str">
        <f t="shared" si="4"/>
        <v xml:space="preserve">N3284F  </v>
      </c>
      <c r="BC91">
        <v>1</v>
      </c>
      <c r="BE91">
        <v>0</v>
      </c>
      <c r="BF91">
        <v>0</v>
      </c>
      <c r="BG91">
        <v>0</v>
      </c>
      <c r="BH91">
        <v>1125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"17:54:12.904"</f>
        <v>17:54:12.904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118</v>
      </c>
      <c r="CQ91">
        <v>219</v>
      </c>
      <c r="CR91">
        <v>0</v>
      </c>
      <c r="CW91">
        <v>7883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"11/08/2021 17:54:13.113"</f>
        <v>11/08/2021 17:54:13.113</v>
      </c>
      <c r="C92" t="str">
        <f t="shared" si="5"/>
        <v>FFDFD3C0</v>
      </c>
      <c r="D92" t="s">
        <v>119</v>
      </c>
      <c r="E92">
        <v>5</v>
      </c>
      <c r="F92">
        <v>1005</v>
      </c>
      <c r="G92" t="s">
        <v>114</v>
      </c>
      <c r="J92" t="s">
        <v>120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"17:54:12.898"</f>
        <v>17:54:12.898</v>
      </c>
      <c r="T92" t="str">
        <f>"17:54:12.398"</f>
        <v>17:54:12.398</v>
      </c>
      <c r="U92" t="str">
        <f t="shared" si="3"/>
        <v>A38EF2</v>
      </c>
      <c r="V92">
        <v>0</v>
      </c>
      <c r="W92">
        <v>0</v>
      </c>
      <c r="X92">
        <v>2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1</v>
      </c>
      <c r="AI92" t="s">
        <v>158</v>
      </c>
      <c r="AJ92">
        <v>33.756909</v>
      </c>
      <c r="AK92" t="s">
        <v>159</v>
      </c>
      <c r="AL92">
        <v>-84.890842000000006</v>
      </c>
      <c r="AM92">
        <v>25</v>
      </c>
      <c r="AN92">
        <v>900</v>
      </c>
      <c r="AO92" t="s">
        <v>128</v>
      </c>
      <c r="AP92">
        <v>-89</v>
      </c>
      <c r="AQ92">
        <v>7</v>
      </c>
      <c r="AR92">
        <v>384</v>
      </c>
      <c r="AZ92">
        <v>1200</v>
      </c>
      <c r="BA92">
        <v>1</v>
      </c>
      <c r="BB92" t="str">
        <f t="shared" si="4"/>
        <v xml:space="preserve">N3284F  </v>
      </c>
      <c r="BC92">
        <v>1</v>
      </c>
      <c r="BE92">
        <v>0</v>
      </c>
      <c r="BF92">
        <v>0</v>
      </c>
      <c r="BG92">
        <v>0</v>
      </c>
      <c r="BH92">
        <v>1125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"17:54:12.904"</f>
        <v>17:54:12.904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118</v>
      </c>
      <c r="CQ92">
        <v>219</v>
      </c>
      <c r="CR92">
        <v>0</v>
      </c>
      <c r="CW92">
        <v>7883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"11/08/2021 17:54:13.113"</f>
        <v>11/08/2021 17:54:13.113</v>
      </c>
      <c r="C93" t="str">
        <f t="shared" si="5"/>
        <v>FFDFD3C0</v>
      </c>
      <c r="D93" t="s">
        <v>121</v>
      </c>
      <c r="E93">
        <v>4</v>
      </c>
      <c r="F93">
        <v>2004</v>
      </c>
      <c r="G93" t="s">
        <v>122</v>
      </c>
      <c r="J93" t="s">
        <v>123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"17:54:12.898"</f>
        <v>17:54:12.898</v>
      </c>
      <c r="T93" t="str">
        <f>"17:54:12.398"</f>
        <v>17:54:12.398</v>
      </c>
      <c r="U93" t="str">
        <f t="shared" si="3"/>
        <v>A38EF2</v>
      </c>
      <c r="V93">
        <v>0</v>
      </c>
      <c r="W93">
        <v>0</v>
      </c>
      <c r="X93">
        <v>2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1</v>
      </c>
      <c r="AI93" t="s">
        <v>158</v>
      </c>
      <c r="AJ93">
        <v>33.756909</v>
      </c>
      <c r="AK93" t="s">
        <v>159</v>
      </c>
      <c r="AL93">
        <v>-84.890842000000006</v>
      </c>
      <c r="AM93">
        <v>25</v>
      </c>
      <c r="AN93">
        <v>900</v>
      </c>
      <c r="AO93" t="s">
        <v>128</v>
      </c>
      <c r="AP93">
        <v>-89</v>
      </c>
      <c r="AQ93">
        <v>7</v>
      </c>
      <c r="AR93">
        <v>384</v>
      </c>
      <c r="AZ93">
        <v>1200</v>
      </c>
      <c r="BA93">
        <v>1</v>
      </c>
      <c r="BB93" t="str">
        <f t="shared" si="4"/>
        <v xml:space="preserve">N3284F  </v>
      </c>
      <c r="BC93">
        <v>1</v>
      </c>
      <c r="BE93">
        <v>0</v>
      </c>
      <c r="BF93">
        <v>0</v>
      </c>
      <c r="BG93">
        <v>0</v>
      </c>
      <c r="BH93">
        <v>1125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"17:54:12.904"</f>
        <v>17:54:12.904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118</v>
      </c>
      <c r="CQ93">
        <v>219</v>
      </c>
      <c r="CR93">
        <v>0</v>
      </c>
      <c r="CW93">
        <v>7883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"11/08/2021 17:54:14.207"</f>
        <v>11/08/2021 17:54:14.207</v>
      </c>
      <c r="C94" t="str">
        <f t="shared" si="5"/>
        <v>FFDFD3C0</v>
      </c>
      <c r="D94" t="s">
        <v>121</v>
      </c>
      <c r="E94">
        <v>4</v>
      </c>
      <c r="F94">
        <v>2004</v>
      </c>
      <c r="G94" t="s">
        <v>122</v>
      </c>
      <c r="J94" t="s">
        <v>123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"17:54:13.906"</f>
        <v>17:54:13.906</v>
      </c>
      <c r="T94" t="str">
        <f>"17:54:13.406"</f>
        <v>17:54:13.406</v>
      </c>
      <c r="U94" t="str">
        <f t="shared" si="3"/>
        <v>A38EF2</v>
      </c>
      <c r="V94">
        <v>0</v>
      </c>
      <c r="W94">
        <v>0</v>
      </c>
      <c r="X94">
        <v>2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1</v>
      </c>
      <c r="AI94" t="s">
        <v>160</v>
      </c>
      <c r="AJ94">
        <v>33.756951999999998</v>
      </c>
      <c r="AK94" t="s">
        <v>161</v>
      </c>
      <c r="AL94">
        <v>-84.891293000000005</v>
      </c>
      <c r="AM94">
        <v>25</v>
      </c>
      <c r="AN94">
        <v>900</v>
      </c>
      <c r="AO94" t="s">
        <v>128</v>
      </c>
      <c r="AP94">
        <v>-90</v>
      </c>
      <c r="AQ94">
        <v>8</v>
      </c>
      <c r="AR94">
        <v>320</v>
      </c>
      <c r="AZ94">
        <v>1200</v>
      </c>
      <c r="BA94">
        <v>1</v>
      </c>
      <c r="BB94" t="str">
        <f t="shared" si="4"/>
        <v xml:space="preserve">N3284F  </v>
      </c>
      <c r="BC94">
        <v>1</v>
      </c>
      <c r="BE94">
        <v>0</v>
      </c>
      <c r="BF94">
        <v>0</v>
      </c>
      <c r="BG94">
        <v>0</v>
      </c>
      <c r="BH94">
        <v>1125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"17:54:13.910"</f>
        <v>17:54:13.910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118</v>
      </c>
      <c r="CQ94">
        <v>219</v>
      </c>
      <c r="CR94">
        <v>0</v>
      </c>
      <c r="CW94">
        <v>8547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"11/08/2021 17:54:14.316"</f>
        <v>11/08/2021 17:54:14.316</v>
      </c>
      <c r="C95" t="str">
        <f t="shared" si="5"/>
        <v>FFDFD3C0</v>
      </c>
      <c r="D95" t="s">
        <v>113</v>
      </c>
      <c r="E95">
        <v>4</v>
      </c>
      <c r="H95">
        <v>10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"17:54:13.906"</f>
        <v>17:54:13.906</v>
      </c>
      <c r="T95" t="str">
        <f>"17:54:13.406"</f>
        <v>17:54:13.406</v>
      </c>
      <c r="U95" t="str">
        <f t="shared" si="3"/>
        <v>A38EF2</v>
      </c>
      <c r="V95">
        <v>0</v>
      </c>
      <c r="W95">
        <v>0</v>
      </c>
      <c r="X95">
        <v>2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1</v>
      </c>
      <c r="AI95" t="s">
        <v>160</v>
      </c>
      <c r="AJ95">
        <v>33.756951999999998</v>
      </c>
      <c r="AK95" t="s">
        <v>161</v>
      </c>
      <c r="AL95">
        <v>-84.891293000000005</v>
      </c>
      <c r="AM95">
        <v>25</v>
      </c>
      <c r="AN95">
        <v>900</v>
      </c>
      <c r="AO95" t="s">
        <v>128</v>
      </c>
      <c r="AP95">
        <v>-90</v>
      </c>
      <c r="AQ95">
        <v>8</v>
      </c>
      <c r="AR95">
        <v>320</v>
      </c>
      <c r="AZ95">
        <v>1200</v>
      </c>
      <c r="BA95">
        <v>1</v>
      </c>
      <c r="BB95" t="str">
        <f t="shared" si="4"/>
        <v xml:space="preserve">N3284F  </v>
      </c>
      <c r="BC95">
        <v>1</v>
      </c>
      <c r="BE95">
        <v>0</v>
      </c>
      <c r="BF95">
        <v>0</v>
      </c>
      <c r="BG95">
        <v>0</v>
      </c>
      <c r="BH95">
        <v>1125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"17:54:13.910"</f>
        <v>17:54:13.910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118</v>
      </c>
      <c r="CQ95">
        <v>219</v>
      </c>
      <c r="CR95">
        <v>0</v>
      </c>
      <c r="CW95">
        <v>8547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"11/08/2021 17:54:14.316"</f>
        <v>11/08/2021 17:54:14.316</v>
      </c>
      <c r="C96" t="str">
        <f t="shared" si="5"/>
        <v>FFDFD3C0</v>
      </c>
      <c r="D96" t="s">
        <v>124</v>
      </c>
      <c r="E96">
        <v>8</v>
      </c>
      <c r="H96">
        <v>176</v>
      </c>
      <c r="I96" t="s">
        <v>114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"17:54:13.906"</f>
        <v>17:54:13.906</v>
      </c>
      <c r="T96" t="str">
        <f>"17:54:13.406"</f>
        <v>17:54:13.406</v>
      </c>
      <c r="U96" t="str">
        <f t="shared" si="3"/>
        <v>A38EF2</v>
      </c>
      <c r="V96">
        <v>0</v>
      </c>
      <c r="W96">
        <v>0</v>
      </c>
      <c r="X96">
        <v>2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1</v>
      </c>
      <c r="AI96" t="s">
        <v>160</v>
      </c>
      <c r="AJ96">
        <v>33.756951999999998</v>
      </c>
      <c r="AK96" t="s">
        <v>161</v>
      </c>
      <c r="AL96">
        <v>-84.891293000000005</v>
      </c>
      <c r="AM96">
        <v>25</v>
      </c>
      <c r="AN96">
        <v>900</v>
      </c>
      <c r="AO96" t="s">
        <v>128</v>
      </c>
      <c r="AP96">
        <v>-90</v>
      </c>
      <c r="AQ96">
        <v>8</v>
      </c>
      <c r="AR96">
        <v>320</v>
      </c>
      <c r="AZ96">
        <v>1200</v>
      </c>
      <c r="BA96">
        <v>1</v>
      </c>
      <c r="BB96" t="str">
        <f t="shared" si="4"/>
        <v xml:space="preserve">N3284F  </v>
      </c>
      <c r="BC96">
        <v>1</v>
      </c>
      <c r="BE96">
        <v>0</v>
      </c>
      <c r="BF96">
        <v>0</v>
      </c>
      <c r="BG96">
        <v>0</v>
      </c>
      <c r="BH96">
        <v>1125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"17:54:13.910"</f>
        <v>17:54:13.910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118</v>
      </c>
      <c r="CQ96">
        <v>219</v>
      </c>
      <c r="CR96">
        <v>0</v>
      </c>
      <c r="CW96">
        <v>8547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"11/08/2021 17:54:15.488"</f>
        <v>11/08/2021 17:54:15.488</v>
      </c>
      <c r="C97" t="str">
        <f t="shared" si="5"/>
        <v>FFDFD3C0</v>
      </c>
      <c r="D97" t="s">
        <v>113</v>
      </c>
      <c r="E97">
        <v>4</v>
      </c>
      <c r="H97">
        <v>10</v>
      </c>
      <c r="I97" t="s">
        <v>114</v>
      </c>
      <c r="J97" t="s">
        <v>115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"17:54:14.813"</f>
        <v>17:54:14.813</v>
      </c>
      <c r="T97" t="str">
        <f>"17:54:14.413"</f>
        <v>17:54:14.413</v>
      </c>
      <c r="U97" t="str">
        <f t="shared" si="3"/>
        <v>A38EF2</v>
      </c>
      <c r="V97">
        <v>0</v>
      </c>
      <c r="W97">
        <v>0</v>
      </c>
      <c r="X97">
        <v>2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1</v>
      </c>
      <c r="AI97" t="s">
        <v>162</v>
      </c>
      <c r="AJ97">
        <v>33.757038000000001</v>
      </c>
      <c r="AK97" t="s">
        <v>163</v>
      </c>
      <c r="AL97">
        <v>-84.891807999999997</v>
      </c>
      <c r="AM97">
        <v>25</v>
      </c>
      <c r="AN97">
        <v>900</v>
      </c>
      <c r="AO97" t="s">
        <v>128</v>
      </c>
      <c r="AP97">
        <v>-91</v>
      </c>
      <c r="AQ97">
        <v>8</v>
      </c>
      <c r="AR97">
        <v>320</v>
      </c>
      <c r="AZ97">
        <v>1200</v>
      </c>
      <c r="BA97">
        <v>1</v>
      </c>
      <c r="BB97" t="str">
        <f t="shared" si="4"/>
        <v xml:space="preserve">N3284F  </v>
      </c>
      <c r="BC97">
        <v>1</v>
      </c>
      <c r="BE97">
        <v>0</v>
      </c>
      <c r="BF97">
        <v>0</v>
      </c>
      <c r="BG97">
        <v>0</v>
      </c>
      <c r="BH97">
        <v>1125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"17:54:14.813"</f>
        <v>17:54:14.813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118</v>
      </c>
      <c r="CQ97">
        <v>219</v>
      </c>
      <c r="CR97">
        <v>3</v>
      </c>
      <c r="CW97">
        <v>9904875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"11/08/2021 17:54:15.488"</f>
        <v>11/08/2021 17:54:15.488</v>
      </c>
      <c r="C98" t="str">
        <f t="shared" si="5"/>
        <v>FFDFD3C0</v>
      </c>
      <c r="D98" t="s">
        <v>124</v>
      </c>
      <c r="E98">
        <v>8</v>
      </c>
      <c r="H98">
        <v>176</v>
      </c>
      <c r="I98" t="s">
        <v>114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"17:54:14.813"</f>
        <v>17:54:14.813</v>
      </c>
      <c r="T98" t="str">
        <f>"17:54:14.413"</f>
        <v>17:54:14.413</v>
      </c>
      <c r="U98" t="str">
        <f t="shared" si="3"/>
        <v>A38EF2</v>
      </c>
      <c r="V98">
        <v>0</v>
      </c>
      <c r="W98">
        <v>0</v>
      </c>
      <c r="X98">
        <v>2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1</v>
      </c>
      <c r="AI98" t="s">
        <v>162</v>
      </c>
      <c r="AJ98">
        <v>33.757038000000001</v>
      </c>
      <c r="AK98" t="s">
        <v>163</v>
      </c>
      <c r="AL98">
        <v>-84.891807999999997</v>
      </c>
      <c r="AM98">
        <v>25</v>
      </c>
      <c r="AN98">
        <v>900</v>
      </c>
      <c r="AO98" t="s">
        <v>128</v>
      </c>
      <c r="AP98">
        <v>-91</v>
      </c>
      <c r="AQ98">
        <v>8</v>
      </c>
      <c r="AR98">
        <v>320</v>
      </c>
      <c r="AZ98">
        <v>1200</v>
      </c>
      <c r="BA98">
        <v>1</v>
      </c>
      <c r="BB98" t="str">
        <f t="shared" si="4"/>
        <v xml:space="preserve">N3284F  </v>
      </c>
      <c r="BC98">
        <v>1</v>
      </c>
      <c r="BE98">
        <v>0</v>
      </c>
      <c r="BF98">
        <v>0</v>
      </c>
      <c r="BG98">
        <v>0</v>
      </c>
      <c r="BH98">
        <v>1125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"17:54:14.813"</f>
        <v>17:54:14.813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118</v>
      </c>
      <c r="CQ98">
        <v>219</v>
      </c>
      <c r="CR98">
        <v>3</v>
      </c>
      <c r="CW98">
        <v>9904875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"11/08/2021 17:54:15.488"</f>
        <v>11/08/2021 17:54:15.488</v>
      </c>
      <c r="C99" t="str">
        <f t="shared" si="5"/>
        <v>FFDFD3C0</v>
      </c>
      <c r="D99" t="s">
        <v>119</v>
      </c>
      <c r="E99">
        <v>5</v>
      </c>
      <c r="F99">
        <v>1005</v>
      </c>
      <c r="G99" t="s">
        <v>114</v>
      </c>
      <c r="J99" t="s">
        <v>120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"17:54:14.813"</f>
        <v>17:54:14.813</v>
      </c>
      <c r="T99" t="str">
        <f>"17:54:14.413"</f>
        <v>17:54:14.413</v>
      </c>
      <c r="U99" t="str">
        <f t="shared" si="3"/>
        <v>A38EF2</v>
      </c>
      <c r="V99">
        <v>0</v>
      </c>
      <c r="W99">
        <v>0</v>
      </c>
      <c r="X99">
        <v>2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1</v>
      </c>
      <c r="AI99" t="s">
        <v>162</v>
      </c>
      <c r="AJ99">
        <v>33.757038000000001</v>
      </c>
      <c r="AK99" t="s">
        <v>163</v>
      </c>
      <c r="AL99">
        <v>-84.891807999999997</v>
      </c>
      <c r="AM99">
        <v>25</v>
      </c>
      <c r="AN99">
        <v>900</v>
      </c>
      <c r="AO99" t="s">
        <v>128</v>
      </c>
      <c r="AP99">
        <v>-91</v>
      </c>
      <c r="AQ99">
        <v>8</v>
      </c>
      <c r="AR99">
        <v>320</v>
      </c>
      <c r="AZ99">
        <v>1200</v>
      </c>
      <c r="BA99">
        <v>1</v>
      </c>
      <c r="BB99" t="str">
        <f t="shared" si="4"/>
        <v xml:space="preserve">N3284F  </v>
      </c>
      <c r="BC99">
        <v>1</v>
      </c>
      <c r="BE99">
        <v>0</v>
      </c>
      <c r="BF99">
        <v>0</v>
      </c>
      <c r="BG99">
        <v>0</v>
      </c>
      <c r="BH99">
        <v>1125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"17:54:14.813"</f>
        <v>17:54:14.813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118</v>
      </c>
      <c r="CQ99">
        <v>219</v>
      </c>
      <c r="CR99">
        <v>3</v>
      </c>
      <c r="CW99">
        <v>9904875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"11/08/2021 17:54:15.488"</f>
        <v>11/08/2021 17:54:15.488</v>
      </c>
      <c r="C100" t="str">
        <f t="shared" si="5"/>
        <v>FFDFD3C0</v>
      </c>
      <c r="D100" t="s">
        <v>121</v>
      </c>
      <c r="E100">
        <v>4</v>
      </c>
      <c r="F100">
        <v>2004</v>
      </c>
      <c r="G100" t="s">
        <v>122</v>
      </c>
      <c r="J100" t="s">
        <v>123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"17:54:14.813"</f>
        <v>17:54:14.813</v>
      </c>
      <c r="T100" t="str">
        <f>"17:54:14.413"</f>
        <v>17:54:14.413</v>
      </c>
      <c r="U100" t="str">
        <f t="shared" si="3"/>
        <v>A38EF2</v>
      </c>
      <c r="V100">
        <v>0</v>
      </c>
      <c r="W100">
        <v>0</v>
      </c>
      <c r="X100">
        <v>2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1</v>
      </c>
      <c r="AI100" t="s">
        <v>162</v>
      </c>
      <c r="AJ100">
        <v>33.757038000000001</v>
      </c>
      <c r="AK100" t="s">
        <v>163</v>
      </c>
      <c r="AL100">
        <v>-84.891807999999997</v>
      </c>
      <c r="AM100">
        <v>25</v>
      </c>
      <c r="AN100">
        <v>900</v>
      </c>
      <c r="AO100" t="s">
        <v>128</v>
      </c>
      <c r="AP100">
        <v>-91</v>
      </c>
      <c r="AQ100">
        <v>8</v>
      </c>
      <c r="AR100">
        <v>320</v>
      </c>
      <c r="AZ100">
        <v>1200</v>
      </c>
      <c r="BA100">
        <v>1</v>
      </c>
      <c r="BB100" t="str">
        <f t="shared" si="4"/>
        <v xml:space="preserve">N3284F  </v>
      </c>
      <c r="BC100">
        <v>1</v>
      </c>
      <c r="BE100">
        <v>0</v>
      </c>
      <c r="BF100">
        <v>0</v>
      </c>
      <c r="BG100">
        <v>0</v>
      </c>
      <c r="BH100">
        <v>1125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"17:54:14.813"</f>
        <v>17:54:14.813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118</v>
      </c>
      <c r="CQ100">
        <v>219</v>
      </c>
      <c r="CR100">
        <v>3</v>
      </c>
      <c r="CW100">
        <v>9904875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"11/08/2021 17:54:16.066"</f>
        <v>11/08/2021 17:54:16.066</v>
      </c>
      <c r="C101" t="str">
        <f t="shared" si="5"/>
        <v>FFDFD3C0</v>
      </c>
      <c r="D101" t="s">
        <v>113</v>
      </c>
      <c r="E101">
        <v>4</v>
      </c>
      <c r="H101">
        <v>10</v>
      </c>
      <c r="I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"17:54:15.766"</f>
        <v>17:54:15.766</v>
      </c>
      <c r="T101" t="str">
        <f>"17:54:15.366"</f>
        <v>17:54:15.366</v>
      </c>
      <c r="U101" t="str">
        <f t="shared" si="3"/>
        <v>A38EF2</v>
      </c>
      <c r="V101">
        <v>0</v>
      </c>
      <c r="W101">
        <v>0</v>
      </c>
      <c r="X101">
        <v>2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1</v>
      </c>
      <c r="AI101" t="s">
        <v>162</v>
      </c>
      <c r="AJ101">
        <v>33.757038000000001</v>
      </c>
      <c r="AK101" t="s">
        <v>164</v>
      </c>
      <c r="AL101">
        <v>-84.89228</v>
      </c>
      <c r="AM101">
        <v>25</v>
      </c>
      <c r="AN101">
        <v>900</v>
      </c>
      <c r="AO101" t="s">
        <v>128</v>
      </c>
      <c r="AP101">
        <v>-92</v>
      </c>
      <c r="AQ101">
        <v>9</v>
      </c>
      <c r="AR101">
        <v>512</v>
      </c>
      <c r="AZ101">
        <v>1200</v>
      </c>
      <c r="BA101">
        <v>1</v>
      </c>
      <c r="BB101" t="str">
        <f t="shared" si="4"/>
        <v xml:space="preserve">N3284F  </v>
      </c>
      <c r="BC101">
        <v>1</v>
      </c>
      <c r="BE101">
        <v>0</v>
      </c>
      <c r="BF101">
        <v>0</v>
      </c>
      <c r="BG101">
        <v>0</v>
      </c>
      <c r="BH101">
        <v>1125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"17:54:15.773"</f>
        <v>17:54:15.773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118</v>
      </c>
      <c r="CQ101">
        <v>219</v>
      </c>
      <c r="CR101">
        <v>0</v>
      </c>
      <c r="CW101">
        <v>9834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"11/08/2021 17:54:16.972"</f>
        <v>11/08/2021 17:54:16.972</v>
      </c>
      <c r="C102" t="str">
        <f t="shared" si="5"/>
        <v>FFDFD3C0</v>
      </c>
      <c r="D102" t="s">
        <v>124</v>
      </c>
      <c r="E102">
        <v>8</v>
      </c>
      <c r="H102">
        <v>176</v>
      </c>
      <c r="I102" t="s">
        <v>114</v>
      </c>
      <c r="J102" t="s">
        <v>125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"17:54:16.773"</f>
        <v>17:54:16.773</v>
      </c>
      <c r="T102" t="str">
        <f>"17:54:16.273"</f>
        <v>17:54:16.273</v>
      </c>
      <c r="U102" t="str">
        <f t="shared" si="3"/>
        <v>A38EF2</v>
      </c>
      <c r="V102">
        <v>0</v>
      </c>
      <c r="W102">
        <v>0</v>
      </c>
      <c r="X102">
        <v>2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1</v>
      </c>
      <c r="AI102" t="s">
        <v>165</v>
      </c>
      <c r="AJ102">
        <v>33.757123999999997</v>
      </c>
      <c r="AK102" t="s">
        <v>166</v>
      </c>
      <c r="AL102">
        <v>-84.892795000000007</v>
      </c>
      <c r="AM102">
        <v>25</v>
      </c>
      <c r="AN102">
        <v>900</v>
      </c>
      <c r="AO102" t="s">
        <v>128</v>
      </c>
      <c r="AP102">
        <v>-92</v>
      </c>
      <c r="AQ102">
        <v>10</v>
      </c>
      <c r="AR102">
        <v>640</v>
      </c>
      <c r="AZ102">
        <v>1200</v>
      </c>
      <c r="BA102">
        <v>1</v>
      </c>
      <c r="BB102" t="str">
        <f t="shared" si="4"/>
        <v xml:space="preserve">N3284F  </v>
      </c>
      <c r="BC102">
        <v>1</v>
      </c>
      <c r="BE102">
        <v>0</v>
      </c>
      <c r="BF102">
        <v>0</v>
      </c>
      <c r="BG102">
        <v>0</v>
      </c>
      <c r="BH102">
        <v>1125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"17:54:16.776"</f>
        <v>17:54:16.776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118</v>
      </c>
      <c r="CQ102">
        <v>219</v>
      </c>
      <c r="CR102">
        <v>3</v>
      </c>
      <c r="CW102">
        <v>9908002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"11/08/2021 17:54:17.066"</f>
        <v>11/08/2021 17:54:17.066</v>
      </c>
      <c r="C103" t="str">
        <f t="shared" si="5"/>
        <v>FFDFD3C0</v>
      </c>
      <c r="D103" t="s">
        <v>119</v>
      </c>
      <c r="E103">
        <v>5</v>
      </c>
      <c r="F103">
        <v>1005</v>
      </c>
      <c r="G103" t="s">
        <v>114</v>
      </c>
      <c r="J103" t="s">
        <v>120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"17:54:16.773"</f>
        <v>17:54:16.773</v>
      </c>
      <c r="T103" t="str">
        <f>"17:54:16.273"</f>
        <v>17:54:16.273</v>
      </c>
      <c r="U103" t="str">
        <f t="shared" si="3"/>
        <v>A38EF2</v>
      </c>
      <c r="V103">
        <v>0</v>
      </c>
      <c r="W103">
        <v>0</v>
      </c>
      <c r="X103">
        <v>2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1</v>
      </c>
      <c r="AI103" t="s">
        <v>165</v>
      </c>
      <c r="AJ103">
        <v>33.757123999999997</v>
      </c>
      <c r="AK103" t="s">
        <v>166</v>
      </c>
      <c r="AL103">
        <v>-84.892795000000007</v>
      </c>
      <c r="AM103">
        <v>25</v>
      </c>
      <c r="AN103">
        <v>900</v>
      </c>
      <c r="AO103" t="s">
        <v>128</v>
      </c>
      <c r="AP103">
        <v>-92</v>
      </c>
      <c r="AQ103">
        <v>10</v>
      </c>
      <c r="AR103">
        <v>640</v>
      </c>
      <c r="AZ103">
        <v>1200</v>
      </c>
      <c r="BA103">
        <v>1</v>
      </c>
      <c r="BB103" t="str">
        <f t="shared" si="4"/>
        <v xml:space="preserve">N3284F  </v>
      </c>
      <c r="BC103">
        <v>1</v>
      </c>
      <c r="BE103">
        <v>0</v>
      </c>
      <c r="BF103">
        <v>0</v>
      </c>
      <c r="BG103">
        <v>0</v>
      </c>
      <c r="BH103">
        <v>1125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"17:54:16.776"</f>
        <v>17:54:16.776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118</v>
      </c>
      <c r="CQ103">
        <v>219</v>
      </c>
      <c r="CR103">
        <v>3</v>
      </c>
      <c r="CW103">
        <v>9908002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"11/08/2021 17:54:17.097"</f>
        <v>11/08/2021 17:54:17.097</v>
      </c>
      <c r="C104" t="str">
        <f t="shared" si="5"/>
        <v>FFDFD3C0</v>
      </c>
      <c r="D104" t="s">
        <v>121</v>
      </c>
      <c r="E104">
        <v>4</v>
      </c>
      <c r="F104">
        <v>2004</v>
      </c>
      <c r="G104" t="s">
        <v>122</v>
      </c>
      <c r="J104" t="s">
        <v>123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"17:54:16.773"</f>
        <v>17:54:16.773</v>
      </c>
      <c r="T104" t="str">
        <f>"17:54:16.273"</f>
        <v>17:54:16.273</v>
      </c>
      <c r="U104" t="str">
        <f t="shared" si="3"/>
        <v>A38EF2</v>
      </c>
      <c r="V104">
        <v>0</v>
      </c>
      <c r="W104">
        <v>0</v>
      </c>
      <c r="X104">
        <v>2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1</v>
      </c>
      <c r="AI104" t="s">
        <v>165</v>
      </c>
      <c r="AJ104">
        <v>33.757123999999997</v>
      </c>
      <c r="AK104" t="s">
        <v>166</v>
      </c>
      <c r="AL104">
        <v>-84.892795000000007</v>
      </c>
      <c r="AM104">
        <v>25</v>
      </c>
      <c r="AN104">
        <v>900</v>
      </c>
      <c r="AO104" t="s">
        <v>128</v>
      </c>
      <c r="AP104">
        <v>-92</v>
      </c>
      <c r="AQ104">
        <v>10</v>
      </c>
      <c r="AR104">
        <v>640</v>
      </c>
      <c r="AZ104">
        <v>1200</v>
      </c>
      <c r="BA104">
        <v>1</v>
      </c>
      <c r="BB104" t="str">
        <f t="shared" si="4"/>
        <v xml:space="preserve">N3284F  </v>
      </c>
      <c r="BC104">
        <v>1</v>
      </c>
      <c r="BE104">
        <v>0</v>
      </c>
      <c r="BF104">
        <v>0</v>
      </c>
      <c r="BG104">
        <v>0</v>
      </c>
      <c r="BH104">
        <v>1125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"17:54:16.776"</f>
        <v>17:54:16.776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118</v>
      </c>
      <c r="CQ104">
        <v>219</v>
      </c>
      <c r="CR104">
        <v>3</v>
      </c>
      <c r="CW104">
        <v>9908002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"11/08/2021 17:54:17.097"</f>
        <v>11/08/2021 17:54:17.097</v>
      </c>
      <c r="C105" t="str">
        <f t="shared" si="5"/>
        <v>FFDFD3C0</v>
      </c>
      <c r="D105" t="s">
        <v>113</v>
      </c>
      <c r="E105">
        <v>4</v>
      </c>
      <c r="H105">
        <v>10</v>
      </c>
      <c r="I105" t="s">
        <v>114</v>
      </c>
      <c r="J105" t="s">
        <v>115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"17:54:16.773"</f>
        <v>17:54:16.773</v>
      </c>
      <c r="T105" t="str">
        <f>"17:54:16.273"</f>
        <v>17:54:16.273</v>
      </c>
      <c r="U105" t="str">
        <f t="shared" si="3"/>
        <v>A38EF2</v>
      </c>
      <c r="V105">
        <v>0</v>
      </c>
      <c r="W105">
        <v>0</v>
      </c>
      <c r="X105">
        <v>2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1</v>
      </c>
      <c r="AI105" t="s">
        <v>165</v>
      </c>
      <c r="AJ105">
        <v>33.757123999999997</v>
      </c>
      <c r="AK105" t="s">
        <v>166</v>
      </c>
      <c r="AL105">
        <v>-84.892795000000007</v>
      </c>
      <c r="AM105">
        <v>25</v>
      </c>
      <c r="AN105">
        <v>900</v>
      </c>
      <c r="AO105" t="s">
        <v>128</v>
      </c>
      <c r="AP105">
        <v>-92</v>
      </c>
      <c r="AQ105">
        <v>10</v>
      </c>
      <c r="AR105">
        <v>640</v>
      </c>
      <c r="AZ105">
        <v>1200</v>
      </c>
      <c r="BA105">
        <v>1</v>
      </c>
      <c r="BB105" t="str">
        <f t="shared" si="4"/>
        <v xml:space="preserve">N3284F  </v>
      </c>
      <c r="BC105">
        <v>1</v>
      </c>
      <c r="BE105">
        <v>0</v>
      </c>
      <c r="BF105">
        <v>0</v>
      </c>
      <c r="BG105">
        <v>0</v>
      </c>
      <c r="BH105">
        <v>1125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"17:54:16.776"</f>
        <v>17:54:16.776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118</v>
      </c>
      <c r="CQ105">
        <v>219</v>
      </c>
      <c r="CR105">
        <v>3</v>
      </c>
      <c r="CW105">
        <v>9908002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"11/08/2021 17:54:17.894"</f>
        <v>11/08/2021 17:54:17.894</v>
      </c>
      <c r="C106" t="str">
        <f t="shared" si="5"/>
        <v>FFDFD3C0</v>
      </c>
      <c r="D106" t="s">
        <v>113</v>
      </c>
      <c r="E106">
        <v>4</v>
      </c>
      <c r="H106">
        <v>10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"17:54:17.672"</f>
        <v>17:54:17.672</v>
      </c>
      <c r="T106" t="str">
        <f>"17:54:17.272"</f>
        <v>17:54:17.272</v>
      </c>
      <c r="U106" t="str">
        <f t="shared" si="3"/>
        <v>A38EF2</v>
      </c>
      <c r="V106">
        <v>0</v>
      </c>
      <c r="W106">
        <v>0</v>
      </c>
      <c r="X106">
        <v>2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1</v>
      </c>
      <c r="AI106" t="s">
        <v>167</v>
      </c>
      <c r="AJ106">
        <v>33.757187999999999</v>
      </c>
      <c r="AK106" t="s">
        <v>168</v>
      </c>
      <c r="AL106">
        <v>-84.893266999999994</v>
      </c>
      <c r="AM106">
        <v>25</v>
      </c>
      <c r="AN106">
        <v>925</v>
      </c>
      <c r="AO106" t="s">
        <v>128</v>
      </c>
      <c r="AP106">
        <v>-91</v>
      </c>
      <c r="AQ106">
        <v>15</v>
      </c>
      <c r="AR106">
        <v>768</v>
      </c>
      <c r="AZ106">
        <v>1200</v>
      </c>
      <c r="BA106">
        <v>1</v>
      </c>
      <c r="BB106" t="str">
        <f t="shared" si="4"/>
        <v xml:space="preserve">N3284F  </v>
      </c>
      <c r="BC106">
        <v>1</v>
      </c>
      <c r="BE106">
        <v>0</v>
      </c>
      <c r="BF106">
        <v>0</v>
      </c>
      <c r="BG106">
        <v>0</v>
      </c>
      <c r="BH106">
        <v>1150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"17:54:17.677"</f>
        <v>17:54:17.677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118</v>
      </c>
      <c r="CQ106">
        <v>219</v>
      </c>
      <c r="CR106">
        <v>3</v>
      </c>
      <c r="CW106">
        <v>9909443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"11/08/2021 17:54:17.894"</f>
        <v>11/08/2021 17:54:17.894</v>
      </c>
      <c r="C107" t="str">
        <f t="shared" si="5"/>
        <v>FFDFD3C0</v>
      </c>
      <c r="D107" t="s">
        <v>124</v>
      </c>
      <c r="E107">
        <v>8</v>
      </c>
      <c r="H107">
        <v>176</v>
      </c>
      <c r="I107" t="s">
        <v>114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"17:54:17.672"</f>
        <v>17:54:17.672</v>
      </c>
      <c r="T107" t="str">
        <f>"17:54:17.272"</f>
        <v>17:54:17.272</v>
      </c>
      <c r="U107" t="str">
        <f t="shared" si="3"/>
        <v>A38EF2</v>
      </c>
      <c r="V107">
        <v>0</v>
      </c>
      <c r="W107">
        <v>0</v>
      </c>
      <c r="X107">
        <v>2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1</v>
      </c>
      <c r="AI107" t="s">
        <v>167</v>
      </c>
      <c r="AJ107">
        <v>33.757187999999999</v>
      </c>
      <c r="AK107" t="s">
        <v>168</v>
      </c>
      <c r="AL107">
        <v>-84.893266999999994</v>
      </c>
      <c r="AM107">
        <v>25</v>
      </c>
      <c r="AN107">
        <v>925</v>
      </c>
      <c r="AO107" t="s">
        <v>128</v>
      </c>
      <c r="AP107">
        <v>-91</v>
      </c>
      <c r="AQ107">
        <v>15</v>
      </c>
      <c r="AR107">
        <v>768</v>
      </c>
      <c r="AZ107">
        <v>1200</v>
      </c>
      <c r="BA107">
        <v>1</v>
      </c>
      <c r="BB107" t="str">
        <f t="shared" si="4"/>
        <v xml:space="preserve">N3284F  </v>
      </c>
      <c r="BC107">
        <v>1</v>
      </c>
      <c r="BE107">
        <v>0</v>
      </c>
      <c r="BF107">
        <v>0</v>
      </c>
      <c r="BG107">
        <v>0</v>
      </c>
      <c r="BH107">
        <v>1150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"17:54:17.677"</f>
        <v>17:54:17.677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118</v>
      </c>
      <c r="CQ107">
        <v>219</v>
      </c>
      <c r="CR107">
        <v>3</v>
      </c>
      <c r="CW107">
        <v>9909443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"11/08/2021 17:54:17.894"</f>
        <v>11/08/2021 17:54:17.894</v>
      </c>
      <c r="C108" t="str">
        <f t="shared" si="5"/>
        <v>FFDFD3C0</v>
      </c>
      <c r="D108" t="s">
        <v>119</v>
      </c>
      <c r="E108">
        <v>5</v>
      </c>
      <c r="F108">
        <v>1005</v>
      </c>
      <c r="G108" t="s">
        <v>114</v>
      </c>
      <c r="J108" t="s">
        <v>120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"17:54:17.672"</f>
        <v>17:54:17.672</v>
      </c>
      <c r="T108" t="str">
        <f>"17:54:17.272"</f>
        <v>17:54:17.272</v>
      </c>
      <c r="U108" t="str">
        <f t="shared" si="3"/>
        <v>A38EF2</v>
      </c>
      <c r="V108">
        <v>0</v>
      </c>
      <c r="W108">
        <v>0</v>
      </c>
      <c r="X108">
        <v>2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1</v>
      </c>
      <c r="AI108" t="s">
        <v>167</v>
      </c>
      <c r="AJ108">
        <v>33.757187999999999</v>
      </c>
      <c r="AK108" t="s">
        <v>168</v>
      </c>
      <c r="AL108">
        <v>-84.893266999999994</v>
      </c>
      <c r="AM108">
        <v>25</v>
      </c>
      <c r="AN108">
        <v>925</v>
      </c>
      <c r="AO108" t="s">
        <v>128</v>
      </c>
      <c r="AP108">
        <v>-91</v>
      </c>
      <c r="AQ108">
        <v>15</v>
      </c>
      <c r="AR108">
        <v>768</v>
      </c>
      <c r="AZ108">
        <v>1200</v>
      </c>
      <c r="BA108">
        <v>1</v>
      </c>
      <c r="BB108" t="str">
        <f t="shared" si="4"/>
        <v xml:space="preserve">N3284F  </v>
      </c>
      <c r="BC108">
        <v>1</v>
      </c>
      <c r="BE108">
        <v>0</v>
      </c>
      <c r="BF108">
        <v>0</v>
      </c>
      <c r="BG108">
        <v>0</v>
      </c>
      <c r="BH108">
        <v>1150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"17:54:17.677"</f>
        <v>17:54:17.677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118</v>
      </c>
      <c r="CQ108">
        <v>219</v>
      </c>
      <c r="CR108">
        <v>3</v>
      </c>
      <c r="CW108">
        <v>9909443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"11/08/2021 17:54:17.894"</f>
        <v>11/08/2021 17:54:17.894</v>
      </c>
      <c r="C109" t="str">
        <f t="shared" si="5"/>
        <v>FFDFD3C0</v>
      </c>
      <c r="D109" t="s">
        <v>121</v>
      </c>
      <c r="E109">
        <v>4</v>
      </c>
      <c r="F109">
        <v>2004</v>
      </c>
      <c r="G109" t="s">
        <v>122</v>
      </c>
      <c r="J109" t="s">
        <v>123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"17:54:17.672"</f>
        <v>17:54:17.672</v>
      </c>
      <c r="T109" t="str">
        <f>"17:54:17.272"</f>
        <v>17:54:17.272</v>
      </c>
      <c r="U109" t="str">
        <f t="shared" si="3"/>
        <v>A38EF2</v>
      </c>
      <c r="V109">
        <v>0</v>
      </c>
      <c r="W109">
        <v>0</v>
      </c>
      <c r="X109">
        <v>2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1</v>
      </c>
      <c r="AI109" t="s">
        <v>167</v>
      </c>
      <c r="AJ109">
        <v>33.757187999999999</v>
      </c>
      <c r="AK109" t="s">
        <v>168</v>
      </c>
      <c r="AL109">
        <v>-84.893266999999994</v>
      </c>
      <c r="AM109">
        <v>25</v>
      </c>
      <c r="AN109">
        <v>925</v>
      </c>
      <c r="AO109" t="s">
        <v>128</v>
      </c>
      <c r="AP109">
        <v>-91</v>
      </c>
      <c r="AQ109">
        <v>15</v>
      </c>
      <c r="AR109">
        <v>768</v>
      </c>
      <c r="AZ109">
        <v>1200</v>
      </c>
      <c r="BA109">
        <v>1</v>
      </c>
      <c r="BB109" t="str">
        <f t="shared" si="4"/>
        <v xml:space="preserve">N3284F  </v>
      </c>
      <c r="BC109">
        <v>1</v>
      </c>
      <c r="BE109">
        <v>0</v>
      </c>
      <c r="BF109">
        <v>0</v>
      </c>
      <c r="BG109">
        <v>0</v>
      </c>
      <c r="BH109">
        <v>1150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"17:54:17.677"</f>
        <v>17:54:17.677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118</v>
      </c>
      <c r="CQ109">
        <v>219</v>
      </c>
      <c r="CR109">
        <v>3</v>
      </c>
      <c r="CW109">
        <v>9909443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"11/08/2021 17:54:18.881"</f>
        <v>11/08/2021 17:54:18.881</v>
      </c>
      <c r="C110" t="str">
        <f t="shared" si="5"/>
        <v>FFDFD3C0</v>
      </c>
      <c r="D110" t="s">
        <v>119</v>
      </c>
      <c r="E110">
        <v>5</v>
      </c>
      <c r="F110">
        <v>1005</v>
      </c>
      <c r="G110" t="s">
        <v>114</v>
      </c>
      <c r="J110" t="s">
        <v>120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"17:54:18.531"</f>
        <v>17:54:18.531</v>
      </c>
      <c r="T110" t="str">
        <f>"17:54:18.131"</f>
        <v>17:54:18.131</v>
      </c>
      <c r="U110" t="str">
        <f t="shared" si="3"/>
        <v>A38EF2</v>
      </c>
      <c r="V110">
        <v>0</v>
      </c>
      <c r="W110">
        <v>0</v>
      </c>
      <c r="X110">
        <v>2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1</v>
      </c>
      <c r="AI110" t="s">
        <v>169</v>
      </c>
      <c r="AJ110">
        <v>33.757274000000002</v>
      </c>
      <c r="AK110" t="s">
        <v>170</v>
      </c>
      <c r="AL110">
        <v>-84.893653</v>
      </c>
      <c r="AM110">
        <v>25</v>
      </c>
      <c r="AN110">
        <v>925</v>
      </c>
      <c r="AO110" t="s">
        <v>128</v>
      </c>
      <c r="AP110">
        <v>-89</v>
      </c>
      <c r="AQ110">
        <v>21</v>
      </c>
      <c r="AR110">
        <v>960</v>
      </c>
      <c r="AZ110">
        <v>1200</v>
      </c>
      <c r="BA110">
        <v>1</v>
      </c>
      <c r="BB110" t="str">
        <f t="shared" si="4"/>
        <v xml:space="preserve">N3284F  </v>
      </c>
      <c r="BC110">
        <v>1</v>
      </c>
      <c r="BE110">
        <v>0</v>
      </c>
      <c r="BF110">
        <v>0</v>
      </c>
      <c r="BG110">
        <v>0</v>
      </c>
      <c r="BH110">
        <v>1150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"17:54:18.539"</f>
        <v>17:54:18.539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118</v>
      </c>
      <c r="CQ110">
        <v>219</v>
      </c>
      <c r="CR110">
        <v>0</v>
      </c>
      <c r="CW110">
        <v>11629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"11/08/2021 17:54:18.896"</f>
        <v>11/08/2021 17:54:18.896</v>
      </c>
      <c r="C111" t="str">
        <f t="shared" si="5"/>
        <v>FFDFD3C0</v>
      </c>
      <c r="D111" t="s">
        <v>121</v>
      </c>
      <c r="E111">
        <v>4</v>
      </c>
      <c r="F111">
        <v>2004</v>
      </c>
      <c r="G111" t="s">
        <v>122</v>
      </c>
      <c r="J111" t="s">
        <v>123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"17:54:18.531"</f>
        <v>17:54:18.531</v>
      </c>
      <c r="T111" t="str">
        <f>"17:54:18.131"</f>
        <v>17:54:18.131</v>
      </c>
      <c r="U111" t="str">
        <f t="shared" si="3"/>
        <v>A38EF2</v>
      </c>
      <c r="V111">
        <v>0</v>
      </c>
      <c r="W111">
        <v>0</v>
      </c>
      <c r="X111">
        <v>2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1</v>
      </c>
      <c r="AI111" t="s">
        <v>169</v>
      </c>
      <c r="AJ111">
        <v>33.757274000000002</v>
      </c>
      <c r="AK111" t="s">
        <v>170</v>
      </c>
      <c r="AL111">
        <v>-84.893653</v>
      </c>
      <c r="AM111">
        <v>25</v>
      </c>
      <c r="AN111">
        <v>925</v>
      </c>
      <c r="AO111" t="s">
        <v>128</v>
      </c>
      <c r="AP111">
        <v>-89</v>
      </c>
      <c r="AQ111">
        <v>21</v>
      </c>
      <c r="AR111">
        <v>960</v>
      </c>
      <c r="AZ111">
        <v>1200</v>
      </c>
      <c r="BA111">
        <v>1</v>
      </c>
      <c r="BB111" t="str">
        <f t="shared" si="4"/>
        <v xml:space="preserve">N3284F  </v>
      </c>
      <c r="BC111">
        <v>1</v>
      </c>
      <c r="BE111">
        <v>0</v>
      </c>
      <c r="BF111">
        <v>0</v>
      </c>
      <c r="BG111">
        <v>0</v>
      </c>
      <c r="BH111">
        <v>1150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"17:54:18.539"</f>
        <v>17:54:18.539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118</v>
      </c>
      <c r="CQ111">
        <v>219</v>
      </c>
      <c r="CR111">
        <v>0</v>
      </c>
      <c r="CW111">
        <v>11629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"11/08/2021 17:54:18.928"</f>
        <v>11/08/2021 17:54:18.928</v>
      </c>
      <c r="C112" t="str">
        <f t="shared" si="5"/>
        <v>FFDFD3C0</v>
      </c>
      <c r="D112" t="s">
        <v>113</v>
      </c>
      <c r="E112">
        <v>4</v>
      </c>
      <c r="H112">
        <v>10</v>
      </c>
      <c r="I112" t="s">
        <v>114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"17:54:18.531"</f>
        <v>17:54:18.531</v>
      </c>
      <c r="T112" t="str">
        <f>"17:54:18.131"</f>
        <v>17:54:18.131</v>
      </c>
      <c r="U112" t="str">
        <f t="shared" si="3"/>
        <v>A38EF2</v>
      </c>
      <c r="V112">
        <v>0</v>
      </c>
      <c r="W112">
        <v>0</v>
      </c>
      <c r="X112">
        <v>2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1</v>
      </c>
      <c r="AI112" t="s">
        <v>169</v>
      </c>
      <c r="AJ112">
        <v>33.757274000000002</v>
      </c>
      <c r="AK112" t="s">
        <v>170</v>
      </c>
      <c r="AL112">
        <v>-84.893653</v>
      </c>
      <c r="AM112">
        <v>25</v>
      </c>
      <c r="AN112">
        <v>925</v>
      </c>
      <c r="AO112" t="s">
        <v>128</v>
      </c>
      <c r="AP112">
        <v>-89</v>
      </c>
      <c r="AQ112">
        <v>21</v>
      </c>
      <c r="AR112">
        <v>960</v>
      </c>
      <c r="AZ112">
        <v>1200</v>
      </c>
      <c r="BA112">
        <v>1</v>
      </c>
      <c r="BB112" t="str">
        <f t="shared" si="4"/>
        <v xml:space="preserve">N3284F  </v>
      </c>
      <c r="BC112">
        <v>1</v>
      </c>
      <c r="BE112">
        <v>0</v>
      </c>
      <c r="BF112">
        <v>0</v>
      </c>
      <c r="BG112">
        <v>0</v>
      </c>
      <c r="BH112">
        <v>1150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"17:54:18.539"</f>
        <v>17:54:18.539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118</v>
      </c>
      <c r="CQ112">
        <v>219</v>
      </c>
      <c r="CR112">
        <v>0</v>
      </c>
      <c r="CW112">
        <v>11629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"11/08/2021 17:54:18.928"</f>
        <v>11/08/2021 17:54:18.928</v>
      </c>
      <c r="C113" t="str">
        <f t="shared" si="5"/>
        <v>FFDFD3C0</v>
      </c>
      <c r="D113" t="s">
        <v>124</v>
      </c>
      <c r="E113">
        <v>8</v>
      </c>
      <c r="H113">
        <v>176</v>
      </c>
      <c r="I113" t="s">
        <v>114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"17:54:18.531"</f>
        <v>17:54:18.531</v>
      </c>
      <c r="T113" t="str">
        <f>"17:54:18.131"</f>
        <v>17:54:18.131</v>
      </c>
      <c r="U113" t="str">
        <f t="shared" si="3"/>
        <v>A38EF2</v>
      </c>
      <c r="V113">
        <v>0</v>
      </c>
      <c r="W113">
        <v>0</v>
      </c>
      <c r="X113">
        <v>2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1</v>
      </c>
      <c r="AI113" t="s">
        <v>169</v>
      </c>
      <c r="AJ113">
        <v>33.757274000000002</v>
      </c>
      <c r="AK113" t="s">
        <v>170</v>
      </c>
      <c r="AL113">
        <v>-84.893653</v>
      </c>
      <c r="AM113">
        <v>25</v>
      </c>
      <c r="AN113">
        <v>925</v>
      </c>
      <c r="AO113" t="s">
        <v>128</v>
      </c>
      <c r="AP113">
        <v>-89</v>
      </c>
      <c r="AQ113">
        <v>21</v>
      </c>
      <c r="AR113">
        <v>960</v>
      </c>
      <c r="AZ113">
        <v>1200</v>
      </c>
      <c r="BA113">
        <v>1</v>
      </c>
      <c r="BB113" t="str">
        <f t="shared" si="4"/>
        <v xml:space="preserve">N3284F  </v>
      </c>
      <c r="BC113">
        <v>1</v>
      </c>
      <c r="BE113">
        <v>0</v>
      </c>
      <c r="BF113">
        <v>0</v>
      </c>
      <c r="BG113">
        <v>0</v>
      </c>
      <c r="BH113">
        <v>1150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"17:54:18.539"</f>
        <v>17:54:18.539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118</v>
      </c>
      <c r="CQ113">
        <v>219</v>
      </c>
      <c r="CR113">
        <v>0</v>
      </c>
      <c r="CW113">
        <v>11629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"11/08/2021 17:54:20.053"</f>
        <v>11/08/2021 17:54:20.053</v>
      </c>
      <c r="C114" t="str">
        <f t="shared" si="5"/>
        <v>FFDFD3C0</v>
      </c>
      <c r="D114" t="s">
        <v>113</v>
      </c>
      <c r="E114">
        <v>4</v>
      </c>
      <c r="H114">
        <v>10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"17:54:19.547"</f>
        <v>17:54:19.547</v>
      </c>
      <c r="T114" t="str">
        <f>"17:54:19.047"</f>
        <v>17:54:19.047</v>
      </c>
      <c r="U114" t="str">
        <f t="shared" si="3"/>
        <v>A38EF2</v>
      </c>
      <c r="V114">
        <v>0</v>
      </c>
      <c r="W114">
        <v>0</v>
      </c>
      <c r="X114">
        <v>2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1</v>
      </c>
      <c r="AI114" t="s">
        <v>171</v>
      </c>
      <c r="AJ114">
        <v>33.757424</v>
      </c>
      <c r="AK114" t="s">
        <v>172</v>
      </c>
      <c r="AL114">
        <v>-84.894103999999999</v>
      </c>
      <c r="AM114">
        <v>25</v>
      </c>
      <c r="AN114">
        <v>950</v>
      </c>
      <c r="AO114" t="s">
        <v>128</v>
      </c>
      <c r="AP114">
        <v>-86</v>
      </c>
      <c r="AQ114">
        <v>30</v>
      </c>
      <c r="AR114">
        <v>896</v>
      </c>
      <c r="AZ114">
        <v>1200</v>
      </c>
      <c r="BA114">
        <v>1</v>
      </c>
      <c r="BB114" t="str">
        <f t="shared" si="4"/>
        <v xml:space="preserve">N3284F  </v>
      </c>
      <c r="BC114">
        <v>1</v>
      </c>
      <c r="BE114">
        <v>0</v>
      </c>
      <c r="BF114">
        <v>0</v>
      </c>
      <c r="BG114">
        <v>0</v>
      </c>
      <c r="BH114">
        <v>1175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"17:54:19.550"</f>
        <v>17:54:19.550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118</v>
      </c>
      <c r="CQ114">
        <v>219</v>
      </c>
      <c r="CR114">
        <v>3</v>
      </c>
      <c r="CW114">
        <v>9912371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"11/08/2021 17:54:20.053"</f>
        <v>11/08/2021 17:54:20.053</v>
      </c>
      <c r="C115" t="str">
        <f t="shared" si="5"/>
        <v>FFDFD3C0</v>
      </c>
      <c r="D115" t="s">
        <v>124</v>
      </c>
      <c r="E115">
        <v>8</v>
      </c>
      <c r="H115">
        <v>176</v>
      </c>
      <c r="I115" t="s">
        <v>114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"17:54:19.547"</f>
        <v>17:54:19.547</v>
      </c>
      <c r="T115" t="str">
        <f>"17:54:19.047"</f>
        <v>17:54:19.047</v>
      </c>
      <c r="U115" t="str">
        <f t="shared" si="3"/>
        <v>A38EF2</v>
      </c>
      <c r="V115">
        <v>0</v>
      </c>
      <c r="W115">
        <v>0</v>
      </c>
      <c r="X115">
        <v>2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1</v>
      </c>
      <c r="AI115" t="s">
        <v>171</v>
      </c>
      <c r="AJ115">
        <v>33.757424</v>
      </c>
      <c r="AK115" t="s">
        <v>172</v>
      </c>
      <c r="AL115">
        <v>-84.894103999999999</v>
      </c>
      <c r="AM115">
        <v>25</v>
      </c>
      <c r="AN115">
        <v>950</v>
      </c>
      <c r="AO115" t="s">
        <v>128</v>
      </c>
      <c r="AP115">
        <v>-86</v>
      </c>
      <c r="AQ115">
        <v>30</v>
      </c>
      <c r="AR115">
        <v>896</v>
      </c>
      <c r="AZ115">
        <v>1200</v>
      </c>
      <c r="BA115">
        <v>1</v>
      </c>
      <c r="BB115" t="str">
        <f t="shared" si="4"/>
        <v xml:space="preserve">N3284F  </v>
      </c>
      <c r="BC115">
        <v>1</v>
      </c>
      <c r="BE115">
        <v>0</v>
      </c>
      <c r="BF115">
        <v>0</v>
      </c>
      <c r="BG115">
        <v>0</v>
      </c>
      <c r="BH115">
        <v>1175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"17:54:19.550"</f>
        <v>17:54:19.550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118</v>
      </c>
      <c r="CQ115">
        <v>219</v>
      </c>
      <c r="CR115">
        <v>3</v>
      </c>
      <c r="CW115">
        <v>9912371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"11/08/2021 17:54:20.053"</f>
        <v>11/08/2021 17:54:20.053</v>
      </c>
      <c r="C116" t="str">
        <f t="shared" si="5"/>
        <v>FFDFD3C0</v>
      </c>
      <c r="D116" t="s">
        <v>119</v>
      </c>
      <c r="E116">
        <v>5</v>
      </c>
      <c r="F116">
        <v>1005</v>
      </c>
      <c r="G116" t="s">
        <v>114</v>
      </c>
      <c r="J116" t="s">
        <v>120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"17:54:19.547"</f>
        <v>17:54:19.547</v>
      </c>
      <c r="T116" t="str">
        <f>"17:54:19.047"</f>
        <v>17:54:19.047</v>
      </c>
      <c r="U116" t="str">
        <f t="shared" si="3"/>
        <v>A38EF2</v>
      </c>
      <c r="V116">
        <v>0</v>
      </c>
      <c r="W116">
        <v>0</v>
      </c>
      <c r="X116">
        <v>2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1</v>
      </c>
      <c r="AI116" t="s">
        <v>171</v>
      </c>
      <c r="AJ116">
        <v>33.757424</v>
      </c>
      <c r="AK116" t="s">
        <v>172</v>
      </c>
      <c r="AL116">
        <v>-84.894103999999999</v>
      </c>
      <c r="AM116">
        <v>25</v>
      </c>
      <c r="AN116">
        <v>950</v>
      </c>
      <c r="AO116" t="s">
        <v>128</v>
      </c>
      <c r="AP116">
        <v>-86</v>
      </c>
      <c r="AQ116">
        <v>30</v>
      </c>
      <c r="AR116">
        <v>896</v>
      </c>
      <c r="AZ116">
        <v>1200</v>
      </c>
      <c r="BA116">
        <v>1</v>
      </c>
      <c r="BB116" t="str">
        <f t="shared" si="4"/>
        <v xml:space="preserve">N3284F  </v>
      </c>
      <c r="BC116">
        <v>1</v>
      </c>
      <c r="BE116">
        <v>0</v>
      </c>
      <c r="BF116">
        <v>0</v>
      </c>
      <c r="BG116">
        <v>0</v>
      </c>
      <c r="BH116">
        <v>1175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"17:54:19.550"</f>
        <v>17:54:19.550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118</v>
      </c>
      <c r="CQ116">
        <v>219</v>
      </c>
      <c r="CR116">
        <v>3</v>
      </c>
      <c r="CW116">
        <v>9912371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"11/08/2021 17:54:20.053"</f>
        <v>11/08/2021 17:54:20.053</v>
      </c>
      <c r="C117" t="str">
        <f t="shared" si="5"/>
        <v>FFDFD3C0</v>
      </c>
      <c r="D117" t="s">
        <v>121</v>
      </c>
      <c r="E117">
        <v>4</v>
      </c>
      <c r="F117">
        <v>2004</v>
      </c>
      <c r="G117" t="s">
        <v>122</v>
      </c>
      <c r="J117" t="s">
        <v>123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"17:54:19.547"</f>
        <v>17:54:19.547</v>
      </c>
      <c r="T117" t="str">
        <f>"17:54:19.047"</f>
        <v>17:54:19.047</v>
      </c>
      <c r="U117" t="str">
        <f t="shared" si="3"/>
        <v>A38EF2</v>
      </c>
      <c r="V117">
        <v>0</v>
      </c>
      <c r="W117">
        <v>0</v>
      </c>
      <c r="X117">
        <v>2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2</v>
      </c>
      <c r="AH117">
        <v>1</v>
      </c>
      <c r="AI117" t="s">
        <v>171</v>
      </c>
      <c r="AJ117">
        <v>33.757424</v>
      </c>
      <c r="AK117" t="s">
        <v>172</v>
      </c>
      <c r="AL117">
        <v>-84.894103999999999</v>
      </c>
      <c r="AM117">
        <v>25</v>
      </c>
      <c r="AN117">
        <v>950</v>
      </c>
      <c r="AO117" t="s">
        <v>128</v>
      </c>
      <c r="AP117">
        <v>-86</v>
      </c>
      <c r="AQ117">
        <v>30</v>
      </c>
      <c r="AR117">
        <v>896</v>
      </c>
      <c r="AZ117">
        <v>1200</v>
      </c>
      <c r="BA117">
        <v>1</v>
      </c>
      <c r="BB117" t="str">
        <f t="shared" si="4"/>
        <v xml:space="preserve">N3284F  </v>
      </c>
      <c r="BC117">
        <v>1</v>
      </c>
      <c r="BE117">
        <v>0</v>
      </c>
      <c r="BF117">
        <v>0</v>
      </c>
      <c r="BG117">
        <v>0</v>
      </c>
      <c r="BH117">
        <v>1175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"17:54:19.550"</f>
        <v>17:54:19.550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118</v>
      </c>
      <c r="CQ117">
        <v>219</v>
      </c>
      <c r="CR117">
        <v>3</v>
      </c>
      <c r="CW117">
        <v>9912371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"11/08/2021 17:54:21.053"</f>
        <v>11/08/2021 17:54:21.053</v>
      </c>
      <c r="C118" t="str">
        <f t="shared" si="5"/>
        <v>FFDFD3C0</v>
      </c>
      <c r="D118" t="s">
        <v>119</v>
      </c>
      <c r="E118">
        <v>5</v>
      </c>
      <c r="F118">
        <v>1005</v>
      </c>
      <c r="G118" t="s">
        <v>114</v>
      </c>
      <c r="J118" t="s">
        <v>120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"17:54:20.648"</f>
        <v>17:54:20.648</v>
      </c>
      <c r="T118" t="str">
        <f>"17:54:20.148"</f>
        <v>17:54:20.148</v>
      </c>
      <c r="U118" t="str">
        <f t="shared" si="3"/>
        <v>A38EF2</v>
      </c>
      <c r="V118">
        <v>0</v>
      </c>
      <c r="W118">
        <v>0</v>
      </c>
      <c r="X118">
        <v>2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2</v>
      </c>
      <c r="AH118">
        <v>1</v>
      </c>
      <c r="AI118" t="s">
        <v>173</v>
      </c>
      <c r="AJ118">
        <v>33.757682000000003</v>
      </c>
      <c r="AK118" t="s">
        <v>174</v>
      </c>
      <c r="AL118">
        <v>-84.894554999999997</v>
      </c>
      <c r="AM118">
        <v>25</v>
      </c>
      <c r="AN118">
        <v>950</v>
      </c>
      <c r="AO118" t="s">
        <v>128</v>
      </c>
      <c r="AP118">
        <v>-79</v>
      </c>
      <c r="AQ118">
        <v>44</v>
      </c>
      <c r="AR118">
        <v>1088</v>
      </c>
      <c r="AZ118">
        <v>1200</v>
      </c>
      <c r="BA118">
        <v>1</v>
      </c>
      <c r="BB118" t="str">
        <f t="shared" si="4"/>
        <v xml:space="preserve">N3284F  </v>
      </c>
      <c r="BC118">
        <v>1</v>
      </c>
      <c r="BE118">
        <v>0</v>
      </c>
      <c r="BF118">
        <v>0</v>
      </c>
      <c r="BG118">
        <v>0</v>
      </c>
      <c r="BH118">
        <v>1175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"17:54:20.651"</f>
        <v>17:54:20.651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118</v>
      </c>
      <c r="CQ118">
        <v>219</v>
      </c>
      <c r="CR118">
        <v>3</v>
      </c>
      <c r="CW118">
        <v>9914157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"11/08/2021 17:54:21.053"</f>
        <v>11/08/2021 17:54:21.053</v>
      </c>
      <c r="C119" t="str">
        <f t="shared" si="5"/>
        <v>FFDFD3C0</v>
      </c>
      <c r="D119" t="s">
        <v>121</v>
      </c>
      <c r="E119">
        <v>4</v>
      </c>
      <c r="F119">
        <v>2004</v>
      </c>
      <c r="G119" t="s">
        <v>122</v>
      </c>
      <c r="J119" t="s">
        <v>123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"17:54:20.648"</f>
        <v>17:54:20.648</v>
      </c>
      <c r="T119" t="str">
        <f>"17:54:20.148"</f>
        <v>17:54:20.148</v>
      </c>
      <c r="U119" t="str">
        <f t="shared" si="3"/>
        <v>A38EF2</v>
      </c>
      <c r="V119">
        <v>0</v>
      </c>
      <c r="W119">
        <v>0</v>
      </c>
      <c r="X119">
        <v>2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2</v>
      </c>
      <c r="AH119">
        <v>1</v>
      </c>
      <c r="AI119" t="s">
        <v>173</v>
      </c>
      <c r="AJ119">
        <v>33.757682000000003</v>
      </c>
      <c r="AK119" t="s">
        <v>174</v>
      </c>
      <c r="AL119">
        <v>-84.894554999999997</v>
      </c>
      <c r="AM119">
        <v>25</v>
      </c>
      <c r="AN119">
        <v>950</v>
      </c>
      <c r="AO119" t="s">
        <v>128</v>
      </c>
      <c r="AP119">
        <v>-79</v>
      </c>
      <c r="AQ119">
        <v>44</v>
      </c>
      <c r="AR119">
        <v>1088</v>
      </c>
      <c r="AZ119">
        <v>1200</v>
      </c>
      <c r="BA119">
        <v>1</v>
      </c>
      <c r="BB119" t="str">
        <f t="shared" si="4"/>
        <v xml:space="preserve">N3284F  </v>
      </c>
      <c r="BC119">
        <v>1</v>
      </c>
      <c r="BE119">
        <v>0</v>
      </c>
      <c r="BF119">
        <v>0</v>
      </c>
      <c r="BG119">
        <v>0</v>
      </c>
      <c r="BH119">
        <v>1175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"17:54:20.651"</f>
        <v>17:54:20.651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118</v>
      </c>
      <c r="CQ119">
        <v>219</v>
      </c>
      <c r="CR119">
        <v>3</v>
      </c>
      <c r="CW119">
        <v>9914157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"11/08/2021 17:54:21.068"</f>
        <v>11/08/2021 17:54:21.068</v>
      </c>
      <c r="C120" t="str">
        <f t="shared" si="5"/>
        <v>FFDFD3C0</v>
      </c>
      <c r="D120" t="s">
        <v>113</v>
      </c>
      <c r="E120">
        <v>4</v>
      </c>
      <c r="H120">
        <v>10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"17:54:20.648"</f>
        <v>17:54:20.648</v>
      </c>
      <c r="T120" t="str">
        <f>"17:54:20.148"</f>
        <v>17:54:20.148</v>
      </c>
      <c r="U120" t="str">
        <f t="shared" si="3"/>
        <v>A38EF2</v>
      </c>
      <c r="V120">
        <v>0</v>
      </c>
      <c r="W120">
        <v>0</v>
      </c>
      <c r="X120">
        <v>2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1</v>
      </c>
      <c r="AI120" t="s">
        <v>173</v>
      </c>
      <c r="AJ120">
        <v>33.757682000000003</v>
      </c>
      <c r="AK120" t="s">
        <v>174</v>
      </c>
      <c r="AL120">
        <v>-84.894554999999997</v>
      </c>
      <c r="AM120">
        <v>25</v>
      </c>
      <c r="AN120">
        <v>950</v>
      </c>
      <c r="AO120" t="s">
        <v>128</v>
      </c>
      <c r="AP120">
        <v>-79</v>
      </c>
      <c r="AQ120">
        <v>44</v>
      </c>
      <c r="AR120">
        <v>1088</v>
      </c>
      <c r="AZ120">
        <v>1200</v>
      </c>
      <c r="BA120">
        <v>1</v>
      </c>
      <c r="BB120" t="str">
        <f t="shared" si="4"/>
        <v xml:space="preserve">N3284F  </v>
      </c>
      <c r="BC120">
        <v>1</v>
      </c>
      <c r="BE120">
        <v>0</v>
      </c>
      <c r="BF120">
        <v>0</v>
      </c>
      <c r="BG120">
        <v>0</v>
      </c>
      <c r="BH120">
        <v>1175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"17:54:20.651"</f>
        <v>17:54:20.651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118</v>
      </c>
      <c r="CQ120">
        <v>219</v>
      </c>
      <c r="CR120">
        <v>3</v>
      </c>
      <c r="CW120">
        <v>9914157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"11/08/2021 17:54:21.068"</f>
        <v>11/08/2021 17:54:21.068</v>
      </c>
      <c r="C121" t="str">
        <f t="shared" si="5"/>
        <v>FFDFD3C0</v>
      </c>
      <c r="D121" t="s">
        <v>124</v>
      </c>
      <c r="E121">
        <v>8</v>
      </c>
      <c r="H121">
        <v>176</v>
      </c>
      <c r="I121" t="s">
        <v>114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"17:54:20.648"</f>
        <v>17:54:20.648</v>
      </c>
      <c r="T121" t="str">
        <f>"17:54:20.148"</f>
        <v>17:54:20.148</v>
      </c>
      <c r="U121" t="str">
        <f t="shared" si="3"/>
        <v>A38EF2</v>
      </c>
      <c r="V121">
        <v>0</v>
      </c>
      <c r="W121">
        <v>0</v>
      </c>
      <c r="X121">
        <v>2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1</v>
      </c>
      <c r="AI121" t="s">
        <v>173</v>
      </c>
      <c r="AJ121">
        <v>33.757682000000003</v>
      </c>
      <c r="AK121" t="s">
        <v>174</v>
      </c>
      <c r="AL121">
        <v>-84.894554999999997</v>
      </c>
      <c r="AM121">
        <v>25</v>
      </c>
      <c r="AN121">
        <v>950</v>
      </c>
      <c r="AO121" t="s">
        <v>128</v>
      </c>
      <c r="AP121">
        <v>-79</v>
      </c>
      <c r="AQ121">
        <v>44</v>
      </c>
      <c r="AR121">
        <v>1088</v>
      </c>
      <c r="AZ121">
        <v>1200</v>
      </c>
      <c r="BA121">
        <v>1</v>
      </c>
      <c r="BB121" t="str">
        <f t="shared" si="4"/>
        <v xml:space="preserve">N3284F  </v>
      </c>
      <c r="BC121">
        <v>1</v>
      </c>
      <c r="BE121">
        <v>0</v>
      </c>
      <c r="BF121">
        <v>0</v>
      </c>
      <c r="BG121">
        <v>0</v>
      </c>
      <c r="BH121">
        <v>1175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"17:54:20.651"</f>
        <v>17:54:20.651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118</v>
      </c>
      <c r="CQ121">
        <v>219</v>
      </c>
      <c r="CR121">
        <v>3</v>
      </c>
      <c r="CW121">
        <v>9914157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"11/08/2021 17:54:21.959"</f>
        <v>11/08/2021 17:54:21.959</v>
      </c>
      <c r="C122" t="str">
        <f t="shared" si="5"/>
        <v>FFDFD3C0</v>
      </c>
      <c r="D122" t="s">
        <v>119</v>
      </c>
      <c r="E122">
        <v>5</v>
      </c>
      <c r="F122">
        <v>1005</v>
      </c>
      <c r="G122" t="s">
        <v>114</v>
      </c>
      <c r="J122" t="s">
        <v>120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"17:54:21.672"</f>
        <v>17:54:21.672</v>
      </c>
      <c r="T122" t="str">
        <f>"17:54:21.172"</f>
        <v>17:54:21.172</v>
      </c>
      <c r="U122" t="str">
        <f t="shared" si="3"/>
        <v>A38EF2</v>
      </c>
      <c r="V122">
        <v>0</v>
      </c>
      <c r="W122">
        <v>0</v>
      </c>
      <c r="X122">
        <v>2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2</v>
      </c>
      <c r="AH122">
        <v>1</v>
      </c>
      <c r="AI122" t="s">
        <v>175</v>
      </c>
      <c r="AJ122">
        <v>33.757961000000002</v>
      </c>
      <c r="AK122" t="s">
        <v>176</v>
      </c>
      <c r="AL122">
        <v>-84.895004999999998</v>
      </c>
      <c r="AM122">
        <v>25</v>
      </c>
      <c r="AN122">
        <v>975</v>
      </c>
      <c r="AO122" t="s">
        <v>128</v>
      </c>
      <c r="AP122">
        <v>-69</v>
      </c>
      <c r="AQ122">
        <v>57</v>
      </c>
      <c r="AR122">
        <v>1344</v>
      </c>
      <c r="AZ122">
        <v>1200</v>
      </c>
      <c r="BA122">
        <v>1</v>
      </c>
      <c r="BB122" t="str">
        <f t="shared" si="4"/>
        <v xml:space="preserve">N3284F  </v>
      </c>
      <c r="BC122">
        <v>1</v>
      </c>
      <c r="BE122">
        <v>0</v>
      </c>
      <c r="BF122">
        <v>0</v>
      </c>
      <c r="BG122">
        <v>0</v>
      </c>
      <c r="BH122">
        <v>1225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"17:54:21.680"</f>
        <v>17:54:21.680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118</v>
      </c>
      <c r="CQ122">
        <v>219</v>
      </c>
      <c r="CR122">
        <v>3</v>
      </c>
      <c r="CW122">
        <v>9915758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"11/08/2021 17:54:21.959"</f>
        <v>11/08/2021 17:54:21.959</v>
      </c>
      <c r="C123" t="str">
        <f t="shared" si="5"/>
        <v>FFDFD3C0</v>
      </c>
      <c r="D123" t="s">
        <v>121</v>
      </c>
      <c r="E123">
        <v>4</v>
      </c>
      <c r="F123">
        <v>2004</v>
      </c>
      <c r="G123" t="s">
        <v>122</v>
      </c>
      <c r="J123" t="s">
        <v>123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"17:54:21.672"</f>
        <v>17:54:21.672</v>
      </c>
      <c r="T123" t="str">
        <f>"17:54:21.172"</f>
        <v>17:54:21.172</v>
      </c>
      <c r="U123" t="str">
        <f t="shared" si="3"/>
        <v>A38EF2</v>
      </c>
      <c r="V123">
        <v>0</v>
      </c>
      <c r="W123">
        <v>0</v>
      </c>
      <c r="X123">
        <v>2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2</v>
      </c>
      <c r="AH123">
        <v>1</v>
      </c>
      <c r="AI123" t="s">
        <v>175</v>
      </c>
      <c r="AJ123">
        <v>33.757961000000002</v>
      </c>
      <c r="AK123" t="s">
        <v>176</v>
      </c>
      <c r="AL123">
        <v>-84.895004999999998</v>
      </c>
      <c r="AM123">
        <v>25</v>
      </c>
      <c r="AN123">
        <v>975</v>
      </c>
      <c r="AO123" t="s">
        <v>128</v>
      </c>
      <c r="AP123">
        <v>-69</v>
      </c>
      <c r="AQ123">
        <v>57</v>
      </c>
      <c r="AR123">
        <v>1344</v>
      </c>
      <c r="AZ123">
        <v>1200</v>
      </c>
      <c r="BA123">
        <v>1</v>
      </c>
      <c r="BB123" t="str">
        <f t="shared" si="4"/>
        <v xml:space="preserve">N3284F  </v>
      </c>
      <c r="BC123">
        <v>1</v>
      </c>
      <c r="BE123">
        <v>0</v>
      </c>
      <c r="BF123">
        <v>0</v>
      </c>
      <c r="BG123">
        <v>0</v>
      </c>
      <c r="BH123">
        <v>1225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"17:54:21.680"</f>
        <v>17:54:21.680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118</v>
      </c>
      <c r="CQ123">
        <v>219</v>
      </c>
      <c r="CR123">
        <v>3</v>
      </c>
      <c r="CW123">
        <v>9915758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"11/08/2021 17:54:21.975"</f>
        <v>11/08/2021 17:54:21.975</v>
      </c>
      <c r="C124" t="str">
        <f t="shared" si="5"/>
        <v>FFDFD3C0</v>
      </c>
      <c r="D124" t="s">
        <v>113</v>
      </c>
      <c r="E124">
        <v>4</v>
      </c>
      <c r="H124">
        <v>10</v>
      </c>
      <c r="I124" t="s">
        <v>114</v>
      </c>
      <c r="J124" t="s">
        <v>115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"17:54:21.672"</f>
        <v>17:54:21.672</v>
      </c>
      <c r="T124" t="str">
        <f>"17:54:21.172"</f>
        <v>17:54:21.172</v>
      </c>
      <c r="U124" t="str">
        <f t="shared" si="3"/>
        <v>A38EF2</v>
      </c>
      <c r="V124">
        <v>0</v>
      </c>
      <c r="W124">
        <v>0</v>
      </c>
      <c r="X124">
        <v>2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2</v>
      </c>
      <c r="AH124">
        <v>1</v>
      </c>
      <c r="AI124" t="s">
        <v>175</v>
      </c>
      <c r="AJ124">
        <v>33.757961000000002</v>
      </c>
      <c r="AK124" t="s">
        <v>176</v>
      </c>
      <c r="AL124">
        <v>-84.895004999999998</v>
      </c>
      <c r="AM124">
        <v>25</v>
      </c>
      <c r="AN124">
        <v>975</v>
      </c>
      <c r="AO124" t="s">
        <v>128</v>
      </c>
      <c r="AP124">
        <v>-69</v>
      </c>
      <c r="AQ124">
        <v>57</v>
      </c>
      <c r="AR124">
        <v>1344</v>
      </c>
      <c r="AZ124">
        <v>1200</v>
      </c>
      <c r="BA124">
        <v>1</v>
      </c>
      <c r="BB124" t="str">
        <f t="shared" si="4"/>
        <v xml:space="preserve">N3284F  </v>
      </c>
      <c r="BC124">
        <v>1</v>
      </c>
      <c r="BE124">
        <v>0</v>
      </c>
      <c r="BF124">
        <v>0</v>
      </c>
      <c r="BG124">
        <v>0</v>
      </c>
      <c r="BH124">
        <v>1225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"17:54:21.680"</f>
        <v>17:54:21.680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118</v>
      </c>
      <c r="CQ124">
        <v>219</v>
      </c>
      <c r="CR124">
        <v>3</v>
      </c>
      <c r="CW124">
        <v>9915758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"11/08/2021 17:54:21.975"</f>
        <v>11/08/2021 17:54:21.975</v>
      </c>
      <c r="C125" t="str">
        <f t="shared" si="5"/>
        <v>FFDFD3C0</v>
      </c>
      <c r="D125" t="s">
        <v>124</v>
      </c>
      <c r="E125">
        <v>8</v>
      </c>
      <c r="H125">
        <v>176</v>
      </c>
      <c r="I125" t="s">
        <v>114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"17:54:21.672"</f>
        <v>17:54:21.672</v>
      </c>
      <c r="T125" t="str">
        <f>"17:54:21.172"</f>
        <v>17:54:21.172</v>
      </c>
      <c r="U125" t="str">
        <f t="shared" si="3"/>
        <v>A38EF2</v>
      </c>
      <c r="V125">
        <v>0</v>
      </c>
      <c r="W125">
        <v>0</v>
      </c>
      <c r="X125">
        <v>2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1</v>
      </c>
      <c r="AI125" t="s">
        <v>175</v>
      </c>
      <c r="AJ125">
        <v>33.757961000000002</v>
      </c>
      <c r="AK125" t="s">
        <v>176</v>
      </c>
      <c r="AL125">
        <v>-84.895004999999998</v>
      </c>
      <c r="AM125">
        <v>25</v>
      </c>
      <c r="AN125">
        <v>975</v>
      </c>
      <c r="AO125" t="s">
        <v>128</v>
      </c>
      <c r="AP125">
        <v>-69</v>
      </c>
      <c r="AQ125">
        <v>57</v>
      </c>
      <c r="AR125">
        <v>1344</v>
      </c>
      <c r="AZ125">
        <v>1200</v>
      </c>
      <c r="BA125">
        <v>1</v>
      </c>
      <c r="BB125" t="str">
        <f t="shared" si="4"/>
        <v xml:space="preserve">N3284F  </v>
      </c>
      <c r="BC125">
        <v>1</v>
      </c>
      <c r="BE125">
        <v>0</v>
      </c>
      <c r="BF125">
        <v>0</v>
      </c>
      <c r="BG125">
        <v>0</v>
      </c>
      <c r="BH125">
        <v>1225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"17:54:21.680"</f>
        <v>17:54:21.680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118</v>
      </c>
      <c r="CQ125">
        <v>219</v>
      </c>
      <c r="CR125">
        <v>3</v>
      </c>
      <c r="CW125">
        <v>9915758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"11/08/2021 17:54:23.018"</f>
        <v>11/08/2021 17:54:23.018</v>
      </c>
      <c r="C126" t="str">
        <f t="shared" si="5"/>
        <v>FFDFD3C0</v>
      </c>
      <c r="D126" t="s">
        <v>119</v>
      </c>
      <c r="E126">
        <v>5</v>
      </c>
      <c r="F126">
        <v>1005</v>
      </c>
      <c r="G126" t="s">
        <v>114</v>
      </c>
      <c r="J126" t="s">
        <v>120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"17:54:22.695"</f>
        <v>17:54:22.695</v>
      </c>
      <c r="T126" t="str">
        <f>"17:54:22.295"</f>
        <v>17:54:22.295</v>
      </c>
      <c r="U126" t="str">
        <f t="shared" si="3"/>
        <v>A38EF2</v>
      </c>
      <c r="V126">
        <v>0</v>
      </c>
      <c r="W126">
        <v>0</v>
      </c>
      <c r="X126">
        <v>2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2</v>
      </c>
      <c r="AH126">
        <v>1</v>
      </c>
      <c r="AI126" t="s">
        <v>177</v>
      </c>
      <c r="AJ126">
        <v>33.758282999999999</v>
      </c>
      <c r="AK126" t="s">
        <v>178</v>
      </c>
      <c r="AL126">
        <v>-84.895284000000004</v>
      </c>
      <c r="AM126">
        <v>25</v>
      </c>
      <c r="AN126">
        <v>1000</v>
      </c>
      <c r="AO126" t="s">
        <v>128</v>
      </c>
      <c r="AP126">
        <v>-58</v>
      </c>
      <c r="AQ126">
        <v>67</v>
      </c>
      <c r="AR126">
        <v>1472</v>
      </c>
      <c r="AZ126">
        <v>1200</v>
      </c>
      <c r="BA126">
        <v>1</v>
      </c>
      <c r="BB126" t="str">
        <f t="shared" si="4"/>
        <v xml:space="preserve">N3284F  </v>
      </c>
      <c r="BC126">
        <v>1</v>
      </c>
      <c r="BE126">
        <v>0</v>
      </c>
      <c r="BF126">
        <v>0</v>
      </c>
      <c r="BG126">
        <v>0</v>
      </c>
      <c r="BH126">
        <v>1250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"17:54:22.699"</f>
        <v>17:54:22.699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118</v>
      </c>
      <c r="CQ126">
        <v>219</v>
      </c>
      <c r="CR126">
        <v>3</v>
      </c>
      <c r="CW126">
        <v>9917388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"11/08/2021 17:54:23.066"</f>
        <v>11/08/2021 17:54:23.066</v>
      </c>
      <c r="C127" t="str">
        <f t="shared" si="5"/>
        <v>FFDFD3C0</v>
      </c>
      <c r="D127" t="s">
        <v>121</v>
      </c>
      <c r="E127">
        <v>4</v>
      </c>
      <c r="F127">
        <v>2004</v>
      </c>
      <c r="G127" t="s">
        <v>122</v>
      </c>
      <c r="J127" t="s">
        <v>123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"17:54:22.695"</f>
        <v>17:54:22.695</v>
      </c>
      <c r="T127" t="str">
        <f>"17:54:22.295"</f>
        <v>17:54:22.295</v>
      </c>
      <c r="U127" t="str">
        <f t="shared" si="3"/>
        <v>A38EF2</v>
      </c>
      <c r="V127">
        <v>0</v>
      </c>
      <c r="W127">
        <v>0</v>
      </c>
      <c r="X127">
        <v>2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2</v>
      </c>
      <c r="AH127">
        <v>1</v>
      </c>
      <c r="AI127" t="s">
        <v>177</v>
      </c>
      <c r="AJ127">
        <v>33.758282999999999</v>
      </c>
      <c r="AK127" t="s">
        <v>178</v>
      </c>
      <c r="AL127">
        <v>-84.895284000000004</v>
      </c>
      <c r="AM127">
        <v>25</v>
      </c>
      <c r="AN127">
        <v>1000</v>
      </c>
      <c r="AO127" t="s">
        <v>128</v>
      </c>
      <c r="AP127">
        <v>-58</v>
      </c>
      <c r="AQ127">
        <v>67</v>
      </c>
      <c r="AR127">
        <v>1472</v>
      </c>
      <c r="AZ127">
        <v>1200</v>
      </c>
      <c r="BA127">
        <v>1</v>
      </c>
      <c r="BB127" t="str">
        <f t="shared" si="4"/>
        <v xml:space="preserve">N3284F  </v>
      </c>
      <c r="BC127">
        <v>1</v>
      </c>
      <c r="BE127">
        <v>0</v>
      </c>
      <c r="BF127">
        <v>0</v>
      </c>
      <c r="BG127">
        <v>0</v>
      </c>
      <c r="BH127">
        <v>1250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"17:54:22.699"</f>
        <v>17:54:22.699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118</v>
      </c>
      <c r="CQ127">
        <v>219</v>
      </c>
      <c r="CR127">
        <v>3</v>
      </c>
      <c r="CW127">
        <v>9917388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"11/08/2021 17:54:23.128"</f>
        <v>11/08/2021 17:54:23.128</v>
      </c>
      <c r="C128" t="str">
        <f t="shared" si="5"/>
        <v>FFDFD3C0</v>
      </c>
      <c r="D128" t="s">
        <v>113</v>
      </c>
      <c r="E128">
        <v>4</v>
      </c>
      <c r="H128">
        <v>10</v>
      </c>
      <c r="I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"17:54:22.695"</f>
        <v>17:54:22.695</v>
      </c>
      <c r="T128" t="str">
        <f>"17:54:22.295"</f>
        <v>17:54:22.295</v>
      </c>
      <c r="U128" t="str">
        <f t="shared" si="3"/>
        <v>A38EF2</v>
      </c>
      <c r="V128">
        <v>0</v>
      </c>
      <c r="W128">
        <v>0</v>
      </c>
      <c r="X128">
        <v>2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2</v>
      </c>
      <c r="AH128">
        <v>1</v>
      </c>
      <c r="AI128" t="s">
        <v>177</v>
      </c>
      <c r="AJ128">
        <v>33.758282999999999</v>
      </c>
      <c r="AK128" t="s">
        <v>178</v>
      </c>
      <c r="AL128">
        <v>-84.895284000000004</v>
      </c>
      <c r="AM128">
        <v>25</v>
      </c>
      <c r="AN128">
        <v>1000</v>
      </c>
      <c r="AO128" t="s">
        <v>128</v>
      </c>
      <c r="AP128">
        <v>-58</v>
      </c>
      <c r="AQ128">
        <v>67</v>
      </c>
      <c r="AR128">
        <v>1472</v>
      </c>
      <c r="AZ128">
        <v>1200</v>
      </c>
      <c r="BA128">
        <v>1</v>
      </c>
      <c r="BB128" t="str">
        <f t="shared" si="4"/>
        <v xml:space="preserve">N3284F  </v>
      </c>
      <c r="BC128">
        <v>1</v>
      </c>
      <c r="BE128">
        <v>0</v>
      </c>
      <c r="BF128">
        <v>0</v>
      </c>
      <c r="BG128">
        <v>0</v>
      </c>
      <c r="BH128">
        <v>1250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"17:54:22.699"</f>
        <v>17:54:22.699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118</v>
      </c>
      <c r="CQ128">
        <v>219</v>
      </c>
      <c r="CR128">
        <v>3</v>
      </c>
      <c r="CW128">
        <v>9917388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"11/08/2021 17:54:23.128"</f>
        <v>11/08/2021 17:54:23.128</v>
      </c>
      <c r="C129" t="str">
        <f t="shared" si="5"/>
        <v>FFDFD3C0</v>
      </c>
      <c r="D129" t="s">
        <v>124</v>
      </c>
      <c r="E129">
        <v>8</v>
      </c>
      <c r="H129">
        <v>176</v>
      </c>
      <c r="I129" t="s">
        <v>114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"17:54:22.695"</f>
        <v>17:54:22.695</v>
      </c>
      <c r="T129" t="str">
        <f>"17:54:22.295"</f>
        <v>17:54:22.295</v>
      </c>
      <c r="U129" t="str">
        <f t="shared" si="3"/>
        <v>A38EF2</v>
      </c>
      <c r="V129">
        <v>0</v>
      </c>
      <c r="W129">
        <v>0</v>
      </c>
      <c r="X129">
        <v>2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1</v>
      </c>
      <c r="AI129" t="s">
        <v>177</v>
      </c>
      <c r="AJ129">
        <v>33.758282999999999</v>
      </c>
      <c r="AK129" t="s">
        <v>178</v>
      </c>
      <c r="AL129">
        <v>-84.895284000000004</v>
      </c>
      <c r="AM129">
        <v>25</v>
      </c>
      <c r="AN129">
        <v>1000</v>
      </c>
      <c r="AO129" t="s">
        <v>128</v>
      </c>
      <c r="AP129">
        <v>-58</v>
      </c>
      <c r="AQ129">
        <v>67</v>
      </c>
      <c r="AR129">
        <v>1472</v>
      </c>
      <c r="AZ129">
        <v>1200</v>
      </c>
      <c r="BA129">
        <v>1</v>
      </c>
      <c r="BB129" t="str">
        <f t="shared" si="4"/>
        <v xml:space="preserve">N3284F  </v>
      </c>
      <c r="BC129">
        <v>1</v>
      </c>
      <c r="BE129">
        <v>0</v>
      </c>
      <c r="BF129">
        <v>0</v>
      </c>
      <c r="BG129">
        <v>0</v>
      </c>
      <c r="BH129">
        <v>1250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"17:54:22.699"</f>
        <v>17:54:22.699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118</v>
      </c>
      <c r="CQ129">
        <v>219</v>
      </c>
      <c r="CR129">
        <v>3</v>
      </c>
      <c r="CW129">
        <v>9917388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"11/08/2021 17:54:24.097"</f>
        <v>11/08/2021 17:54:24.097</v>
      </c>
      <c r="C130" t="str">
        <f t="shared" si="5"/>
        <v>FFDFD3C0</v>
      </c>
      <c r="D130" t="s">
        <v>119</v>
      </c>
      <c r="E130">
        <v>5</v>
      </c>
      <c r="F130">
        <v>1005</v>
      </c>
      <c r="G130" t="s">
        <v>114</v>
      </c>
      <c r="J130" t="s">
        <v>120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"17:54:23.750"</f>
        <v>17:54:23.750</v>
      </c>
      <c r="T130" t="str">
        <f>"17:54:23.350"</f>
        <v>17:54:23.350</v>
      </c>
      <c r="U130" t="str">
        <f t="shared" ref="U130:U193" si="6">"A38EF2"</f>
        <v>A38EF2</v>
      </c>
      <c r="V130">
        <v>0</v>
      </c>
      <c r="W130">
        <v>0</v>
      </c>
      <c r="X130">
        <v>2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1</v>
      </c>
      <c r="AI130" t="s">
        <v>179</v>
      </c>
      <c r="AJ130">
        <v>33.758605000000003</v>
      </c>
      <c r="AK130" t="s">
        <v>180</v>
      </c>
      <c r="AL130">
        <v>-84.895562999999996</v>
      </c>
      <c r="AM130">
        <v>25</v>
      </c>
      <c r="AN130">
        <v>1025</v>
      </c>
      <c r="AO130" t="s">
        <v>128</v>
      </c>
      <c r="AP130">
        <v>-47</v>
      </c>
      <c r="AQ130">
        <v>74</v>
      </c>
      <c r="AR130">
        <v>1408</v>
      </c>
      <c r="AZ130">
        <v>1200</v>
      </c>
      <c r="BA130">
        <v>1</v>
      </c>
      <c r="BB130" t="str">
        <f t="shared" ref="BB130:BB193" si="7">"N3284F  "</f>
        <v xml:space="preserve">N3284F  </v>
      </c>
      <c r="BC130">
        <v>1</v>
      </c>
      <c r="BE130">
        <v>0</v>
      </c>
      <c r="BF130">
        <v>0</v>
      </c>
      <c r="BG130">
        <v>0</v>
      </c>
      <c r="BH130">
        <v>1275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"17:54:23.752"</f>
        <v>17:54:23.752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118</v>
      </c>
      <c r="CQ130">
        <v>219</v>
      </c>
      <c r="CR130">
        <v>3</v>
      </c>
      <c r="CW130">
        <v>9919062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"11/08/2021 17:54:24.097"</f>
        <v>11/08/2021 17:54:24.097</v>
      </c>
      <c r="C131" t="str">
        <f t="shared" si="5"/>
        <v>FFDFD3C0</v>
      </c>
      <c r="D131" t="s">
        <v>121</v>
      </c>
      <c r="E131">
        <v>4</v>
      </c>
      <c r="F131">
        <v>2004</v>
      </c>
      <c r="G131" t="s">
        <v>122</v>
      </c>
      <c r="J131" t="s">
        <v>123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"17:54:23.750"</f>
        <v>17:54:23.750</v>
      </c>
      <c r="T131" t="str">
        <f>"17:54:23.350"</f>
        <v>17:54:23.350</v>
      </c>
      <c r="U131" t="str">
        <f t="shared" si="6"/>
        <v>A38EF2</v>
      </c>
      <c r="V131">
        <v>0</v>
      </c>
      <c r="W131">
        <v>0</v>
      </c>
      <c r="X131">
        <v>2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2</v>
      </c>
      <c r="AH131">
        <v>1</v>
      </c>
      <c r="AI131" t="s">
        <v>179</v>
      </c>
      <c r="AJ131">
        <v>33.758605000000003</v>
      </c>
      <c r="AK131" t="s">
        <v>180</v>
      </c>
      <c r="AL131">
        <v>-84.895562999999996</v>
      </c>
      <c r="AM131">
        <v>25</v>
      </c>
      <c r="AN131">
        <v>1025</v>
      </c>
      <c r="AO131" t="s">
        <v>128</v>
      </c>
      <c r="AP131">
        <v>-47</v>
      </c>
      <c r="AQ131">
        <v>74</v>
      </c>
      <c r="AR131">
        <v>1408</v>
      </c>
      <c r="AZ131">
        <v>1200</v>
      </c>
      <c r="BA131">
        <v>1</v>
      </c>
      <c r="BB131" t="str">
        <f t="shared" si="7"/>
        <v xml:space="preserve">N3284F  </v>
      </c>
      <c r="BC131">
        <v>1</v>
      </c>
      <c r="BE131">
        <v>0</v>
      </c>
      <c r="BF131">
        <v>0</v>
      </c>
      <c r="BG131">
        <v>0</v>
      </c>
      <c r="BH131">
        <v>1275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"17:54:23.752"</f>
        <v>17:54:23.752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118</v>
      </c>
      <c r="CQ131">
        <v>219</v>
      </c>
      <c r="CR131">
        <v>3</v>
      </c>
      <c r="CW131">
        <v>9919062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"11/08/2021 17:54:24.097"</f>
        <v>11/08/2021 17:54:24.097</v>
      </c>
      <c r="C132" t="str">
        <f t="shared" si="5"/>
        <v>FFDFD3C0</v>
      </c>
      <c r="D132" t="s">
        <v>113</v>
      </c>
      <c r="E132">
        <v>4</v>
      </c>
      <c r="H132">
        <v>10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"17:54:23.750"</f>
        <v>17:54:23.750</v>
      </c>
      <c r="T132" t="str">
        <f>"17:54:23.350"</f>
        <v>17:54:23.350</v>
      </c>
      <c r="U132" t="str">
        <f t="shared" si="6"/>
        <v>A38EF2</v>
      </c>
      <c r="V132">
        <v>0</v>
      </c>
      <c r="W132">
        <v>0</v>
      </c>
      <c r="X132">
        <v>2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1</v>
      </c>
      <c r="AI132" t="s">
        <v>179</v>
      </c>
      <c r="AJ132">
        <v>33.758605000000003</v>
      </c>
      <c r="AK132" t="s">
        <v>180</v>
      </c>
      <c r="AL132">
        <v>-84.895562999999996</v>
      </c>
      <c r="AM132">
        <v>25</v>
      </c>
      <c r="AN132">
        <v>1025</v>
      </c>
      <c r="AO132" t="s">
        <v>128</v>
      </c>
      <c r="AP132">
        <v>-47</v>
      </c>
      <c r="AQ132">
        <v>74</v>
      </c>
      <c r="AR132">
        <v>1408</v>
      </c>
      <c r="AZ132">
        <v>1200</v>
      </c>
      <c r="BA132">
        <v>1</v>
      </c>
      <c r="BB132" t="str">
        <f t="shared" si="7"/>
        <v xml:space="preserve">N3284F  </v>
      </c>
      <c r="BC132">
        <v>1</v>
      </c>
      <c r="BE132">
        <v>0</v>
      </c>
      <c r="BF132">
        <v>0</v>
      </c>
      <c r="BG132">
        <v>0</v>
      </c>
      <c r="BH132">
        <v>1275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"17:54:23.752"</f>
        <v>17:54:23.752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118</v>
      </c>
      <c r="CQ132">
        <v>219</v>
      </c>
      <c r="CR132">
        <v>3</v>
      </c>
      <c r="CW132">
        <v>9919062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"11/08/2021 17:54:24.097"</f>
        <v>11/08/2021 17:54:24.097</v>
      </c>
      <c r="C133" t="str">
        <f t="shared" si="5"/>
        <v>FFDFD3C0</v>
      </c>
      <c r="D133" t="s">
        <v>124</v>
      </c>
      <c r="E133">
        <v>8</v>
      </c>
      <c r="H133">
        <v>176</v>
      </c>
      <c r="I133" t="s">
        <v>114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"17:54:23.750"</f>
        <v>17:54:23.750</v>
      </c>
      <c r="T133" t="str">
        <f>"17:54:23.350"</f>
        <v>17:54:23.350</v>
      </c>
      <c r="U133" t="str">
        <f t="shared" si="6"/>
        <v>A38EF2</v>
      </c>
      <c r="V133">
        <v>0</v>
      </c>
      <c r="W133">
        <v>0</v>
      </c>
      <c r="X133">
        <v>2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1</v>
      </c>
      <c r="AI133" t="s">
        <v>179</v>
      </c>
      <c r="AJ133">
        <v>33.758605000000003</v>
      </c>
      <c r="AK133" t="s">
        <v>180</v>
      </c>
      <c r="AL133">
        <v>-84.895562999999996</v>
      </c>
      <c r="AM133">
        <v>25</v>
      </c>
      <c r="AN133">
        <v>1025</v>
      </c>
      <c r="AO133" t="s">
        <v>128</v>
      </c>
      <c r="AP133">
        <v>-47</v>
      </c>
      <c r="AQ133">
        <v>74</v>
      </c>
      <c r="AR133">
        <v>1408</v>
      </c>
      <c r="AZ133">
        <v>1200</v>
      </c>
      <c r="BA133">
        <v>1</v>
      </c>
      <c r="BB133" t="str">
        <f t="shared" si="7"/>
        <v xml:space="preserve">N3284F  </v>
      </c>
      <c r="BC133">
        <v>1</v>
      </c>
      <c r="BE133">
        <v>0</v>
      </c>
      <c r="BF133">
        <v>0</v>
      </c>
      <c r="BG133">
        <v>0</v>
      </c>
      <c r="BH133">
        <v>1275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"17:54:23.752"</f>
        <v>17:54:23.752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118</v>
      </c>
      <c r="CQ133">
        <v>219</v>
      </c>
      <c r="CR133">
        <v>3</v>
      </c>
      <c r="CW133">
        <v>9919062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"11/08/2021 17:54:24.988"</f>
        <v>11/08/2021 17:54:24.988</v>
      </c>
      <c r="C134" t="str">
        <f t="shared" ref="C134:C197" si="8">"FFDFD3C0"</f>
        <v>FFDFD3C0</v>
      </c>
      <c r="D134" t="s">
        <v>119</v>
      </c>
      <c r="E134">
        <v>5</v>
      </c>
      <c r="F134">
        <v>1005</v>
      </c>
      <c r="G134" t="s">
        <v>114</v>
      </c>
      <c r="J134" t="s">
        <v>120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"17:54:24.672"</f>
        <v>17:54:24.672</v>
      </c>
      <c r="T134" t="str">
        <f>"17:54:24.272"</f>
        <v>17:54:24.272</v>
      </c>
      <c r="U134" t="str">
        <f t="shared" si="6"/>
        <v>A38EF2</v>
      </c>
      <c r="V134">
        <v>0</v>
      </c>
      <c r="W134">
        <v>0</v>
      </c>
      <c r="X134">
        <v>2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2</v>
      </c>
      <c r="AH134">
        <v>1</v>
      </c>
      <c r="AI134" t="s">
        <v>181</v>
      </c>
      <c r="AJ134">
        <v>33.758969</v>
      </c>
      <c r="AK134" t="s">
        <v>182</v>
      </c>
      <c r="AL134">
        <v>-84.895735000000002</v>
      </c>
      <c r="AM134">
        <v>25</v>
      </c>
      <c r="AN134">
        <v>1050</v>
      </c>
      <c r="AO134" t="s">
        <v>128</v>
      </c>
      <c r="AP134">
        <v>-36</v>
      </c>
      <c r="AQ134">
        <v>80</v>
      </c>
      <c r="AR134">
        <v>1408</v>
      </c>
      <c r="AZ134">
        <v>1200</v>
      </c>
      <c r="BA134">
        <v>1</v>
      </c>
      <c r="BB134" t="str">
        <f t="shared" si="7"/>
        <v xml:space="preserve">N3284F  </v>
      </c>
      <c r="BC134">
        <v>1</v>
      </c>
      <c r="BE134">
        <v>0</v>
      </c>
      <c r="BF134">
        <v>0</v>
      </c>
      <c r="BG134">
        <v>0</v>
      </c>
      <c r="BH134">
        <v>1300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"17:54:24.673"</f>
        <v>17:54:24.673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118</v>
      </c>
      <c r="CQ134">
        <v>219</v>
      </c>
      <c r="CR134">
        <v>3</v>
      </c>
      <c r="CW134">
        <v>9920517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"11/08/2021 17:54:24.988"</f>
        <v>11/08/2021 17:54:24.988</v>
      </c>
      <c r="C135" t="str">
        <f t="shared" si="8"/>
        <v>FFDFD3C0</v>
      </c>
      <c r="D135" t="s">
        <v>121</v>
      </c>
      <c r="E135">
        <v>4</v>
      </c>
      <c r="F135">
        <v>2004</v>
      </c>
      <c r="G135" t="s">
        <v>122</v>
      </c>
      <c r="J135" t="s">
        <v>123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"17:54:24.672"</f>
        <v>17:54:24.672</v>
      </c>
      <c r="T135" t="str">
        <f>"17:54:24.272"</f>
        <v>17:54:24.272</v>
      </c>
      <c r="U135" t="str">
        <f t="shared" si="6"/>
        <v>A38EF2</v>
      </c>
      <c r="V135">
        <v>0</v>
      </c>
      <c r="W135">
        <v>0</v>
      </c>
      <c r="X135">
        <v>2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2</v>
      </c>
      <c r="AH135">
        <v>1</v>
      </c>
      <c r="AI135" t="s">
        <v>181</v>
      </c>
      <c r="AJ135">
        <v>33.758969</v>
      </c>
      <c r="AK135" t="s">
        <v>182</v>
      </c>
      <c r="AL135">
        <v>-84.895735000000002</v>
      </c>
      <c r="AM135">
        <v>25</v>
      </c>
      <c r="AN135">
        <v>1050</v>
      </c>
      <c r="AO135" t="s">
        <v>128</v>
      </c>
      <c r="AP135">
        <v>-36</v>
      </c>
      <c r="AQ135">
        <v>80</v>
      </c>
      <c r="AR135">
        <v>1408</v>
      </c>
      <c r="AZ135">
        <v>1200</v>
      </c>
      <c r="BA135">
        <v>1</v>
      </c>
      <c r="BB135" t="str">
        <f t="shared" si="7"/>
        <v xml:space="preserve">N3284F  </v>
      </c>
      <c r="BC135">
        <v>1</v>
      </c>
      <c r="BE135">
        <v>0</v>
      </c>
      <c r="BF135">
        <v>0</v>
      </c>
      <c r="BG135">
        <v>0</v>
      </c>
      <c r="BH135">
        <v>1300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"17:54:24.673"</f>
        <v>17:54:24.673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118</v>
      </c>
      <c r="CQ135">
        <v>219</v>
      </c>
      <c r="CR135">
        <v>3</v>
      </c>
      <c r="CW135">
        <v>9920517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"11/08/2021 17:54:24.988"</f>
        <v>11/08/2021 17:54:24.988</v>
      </c>
      <c r="C136" t="str">
        <f t="shared" si="8"/>
        <v>FFDFD3C0</v>
      </c>
      <c r="D136" t="s">
        <v>124</v>
      </c>
      <c r="E136">
        <v>8</v>
      </c>
      <c r="H136">
        <v>176</v>
      </c>
      <c r="I136" t="s">
        <v>114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"17:54:24.672"</f>
        <v>17:54:24.672</v>
      </c>
      <c r="T136" t="str">
        <f>"17:54:24.272"</f>
        <v>17:54:24.272</v>
      </c>
      <c r="U136" t="str">
        <f t="shared" si="6"/>
        <v>A38EF2</v>
      </c>
      <c r="V136">
        <v>0</v>
      </c>
      <c r="W136">
        <v>0</v>
      </c>
      <c r="X136">
        <v>2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1</v>
      </c>
      <c r="AI136" t="s">
        <v>181</v>
      </c>
      <c r="AJ136">
        <v>33.758969</v>
      </c>
      <c r="AK136" t="s">
        <v>182</v>
      </c>
      <c r="AL136">
        <v>-84.895735000000002</v>
      </c>
      <c r="AM136">
        <v>25</v>
      </c>
      <c r="AN136">
        <v>1050</v>
      </c>
      <c r="AO136" t="s">
        <v>128</v>
      </c>
      <c r="AP136">
        <v>-36</v>
      </c>
      <c r="AQ136">
        <v>80</v>
      </c>
      <c r="AR136">
        <v>1408</v>
      </c>
      <c r="AZ136">
        <v>1200</v>
      </c>
      <c r="BA136">
        <v>1</v>
      </c>
      <c r="BB136" t="str">
        <f t="shared" si="7"/>
        <v xml:space="preserve">N3284F  </v>
      </c>
      <c r="BC136">
        <v>1</v>
      </c>
      <c r="BE136">
        <v>0</v>
      </c>
      <c r="BF136">
        <v>0</v>
      </c>
      <c r="BG136">
        <v>0</v>
      </c>
      <c r="BH136">
        <v>1300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"17:54:24.673"</f>
        <v>17:54:24.673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118</v>
      </c>
      <c r="CQ136">
        <v>219</v>
      </c>
      <c r="CR136">
        <v>3</v>
      </c>
      <c r="CW136">
        <v>9920517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"11/08/2021 17:54:24.988"</f>
        <v>11/08/2021 17:54:24.988</v>
      </c>
      <c r="C137" t="str">
        <f t="shared" si="8"/>
        <v>FFDFD3C0</v>
      </c>
      <c r="D137" t="s">
        <v>113</v>
      </c>
      <c r="E137">
        <v>4</v>
      </c>
      <c r="H137">
        <v>10</v>
      </c>
      <c r="I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"17:54:24.672"</f>
        <v>17:54:24.672</v>
      </c>
      <c r="T137" t="str">
        <f>"17:54:24.272"</f>
        <v>17:54:24.272</v>
      </c>
      <c r="U137" t="str">
        <f t="shared" si="6"/>
        <v>A38EF2</v>
      </c>
      <c r="V137">
        <v>0</v>
      </c>
      <c r="W137">
        <v>0</v>
      </c>
      <c r="X137">
        <v>2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2</v>
      </c>
      <c r="AH137">
        <v>1</v>
      </c>
      <c r="AI137" t="s">
        <v>181</v>
      </c>
      <c r="AJ137">
        <v>33.758969</v>
      </c>
      <c r="AK137" t="s">
        <v>182</v>
      </c>
      <c r="AL137">
        <v>-84.895735000000002</v>
      </c>
      <c r="AM137">
        <v>25</v>
      </c>
      <c r="AN137">
        <v>1050</v>
      </c>
      <c r="AO137" t="s">
        <v>128</v>
      </c>
      <c r="AP137">
        <v>-36</v>
      </c>
      <c r="AQ137">
        <v>80</v>
      </c>
      <c r="AR137">
        <v>1408</v>
      </c>
      <c r="AZ137">
        <v>1200</v>
      </c>
      <c r="BA137">
        <v>1</v>
      </c>
      <c r="BB137" t="str">
        <f t="shared" si="7"/>
        <v xml:space="preserve">N3284F  </v>
      </c>
      <c r="BC137">
        <v>1</v>
      </c>
      <c r="BE137">
        <v>0</v>
      </c>
      <c r="BF137">
        <v>0</v>
      </c>
      <c r="BG137">
        <v>0</v>
      </c>
      <c r="BH137">
        <v>1300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"17:54:24.673"</f>
        <v>17:54:24.673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118</v>
      </c>
      <c r="CQ137">
        <v>219</v>
      </c>
      <c r="CR137">
        <v>3</v>
      </c>
      <c r="CW137">
        <v>9920517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"11/08/2021 17:54:25.894"</f>
        <v>11/08/2021 17:54:25.894</v>
      </c>
      <c r="C138" t="str">
        <f t="shared" si="8"/>
        <v>FFDFD3C0</v>
      </c>
      <c r="D138" t="s">
        <v>113</v>
      </c>
      <c r="E138">
        <v>4</v>
      </c>
      <c r="H138">
        <v>10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"17:54:25.695"</f>
        <v>17:54:25.695</v>
      </c>
      <c r="T138" t="str">
        <f>"17:54:25.195"</f>
        <v>17:54:25.195</v>
      </c>
      <c r="U138" t="str">
        <f t="shared" si="6"/>
        <v>A38EF2</v>
      </c>
      <c r="V138">
        <v>0</v>
      </c>
      <c r="W138">
        <v>0</v>
      </c>
      <c r="X138">
        <v>2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2</v>
      </c>
      <c r="AH138">
        <v>1</v>
      </c>
      <c r="AI138" t="s">
        <v>183</v>
      </c>
      <c r="AJ138">
        <v>33.759377000000001</v>
      </c>
      <c r="AK138" t="s">
        <v>184</v>
      </c>
      <c r="AL138">
        <v>-84.895905999999997</v>
      </c>
      <c r="AM138">
        <v>25</v>
      </c>
      <c r="AN138">
        <v>1075</v>
      </c>
      <c r="AO138" t="s">
        <v>128</v>
      </c>
      <c r="AP138">
        <v>-25</v>
      </c>
      <c r="AQ138">
        <v>83</v>
      </c>
      <c r="AR138">
        <v>1152</v>
      </c>
      <c r="AZ138">
        <v>1200</v>
      </c>
      <c r="BA138">
        <v>1</v>
      </c>
      <c r="BB138" t="str">
        <f t="shared" si="7"/>
        <v xml:space="preserve">N3284F  </v>
      </c>
      <c r="BC138">
        <v>1</v>
      </c>
      <c r="BE138">
        <v>0</v>
      </c>
      <c r="BF138">
        <v>0</v>
      </c>
      <c r="BG138">
        <v>0</v>
      </c>
      <c r="BH138">
        <v>1325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"17:54:25.700"</f>
        <v>17:54:25.700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118</v>
      </c>
      <c r="CQ138">
        <v>219</v>
      </c>
      <c r="CR138">
        <v>3</v>
      </c>
      <c r="CW138">
        <v>9922250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"11/08/2021 17:54:25.957"</f>
        <v>11/08/2021 17:54:25.957</v>
      </c>
      <c r="C139" t="str">
        <f t="shared" si="8"/>
        <v>FFDFD3C0</v>
      </c>
      <c r="D139" t="s">
        <v>119</v>
      </c>
      <c r="E139">
        <v>5</v>
      </c>
      <c r="F139">
        <v>1005</v>
      </c>
      <c r="G139" t="s">
        <v>114</v>
      </c>
      <c r="J139" t="s">
        <v>120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"17:54:25.695"</f>
        <v>17:54:25.695</v>
      </c>
      <c r="T139" t="str">
        <f>"17:54:25.195"</f>
        <v>17:54:25.195</v>
      </c>
      <c r="U139" t="str">
        <f t="shared" si="6"/>
        <v>A38EF2</v>
      </c>
      <c r="V139">
        <v>0</v>
      </c>
      <c r="W139">
        <v>0</v>
      </c>
      <c r="X139">
        <v>2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0</v>
      </c>
      <c r="AG139">
        <v>2</v>
      </c>
      <c r="AH139">
        <v>1</v>
      </c>
      <c r="AI139" t="s">
        <v>183</v>
      </c>
      <c r="AJ139">
        <v>33.759377000000001</v>
      </c>
      <c r="AK139" t="s">
        <v>184</v>
      </c>
      <c r="AL139">
        <v>-84.895905999999997</v>
      </c>
      <c r="AM139">
        <v>25</v>
      </c>
      <c r="AN139">
        <v>1075</v>
      </c>
      <c r="AO139" t="s">
        <v>128</v>
      </c>
      <c r="AP139">
        <v>-25</v>
      </c>
      <c r="AQ139">
        <v>83</v>
      </c>
      <c r="AR139">
        <v>1152</v>
      </c>
      <c r="AZ139">
        <v>1200</v>
      </c>
      <c r="BA139">
        <v>1</v>
      </c>
      <c r="BB139" t="str">
        <f t="shared" si="7"/>
        <v xml:space="preserve">N3284F  </v>
      </c>
      <c r="BC139">
        <v>1</v>
      </c>
      <c r="BE139">
        <v>0</v>
      </c>
      <c r="BF139">
        <v>0</v>
      </c>
      <c r="BG139">
        <v>0</v>
      </c>
      <c r="BH139">
        <v>1325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"17:54:25.700"</f>
        <v>17:54:25.700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118</v>
      </c>
      <c r="CQ139">
        <v>219</v>
      </c>
      <c r="CR139">
        <v>3</v>
      </c>
      <c r="CW139">
        <v>9922250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"11/08/2021 17:54:25.972"</f>
        <v>11/08/2021 17:54:25.972</v>
      </c>
      <c r="C140" t="str">
        <f t="shared" si="8"/>
        <v>FFDFD3C0</v>
      </c>
      <c r="D140" t="s">
        <v>121</v>
      </c>
      <c r="E140">
        <v>4</v>
      </c>
      <c r="F140">
        <v>2004</v>
      </c>
      <c r="G140" t="s">
        <v>122</v>
      </c>
      <c r="J140" t="s">
        <v>123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"17:54:25.695"</f>
        <v>17:54:25.695</v>
      </c>
      <c r="T140" t="str">
        <f>"17:54:25.195"</f>
        <v>17:54:25.195</v>
      </c>
      <c r="U140" t="str">
        <f t="shared" si="6"/>
        <v>A38EF2</v>
      </c>
      <c r="V140">
        <v>0</v>
      </c>
      <c r="W140">
        <v>0</v>
      </c>
      <c r="X140">
        <v>2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0</v>
      </c>
      <c r="AG140">
        <v>2</v>
      </c>
      <c r="AH140">
        <v>1</v>
      </c>
      <c r="AI140" t="s">
        <v>183</v>
      </c>
      <c r="AJ140">
        <v>33.759377000000001</v>
      </c>
      <c r="AK140" t="s">
        <v>184</v>
      </c>
      <c r="AL140">
        <v>-84.895905999999997</v>
      </c>
      <c r="AM140">
        <v>25</v>
      </c>
      <c r="AN140">
        <v>1075</v>
      </c>
      <c r="AO140" t="s">
        <v>128</v>
      </c>
      <c r="AP140">
        <v>-25</v>
      </c>
      <c r="AQ140">
        <v>83</v>
      </c>
      <c r="AR140">
        <v>1152</v>
      </c>
      <c r="AZ140">
        <v>1200</v>
      </c>
      <c r="BA140">
        <v>1</v>
      </c>
      <c r="BB140" t="str">
        <f t="shared" si="7"/>
        <v xml:space="preserve">N3284F  </v>
      </c>
      <c r="BC140">
        <v>1</v>
      </c>
      <c r="BE140">
        <v>0</v>
      </c>
      <c r="BF140">
        <v>0</v>
      </c>
      <c r="BG140">
        <v>0</v>
      </c>
      <c r="BH140">
        <v>1325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"17:54:25.700"</f>
        <v>17:54:25.700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118</v>
      </c>
      <c r="CQ140">
        <v>219</v>
      </c>
      <c r="CR140">
        <v>3</v>
      </c>
      <c r="CW140">
        <v>9922250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"11/08/2021 17:54:25.972"</f>
        <v>11/08/2021 17:54:25.972</v>
      </c>
      <c r="C141" t="str">
        <f t="shared" si="8"/>
        <v>FFDFD3C0</v>
      </c>
      <c r="D141" t="s">
        <v>124</v>
      </c>
      <c r="E141">
        <v>8</v>
      </c>
      <c r="H141">
        <v>176</v>
      </c>
      <c r="I141" t="s">
        <v>114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"17:54:25.695"</f>
        <v>17:54:25.695</v>
      </c>
      <c r="T141" t="str">
        <f>"17:54:25.195"</f>
        <v>17:54:25.195</v>
      </c>
      <c r="U141" t="str">
        <f t="shared" si="6"/>
        <v>A38EF2</v>
      </c>
      <c r="V141">
        <v>0</v>
      </c>
      <c r="W141">
        <v>0</v>
      </c>
      <c r="X141">
        <v>2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2</v>
      </c>
      <c r="AH141">
        <v>1</v>
      </c>
      <c r="AI141" t="s">
        <v>183</v>
      </c>
      <c r="AJ141">
        <v>33.759377000000001</v>
      </c>
      <c r="AK141" t="s">
        <v>184</v>
      </c>
      <c r="AL141">
        <v>-84.895905999999997</v>
      </c>
      <c r="AM141">
        <v>25</v>
      </c>
      <c r="AN141">
        <v>1075</v>
      </c>
      <c r="AO141" t="s">
        <v>128</v>
      </c>
      <c r="AP141">
        <v>-25</v>
      </c>
      <c r="AQ141">
        <v>83</v>
      </c>
      <c r="AR141">
        <v>1152</v>
      </c>
      <c r="AZ141">
        <v>1200</v>
      </c>
      <c r="BA141">
        <v>1</v>
      </c>
      <c r="BB141" t="str">
        <f t="shared" si="7"/>
        <v xml:space="preserve">N3284F  </v>
      </c>
      <c r="BC141">
        <v>1</v>
      </c>
      <c r="BE141">
        <v>0</v>
      </c>
      <c r="BF141">
        <v>0</v>
      </c>
      <c r="BG141">
        <v>0</v>
      </c>
      <c r="BH141">
        <v>1325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"17:54:25.700"</f>
        <v>17:54:25.700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118</v>
      </c>
      <c r="CQ141">
        <v>219</v>
      </c>
      <c r="CR141">
        <v>3</v>
      </c>
      <c r="CW141">
        <v>9922250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"11/08/2021 17:54:26.910"</f>
        <v>11/08/2021 17:54:26.910</v>
      </c>
      <c r="C142" t="str">
        <f t="shared" si="8"/>
        <v>FFDFD3C0</v>
      </c>
      <c r="D142" t="s">
        <v>124</v>
      </c>
      <c r="E142">
        <v>8</v>
      </c>
      <c r="H142">
        <v>176</v>
      </c>
      <c r="I142" t="s">
        <v>114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"17:54:26.688"</f>
        <v>17:54:26.688</v>
      </c>
      <c r="T142" t="str">
        <f>"17:54:25.188"</f>
        <v>17:54:25.188</v>
      </c>
      <c r="U142" t="str">
        <f t="shared" si="6"/>
        <v>A38EF2</v>
      </c>
      <c r="V142">
        <v>0</v>
      </c>
      <c r="W142">
        <v>0</v>
      </c>
      <c r="X142">
        <v>2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2</v>
      </c>
      <c r="AH142">
        <v>1</v>
      </c>
      <c r="AI142" t="s">
        <v>185</v>
      </c>
      <c r="AJ142">
        <v>33.759805999999998</v>
      </c>
      <c r="AK142" t="s">
        <v>186</v>
      </c>
      <c r="AL142">
        <v>-84.895949000000002</v>
      </c>
      <c r="AM142">
        <v>25</v>
      </c>
      <c r="AN142">
        <v>1100</v>
      </c>
      <c r="AO142" t="s">
        <v>128</v>
      </c>
      <c r="AP142">
        <v>-25</v>
      </c>
      <c r="AQ142">
        <v>83</v>
      </c>
      <c r="AR142">
        <v>1152</v>
      </c>
      <c r="AZ142">
        <v>1200</v>
      </c>
      <c r="BA142">
        <v>1</v>
      </c>
      <c r="BB142" t="str">
        <f t="shared" si="7"/>
        <v xml:space="preserve">N3284F  </v>
      </c>
      <c r="BC142">
        <v>1</v>
      </c>
      <c r="BE142">
        <v>0</v>
      </c>
      <c r="BF142">
        <v>0</v>
      </c>
      <c r="BG142">
        <v>0</v>
      </c>
      <c r="BH142">
        <v>1325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"17:54:26.690"</f>
        <v>17:54:26.690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118</v>
      </c>
      <c r="CQ142">
        <v>219</v>
      </c>
      <c r="CR142">
        <v>2</v>
      </c>
      <c r="CW142">
        <v>7179388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"11/08/2021 17:54:26.910"</f>
        <v>11/08/2021 17:54:26.910</v>
      </c>
      <c r="C143" t="str">
        <f t="shared" si="8"/>
        <v>FFDFD3C0</v>
      </c>
      <c r="D143" t="s">
        <v>113</v>
      </c>
      <c r="E143">
        <v>4</v>
      </c>
      <c r="H143">
        <v>10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"17:54:26.688"</f>
        <v>17:54:26.688</v>
      </c>
      <c r="T143" t="str">
        <f>"17:54:25.188"</f>
        <v>17:54:25.188</v>
      </c>
      <c r="U143" t="str">
        <f t="shared" si="6"/>
        <v>A38EF2</v>
      </c>
      <c r="V143">
        <v>0</v>
      </c>
      <c r="W143">
        <v>0</v>
      </c>
      <c r="X143">
        <v>2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0</v>
      </c>
      <c r="AG143">
        <v>2</v>
      </c>
      <c r="AH143">
        <v>1</v>
      </c>
      <c r="AI143" t="s">
        <v>185</v>
      </c>
      <c r="AJ143">
        <v>33.759805999999998</v>
      </c>
      <c r="AK143" t="s">
        <v>186</v>
      </c>
      <c r="AL143">
        <v>-84.895949000000002</v>
      </c>
      <c r="AM143">
        <v>25</v>
      </c>
      <c r="AN143">
        <v>1100</v>
      </c>
      <c r="AO143" t="s">
        <v>128</v>
      </c>
      <c r="AP143">
        <v>-25</v>
      </c>
      <c r="AQ143">
        <v>83</v>
      </c>
      <c r="AR143">
        <v>1152</v>
      </c>
      <c r="AZ143">
        <v>1200</v>
      </c>
      <c r="BA143">
        <v>1</v>
      </c>
      <c r="BB143" t="str">
        <f t="shared" si="7"/>
        <v xml:space="preserve">N3284F  </v>
      </c>
      <c r="BC143">
        <v>1</v>
      </c>
      <c r="BE143">
        <v>0</v>
      </c>
      <c r="BF143">
        <v>0</v>
      </c>
      <c r="BG143">
        <v>0</v>
      </c>
      <c r="BH143">
        <v>1325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"17:54:26.690"</f>
        <v>17:54:26.690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118</v>
      </c>
      <c r="CQ143">
        <v>219</v>
      </c>
      <c r="CR143">
        <v>2</v>
      </c>
      <c r="CW143">
        <v>7179388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"11/08/2021 17:54:26.910"</f>
        <v>11/08/2021 17:54:26.910</v>
      </c>
      <c r="C144" t="str">
        <f t="shared" si="8"/>
        <v>FFDFD3C0</v>
      </c>
      <c r="D144" t="s">
        <v>119</v>
      </c>
      <c r="E144">
        <v>5</v>
      </c>
      <c r="F144">
        <v>1005</v>
      </c>
      <c r="G144" t="s">
        <v>114</v>
      </c>
      <c r="J144" t="s">
        <v>120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"17:54:26.688"</f>
        <v>17:54:26.688</v>
      </c>
      <c r="T144" t="str">
        <f>"17:54:25.188"</f>
        <v>17:54:25.188</v>
      </c>
      <c r="U144" t="str">
        <f t="shared" si="6"/>
        <v>A38EF2</v>
      </c>
      <c r="V144">
        <v>0</v>
      </c>
      <c r="W144">
        <v>0</v>
      </c>
      <c r="X144">
        <v>2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0</v>
      </c>
      <c r="AG144">
        <v>2</v>
      </c>
      <c r="AH144">
        <v>1</v>
      </c>
      <c r="AI144" t="s">
        <v>185</v>
      </c>
      <c r="AJ144">
        <v>33.759805999999998</v>
      </c>
      <c r="AK144" t="s">
        <v>186</v>
      </c>
      <c r="AL144">
        <v>-84.895949000000002</v>
      </c>
      <c r="AM144">
        <v>25</v>
      </c>
      <c r="AN144">
        <v>1100</v>
      </c>
      <c r="AO144" t="s">
        <v>128</v>
      </c>
      <c r="AP144">
        <v>-25</v>
      </c>
      <c r="AQ144">
        <v>83</v>
      </c>
      <c r="AR144">
        <v>1152</v>
      </c>
      <c r="AZ144">
        <v>1200</v>
      </c>
      <c r="BA144">
        <v>1</v>
      </c>
      <c r="BB144" t="str">
        <f t="shared" si="7"/>
        <v xml:space="preserve">N3284F  </v>
      </c>
      <c r="BC144">
        <v>1</v>
      </c>
      <c r="BE144">
        <v>0</v>
      </c>
      <c r="BF144">
        <v>0</v>
      </c>
      <c r="BG144">
        <v>0</v>
      </c>
      <c r="BH144">
        <v>1325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"17:54:26.690"</f>
        <v>17:54:26.690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118</v>
      </c>
      <c r="CQ144">
        <v>219</v>
      </c>
      <c r="CR144">
        <v>2</v>
      </c>
      <c r="CW144">
        <v>7179388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"11/08/2021 17:54:26.910"</f>
        <v>11/08/2021 17:54:26.910</v>
      </c>
      <c r="C145" t="str">
        <f t="shared" si="8"/>
        <v>FFDFD3C0</v>
      </c>
      <c r="D145" t="s">
        <v>121</v>
      </c>
      <c r="E145">
        <v>4</v>
      </c>
      <c r="F145">
        <v>2004</v>
      </c>
      <c r="G145" t="s">
        <v>122</v>
      </c>
      <c r="J145" t="s">
        <v>123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"17:54:26.688"</f>
        <v>17:54:26.688</v>
      </c>
      <c r="T145" t="str">
        <f>"17:54:25.188"</f>
        <v>17:54:25.188</v>
      </c>
      <c r="U145" t="str">
        <f t="shared" si="6"/>
        <v>A38EF2</v>
      </c>
      <c r="V145">
        <v>0</v>
      </c>
      <c r="W145">
        <v>0</v>
      </c>
      <c r="X145">
        <v>2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0</v>
      </c>
      <c r="AG145">
        <v>2</v>
      </c>
      <c r="AH145">
        <v>1</v>
      </c>
      <c r="AI145" t="s">
        <v>185</v>
      </c>
      <c r="AJ145">
        <v>33.759805999999998</v>
      </c>
      <c r="AK145" t="s">
        <v>186</v>
      </c>
      <c r="AL145">
        <v>-84.895949000000002</v>
      </c>
      <c r="AM145">
        <v>25</v>
      </c>
      <c r="AN145">
        <v>1100</v>
      </c>
      <c r="AO145" t="s">
        <v>128</v>
      </c>
      <c r="AP145">
        <v>-25</v>
      </c>
      <c r="AQ145">
        <v>83</v>
      </c>
      <c r="AR145">
        <v>1152</v>
      </c>
      <c r="AZ145">
        <v>1200</v>
      </c>
      <c r="BA145">
        <v>1</v>
      </c>
      <c r="BB145" t="str">
        <f t="shared" si="7"/>
        <v xml:space="preserve">N3284F  </v>
      </c>
      <c r="BC145">
        <v>1</v>
      </c>
      <c r="BE145">
        <v>0</v>
      </c>
      <c r="BF145">
        <v>0</v>
      </c>
      <c r="BG145">
        <v>0</v>
      </c>
      <c r="BH145">
        <v>1325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"17:54:26.690"</f>
        <v>17:54:26.690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118</v>
      </c>
      <c r="CQ145">
        <v>219</v>
      </c>
      <c r="CR145">
        <v>2</v>
      </c>
      <c r="CW145">
        <v>7179388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"11/08/2021 17:54:28.160"</f>
        <v>11/08/2021 17:54:28.160</v>
      </c>
      <c r="C146" t="str">
        <f t="shared" si="8"/>
        <v>FFDFD3C0</v>
      </c>
      <c r="D146" t="s">
        <v>119</v>
      </c>
      <c r="E146">
        <v>5</v>
      </c>
      <c r="F146">
        <v>1005</v>
      </c>
      <c r="G146" t="s">
        <v>114</v>
      </c>
      <c r="J146" t="s">
        <v>120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"17:54:27.797"</f>
        <v>17:54:27.797</v>
      </c>
      <c r="T146" t="str">
        <f>"17:54:27.297"</f>
        <v>17:54:27.297</v>
      </c>
      <c r="U146" t="str">
        <f t="shared" si="6"/>
        <v>A38EF2</v>
      </c>
      <c r="V146">
        <v>0</v>
      </c>
      <c r="W146">
        <v>0</v>
      </c>
      <c r="X146">
        <v>2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0</v>
      </c>
      <c r="AG146">
        <v>2</v>
      </c>
      <c r="AH146">
        <v>1</v>
      </c>
      <c r="AI146" t="s">
        <v>187</v>
      </c>
      <c r="AJ146">
        <v>33.760192000000004</v>
      </c>
      <c r="AK146" t="s">
        <v>188</v>
      </c>
      <c r="AL146">
        <v>-84.895992000000007</v>
      </c>
      <c r="AM146">
        <v>25</v>
      </c>
      <c r="AN146">
        <v>1100</v>
      </c>
      <c r="AO146" t="s">
        <v>128</v>
      </c>
      <c r="AP146">
        <v>-6</v>
      </c>
      <c r="AQ146">
        <v>86</v>
      </c>
      <c r="AR146">
        <v>896</v>
      </c>
      <c r="AZ146">
        <v>1200</v>
      </c>
      <c r="BA146">
        <v>1</v>
      </c>
      <c r="BB146" t="str">
        <f t="shared" si="7"/>
        <v xml:space="preserve">N3284F  </v>
      </c>
      <c r="BC146">
        <v>1</v>
      </c>
      <c r="BE146">
        <v>0</v>
      </c>
      <c r="BF146">
        <v>0</v>
      </c>
      <c r="BG146">
        <v>0</v>
      </c>
      <c r="BH146">
        <v>1350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"17:54:27.801"</f>
        <v>17:54:27.801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118</v>
      </c>
      <c r="CQ146">
        <v>219</v>
      </c>
      <c r="CR146">
        <v>0</v>
      </c>
      <c r="CW146">
        <v>17717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"11/08/2021 17:54:28.175"</f>
        <v>11/08/2021 17:54:28.175</v>
      </c>
      <c r="C147" t="str">
        <f t="shared" si="8"/>
        <v>FFDFD3C0</v>
      </c>
      <c r="D147" t="s">
        <v>121</v>
      </c>
      <c r="E147">
        <v>4</v>
      </c>
      <c r="F147">
        <v>2004</v>
      </c>
      <c r="G147" t="s">
        <v>122</v>
      </c>
      <c r="J147" t="s">
        <v>123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"17:54:27.797"</f>
        <v>17:54:27.797</v>
      </c>
      <c r="T147" t="str">
        <f>"17:54:27.297"</f>
        <v>17:54:27.297</v>
      </c>
      <c r="U147" t="str">
        <f t="shared" si="6"/>
        <v>A38EF2</v>
      </c>
      <c r="V147">
        <v>0</v>
      </c>
      <c r="W147">
        <v>0</v>
      </c>
      <c r="X147">
        <v>2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0</v>
      </c>
      <c r="AG147">
        <v>2</v>
      </c>
      <c r="AH147">
        <v>1</v>
      </c>
      <c r="AI147" t="s">
        <v>187</v>
      </c>
      <c r="AJ147">
        <v>33.760192000000004</v>
      </c>
      <c r="AK147" t="s">
        <v>188</v>
      </c>
      <c r="AL147">
        <v>-84.895992000000007</v>
      </c>
      <c r="AM147">
        <v>25</v>
      </c>
      <c r="AN147">
        <v>1100</v>
      </c>
      <c r="AO147" t="s">
        <v>128</v>
      </c>
      <c r="AP147">
        <v>-6</v>
      </c>
      <c r="AQ147">
        <v>86</v>
      </c>
      <c r="AR147">
        <v>896</v>
      </c>
      <c r="AZ147">
        <v>1200</v>
      </c>
      <c r="BA147">
        <v>1</v>
      </c>
      <c r="BB147" t="str">
        <f t="shared" si="7"/>
        <v xml:space="preserve">N3284F  </v>
      </c>
      <c r="BC147">
        <v>1</v>
      </c>
      <c r="BE147">
        <v>0</v>
      </c>
      <c r="BF147">
        <v>0</v>
      </c>
      <c r="BG147">
        <v>0</v>
      </c>
      <c r="BH147">
        <v>1350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"17:54:27.801"</f>
        <v>17:54:27.801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118</v>
      </c>
      <c r="CQ147">
        <v>219</v>
      </c>
      <c r="CR147">
        <v>0</v>
      </c>
      <c r="CW147">
        <v>17717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"11/08/2021 17:54:29.004"</f>
        <v>11/08/2021 17:54:29.004</v>
      </c>
      <c r="C148" t="str">
        <f t="shared" si="8"/>
        <v>FFDFD3C0</v>
      </c>
      <c r="D148" t="s">
        <v>119</v>
      </c>
      <c r="E148">
        <v>5</v>
      </c>
      <c r="F148">
        <v>1005</v>
      </c>
      <c r="G148" t="s">
        <v>114</v>
      </c>
      <c r="J148" t="s">
        <v>120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"17:54:28.266"</f>
        <v>17:54:28.266</v>
      </c>
      <c r="T148" t="str">
        <f>"17:54:27.366"</f>
        <v>17:54:27.366</v>
      </c>
      <c r="U148" t="str">
        <f t="shared" si="6"/>
        <v>A38EF2</v>
      </c>
      <c r="V148">
        <v>0</v>
      </c>
      <c r="W148">
        <v>0</v>
      </c>
      <c r="X148">
        <v>2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0</v>
      </c>
      <c r="AG148">
        <v>2</v>
      </c>
      <c r="AH148">
        <v>1</v>
      </c>
      <c r="AI148" t="s">
        <v>189</v>
      </c>
      <c r="AJ148">
        <v>33.760385999999997</v>
      </c>
      <c r="AK148" t="s">
        <v>188</v>
      </c>
      <c r="AL148">
        <v>-84.895992000000007</v>
      </c>
      <c r="AM148">
        <v>25</v>
      </c>
      <c r="AN148">
        <v>1100</v>
      </c>
      <c r="AO148" t="s">
        <v>128</v>
      </c>
      <c r="AP148">
        <v>-6</v>
      </c>
      <c r="AQ148">
        <v>86</v>
      </c>
      <c r="AR148">
        <v>896</v>
      </c>
      <c r="AZ148">
        <v>1200</v>
      </c>
      <c r="BA148">
        <v>1</v>
      </c>
      <c r="BB148" t="str">
        <f t="shared" si="7"/>
        <v xml:space="preserve">N3284F  </v>
      </c>
      <c r="BC148">
        <v>1</v>
      </c>
      <c r="BE148">
        <v>0</v>
      </c>
      <c r="BF148">
        <v>0</v>
      </c>
      <c r="BG148">
        <v>0</v>
      </c>
      <c r="BH148">
        <v>1300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"17:54:28.268"</f>
        <v>17:54:28.268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5</v>
      </c>
      <c r="CP148" t="s">
        <v>118</v>
      </c>
      <c r="CQ148">
        <v>217</v>
      </c>
      <c r="CR148">
        <v>1</v>
      </c>
      <c r="CW148">
        <v>14618541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"11/08/2021 17:54:29.004"</f>
        <v>11/08/2021 17:54:29.004</v>
      </c>
      <c r="C149" t="str">
        <f t="shared" si="8"/>
        <v>FFDFD3C0</v>
      </c>
      <c r="D149" t="s">
        <v>121</v>
      </c>
      <c r="E149">
        <v>4</v>
      </c>
      <c r="F149">
        <v>2004</v>
      </c>
      <c r="G149" t="s">
        <v>122</v>
      </c>
      <c r="J149" t="s">
        <v>123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"17:54:28.266"</f>
        <v>17:54:28.266</v>
      </c>
      <c r="T149" t="str">
        <f>"17:54:27.366"</f>
        <v>17:54:27.366</v>
      </c>
      <c r="U149" t="str">
        <f t="shared" si="6"/>
        <v>A38EF2</v>
      </c>
      <c r="V149">
        <v>0</v>
      </c>
      <c r="W149">
        <v>0</v>
      </c>
      <c r="X149">
        <v>2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0</v>
      </c>
      <c r="AG149">
        <v>2</v>
      </c>
      <c r="AH149">
        <v>1</v>
      </c>
      <c r="AI149" t="s">
        <v>189</v>
      </c>
      <c r="AJ149">
        <v>33.760385999999997</v>
      </c>
      <c r="AK149" t="s">
        <v>188</v>
      </c>
      <c r="AL149">
        <v>-84.895992000000007</v>
      </c>
      <c r="AM149">
        <v>25</v>
      </c>
      <c r="AN149">
        <v>1100</v>
      </c>
      <c r="AO149" t="s">
        <v>128</v>
      </c>
      <c r="AP149">
        <v>-6</v>
      </c>
      <c r="AQ149">
        <v>86</v>
      </c>
      <c r="AR149">
        <v>896</v>
      </c>
      <c r="AZ149">
        <v>1200</v>
      </c>
      <c r="BA149">
        <v>1</v>
      </c>
      <c r="BB149" t="str">
        <f t="shared" si="7"/>
        <v xml:space="preserve">N3284F  </v>
      </c>
      <c r="BC149">
        <v>1</v>
      </c>
      <c r="BE149">
        <v>0</v>
      </c>
      <c r="BF149">
        <v>0</v>
      </c>
      <c r="BG149">
        <v>0</v>
      </c>
      <c r="BH149">
        <v>1300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"17:54:28.268"</f>
        <v>17:54:28.268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5</v>
      </c>
      <c r="CP149" t="s">
        <v>118</v>
      </c>
      <c r="CQ149">
        <v>217</v>
      </c>
      <c r="CR149">
        <v>1</v>
      </c>
      <c r="CW149">
        <v>14618541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"11/08/2021 17:54:29.004"</f>
        <v>11/08/2021 17:54:29.004</v>
      </c>
      <c r="C150" t="str">
        <f t="shared" si="8"/>
        <v>FFDFD3C0</v>
      </c>
      <c r="D150" t="s">
        <v>113</v>
      </c>
      <c r="E150">
        <v>4</v>
      </c>
      <c r="H150">
        <v>10</v>
      </c>
      <c r="I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"17:54:28.266"</f>
        <v>17:54:28.266</v>
      </c>
      <c r="T150" t="str">
        <f>"17:54:27.366"</f>
        <v>17:54:27.366</v>
      </c>
      <c r="U150" t="str">
        <f t="shared" si="6"/>
        <v>A38EF2</v>
      </c>
      <c r="V150">
        <v>0</v>
      </c>
      <c r="W150">
        <v>0</v>
      </c>
      <c r="X150">
        <v>2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0</v>
      </c>
      <c r="AG150">
        <v>2</v>
      </c>
      <c r="AH150">
        <v>1</v>
      </c>
      <c r="AI150" t="s">
        <v>189</v>
      </c>
      <c r="AJ150">
        <v>33.760385999999997</v>
      </c>
      <c r="AK150" t="s">
        <v>188</v>
      </c>
      <c r="AL150">
        <v>-84.895992000000007</v>
      </c>
      <c r="AM150">
        <v>25</v>
      </c>
      <c r="AN150">
        <v>1100</v>
      </c>
      <c r="AO150" t="s">
        <v>128</v>
      </c>
      <c r="AP150">
        <v>-6</v>
      </c>
      <c r="AQ150">
        <v>86</v>
      </c>
      <c r="AR150">
        <v>896</v>
      </c>
      <c r="AZ150">
        <v>1200</v>
      </c>
      <c r="BA150">
        <v>1</v>
      </c>
      <c r="BB150" t="str">
        <f t="shared" si="7"/>
        <v xml:space="preserve">N3284F  </v>
      </c>
      <c r="BC150">
        <v>1</v>
      </c>
      <c r="BE150">
        <v>0</v>
      </c>
      <c r="BF150">
        <v>0</v>
      </c>
      <c r="BG150">
        <v>0</v>
      </c>
      <c r="BH150">
        <v>1300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"17:54:28.268"</f>
        <v>17:54:28.268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5</v>
      </c>
      <c r="CP150" t="s">
        <v>118</v>
      </c>
      <c r="CQ150">
        <v>217</v>
      </c>
      <c r="CR150">
        <v>1</v>
      </c>
      <c r="CW150">
        <v>14618541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"11/08/2021 17:54:29.004"</f>
        <v>11/08/2021 17:54:29.004</v>
      </c>
      <c r="C151" t="str">
        <f t="shared" si="8"/>
        <v>FFDFD3C0</v>
      </c>
      <c r="D151" t="s">
        <v>124</v>
      </c>
      <c r="E151">
        <v>8</v>
      </c>
      <c r="H151">
        <v>176</v>
      </c>
      <c r="I151" t="s">
        <v>114</v>
      </c>
      <c r="J151" t="s">
        <v>125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"17:54:28.266"</f>
        <v>17:54:28.266</v>
      </c>
      <c r="T151" t="str">
        <f>"17:54:27.366"</f>
        <v>17:54:27.366</v>
      </c>
      <c r="U151" t="str">
        <f t="shared" si="6"/>
        <v>A38EF2</v>
      </c>
      <c r="V151">
        <v>0</v>
      </c>
      <c r="W151">
        <v>0</v>
      </c>
      <c r="X151">
        <v>2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0</v>
      </c>
      <c r="AG151">
        <v>2</v>
      </c>
      <c r="AH151">
        <v>1</v>
      </c>
      <c r="AI151" t="s">
        <v>189</v>
      </c>
      <c r="AJ151">
        <v>33.760385999999997</v>
      </c>
      <c r="AK151" t="s">
        <v>188</v>
      </c>
      <c r="AL151">
        <v>-84.895992000000007</v>
      </c>
      <c r="AM151">
        <v>25</v>
      </c>
      <c r="AN151">
        <v>1100</v>
      </c>
      <c r="AO151" t="s">
        <v>128</v>
      </c>
      <c r="AP151">
        <v>-6</v>
      </c>
      <c r="AQ151">
        <v>86</v>
      </c>
      <c r="AR151">
        <v>896</v>
      </c>
      <c r="AZ151">
        <v>1200</v>
      </c>
      <c r="BA151">
        <v>1</v>
      </c>
      <c r="BB151" t="str">
        <f t="shared" si="7"/>
        <v xml:space="preserve">N3284F  </v>
      </c>
      <c r="BC151">
        <v>1</v>
      </c>
      <c r="BE151">
        <v>0</v>
      </c>
      <c r="BF151">
        <v>0</v>
      </c>
      <c r="BG151">
        <v>0</v>
      </c>
      <c r="BH151">
        <v>1300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"17:54:28.268"</f>
        <v>17:54:28.268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5</v>
      </c>
      <c r="CP151" t="s">
        <v>118</v>
      </c>
      <c r="CQ151">
        <v>217</v>
      </c>
      <c r="CR151">
        <v>1</v>
      </c>
      <c r="CW151">
        <v>14618541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"11/08/2021 17:54:29.863"</f>
        <v>11/08/2021 17:54:29.863</v>
      </c>
      <c r="C152" t="str">
        <f t="shared" si="8"/>
        <v>FFDFD3C0</v>
      </c>
      <c r="D152" t="s">
        <v>119</v>
      </c>
      <c r="E152">
        <v>5</v>
      </c>
      <c r="F152">
        <v>1005</v>
      </c>
      <c r="G152" t="s">
        <v>114</v>
      </c>
      <c r="J152" t="s">
        <v>120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"17:54:29.234"</f>
        <v>17:54:29.234</v>
      </c>
      <c r="T152" t="str">
        <f>"17:54:28.734"</f>
        <v>17:54:28.734</v>
      </c>
      <c r="U152" t="str">
        <f t="shared" si="6"/>
        <v>A38EF2</v>
      </c>
      <c r="V152">
        <v>0</v>
      </c>
      <c r="W152">
        <v>0</v>
      </c>
      <c r="X152">
        <v>2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0</v>
      </c>
      <c r="AG152">
        <v>2</v>
      </c>
      <c r="AH152">
        <v>1</v>
      </c>
      <c r="AI152" t="s">
        <v>190</v>
      </c>
      <c r="AJ152">
        <v>33.760793</v>
      </c>
      <c r="AK152" t="s">
        <v>188</v>
      </c>
      <c r="AL152">
        <v>-84.895992000000007</v>
      </c>
      <c r="AM152">
        <v>25</v>
      </c>
      <c r="AN152">
        <v>1125</v>
      </c>
      <c r="AO152" t="s">
        <v>128</v>
      </c>
      <c r="AP152">
        <v>-5</v>
      </c>
      <c r="AQ152">
        <v>86</v>
      </c>
      <c r="AR152">
        <v>1152</v>
      </c>
      <c r="AZ152">
        <v>1200</v>
      </c>
      <c r="BA152">
        <v>1</v>
      </c>
      <c r="BB152" t="str">
        <f t="shared" si="7"/>
        <v xml:space="preserve">N3284F  </v>
      </c>
      <c r="BC152">
        <v>1</v>
      </c>
      <c r="BE152">
        <v>0</v>
      </c>
      <c r="BF152">
        <v>0</v>
      </c>
      <c r="BG152">
        <v>0</v>
      </c>
      <c r="BH152">
        <v>1325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"17:54:29.238"</f>
        <v>17:54:29.238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5</v>
      </c>
      <c r="CP152" t="s">
        <v>118</v>
      </c>
      <c r="CQ152">
        <v>217</v>
      </c>
      <c r="CR152">
        <v>1</v>
      </c>
      <c r="CW152">
        <v>14620367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"11/08/2021 17:54:31.129"</f>
        <v>11/08/2021 17:54:31.129</v>
      </c>
      <c r="C153" t="str">
        <f t="shared" si="8"/>
        <v>FFDFD3C0</v>
      </c>
      <c r="D153" t="s">
        <v>119</v>
      </c>
      <c r="E153">
        <v>5</v>
      </c>
      <c r="F153">
        <v>1005</v>
      </c>
      <c r="G153" t="s">
        <v>114</v>
      </c>
      <c r="J153" t="s">
        <v>120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"17:54:30.305"</f>
        <v>17:54:30.305</v>
      </c>
      <c r="T153" t="str">
        <f>"17:54:29.805"</f>
        <v>17:54:29.805</v>
      </c>
      <c r="U153" t="str">
        <f t="shared" si="6"/>
        <v>A38EF2</v>
      </c>
      <c r="V153">
        <v>0</v>
      </c>
      <c r="W153">
        <v>0</v>
      </c>
      <c r="X153">
        <v>2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0</v>
      </c>
      <c r="AG153">
        <v>2</v>
      </c>
      <c r="AH153">
        <v>1</v>
      </c>
      <c r="AI153" t="s">
        <v>191</v>
      </c>
      <c r="AJ153">
        <v>33.761221999999997</v>
      </c>
      <c r="AK153" t="s">
        <v>192</v>
      </c>
      <c r="AL153">
        <v>-84.896056999999999</v>
      </c>
      <c r="AM153">
        <v>25</v>
      </c>
      <c r="AN153">
        <v>1150</v>
      </c>
      <c r="AO153" t="s">
        <v>128</v>
      </c>
      <c r="AP153">
        <v>-5</v>
      </c>
      <c r="AQ153">
        <v>86</v>
      </c>
      <c r="AR153">
        <v>1024</v>
      </c>
      <c r="AZ153">
        <v>1200</v>
      </c>
      <c r="BA153">
        <v>1</v>
      </c>
      <c r="BB153" t="str">
        <f t="shared" si="7"/>
        <v xml:space="preserve">N3284F  </v>
      </c>
      <c r="BC153">
        <v>1</v>
      </c>
      <c r="BE153">
        <v>0</v>
      </c>
      <c r="BF153">
        <v>0</v>
      </c>
      <c r="BG153">
        <v>0</v>
      </c>
      <c r="BH153">
        <v>1400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"17:54:30.309"</f>
        <v>17:54:30.309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5</v>
      </c>
      <c r="CP153" t="s">
        <v>118</v>
      </c>
      <c r="CQ153">
        <v>217</v>
      </c>
      <c r="CR153">
        <v>1</v>
      </c>
      <c r="CW153">
        <v>14622377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"11/08/2021 17:54:31.786"</f>
        <v>11/08/2021 17:54:31.786</v>
      </c>
      <c r="C154" t="str">
        <f t="shared" si="8"/>
        <v>FFDFD3C0</v>
      </c>
      <c r="D154" t="s">
        <v>121</v>
      </c>
      <c r="E154">
        <v>4</v>
      </c>
      <c r="F154">
        <v>2004</v>
      </c>
      <c r="G154" t="s">
        <v>122</v>
      </c>
      <c r="J154" t="s">
        <v>123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"17:54:31.367"</f>
        <v>17:54:31.367</v>
      </c>
      <c r="T154" t="str">
        <f>"17:54:30.867"</f>
        <v>17:54:30.867</v>
      </c>
      <c r="U154" t="str">
        <f t="shared" si="6"/>
        <v>A38EF2</v>
      </c>
      <c r="V154">
        <v>0</v>
      </c>
      <c r="W154">
        <v>0</v>
      </c>
      <c r="X154">
        <v>2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0</v>
      </c>
      <c r="AG154">
        <v>2</v>
      </c>
      <c r="AH154">
        <v>1</v>
      </c>
      <c r="AI154" t="s">
        <v>193</v>
      </c>
      <c r="AJ154">
        <v>33.761629999999997</v>
      </c>
      <c r="AK154" t="s">
        <v>192</v>
      </c>
      <c r="AL154">
        <v>-84.896056999999999</v>
      </c>
      <c r="AM154">
        <v>25</v>
      </c>
      <c r="AN154">
        <v>1150</v>
      </c>
      <c r="AO154" t="s">
        <v>128</v>
      </c>
      <c r="AP154">
        <v>-5</v>
      </c>
      <c r="AQ154">
        <v>86</v>
      </c>
      <c r="AR154">
        <v>832</v>
      </c>
      <c r="AZ154">
        <v>1200</v>
      </c>
      <c r="BA154">
        <v>1</v>
      </c>
      <c r="BB154" t="str">
        <f t="shared" si="7"/>
        <v xml:space="preserve">N3284F  </v>
      </c>
      <c r="BC154">
        <v>1</v>
      </c>
      <c r="BE154">
        <v>0</v>
      </c>
      <c r="BF154">
        <v>0</v>
      </c>
      <c r="BG154">
        <v>0</v>
      </c>
      <c r="BH154">
        <v>1400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"17:54:31.374"</f>
        <v>17:54:31.374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4</v>
      </c>
      <c r="CP154" t="s">
        <v>118</v>
      </c>
      <c r="CQ154">
        <v>217</v>
      </c>
      <c r="CR154">
        <v>1</v>
      </c>
      <c r="CW154">
        <v>14624395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"11/08/2021 17:54:31.801"</f>
        <v>11/08/2021 17:54:31.801</v>
      </c>
      <c r="C155" t="str">
        <f t="shared" si="8"/>
        <v>FFDFD3C0</v>
      </c>
      <c r="D155" t="s">
        <v>124</v>
      </c>
      <c r="E155">
        <v>8</v>
      </c>
      <c r="H155">
        <v>176</v>
      </c>
      <c r="I155" t="s">
        <v>114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"17:54:31.367"</f>
        <v>17:54:31.367</v>
      </c>
      <c r="T155" t="str">
        <f>"17:54:30.867"</f>
        <v>17:54:30.867</v>
      </c>
      <c r="U155" t="str">
        <f t="shared" si="6"/>
        <v>A38EF2</v>
      </c>
      <c r="V155">
        <v>0</v>
      </c>
      <c r="W155">
        <v>0</v>
      </c>
      <c r="X155">
        <v>2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0</v>
      </c>
      <c r="AG155">
        <v>2</v>
      </c>
      <c r="AH155">
        <v>1</v>
      </c>
      <c r="AI155" t="s">
        <v>193</v>
      </c>
      <c r="AJ155">
        <v>33.761629999999997</v>
      </c>
      <c r="AK155" t="s">
        <v>192</v>
      </c>
      <c r="AL155">
        <v>-84.896056999999999</v>
      </c>
      <c r="AM155">
        <v>25</v>
      </c>
      <c r="AN155">
        <v>1150</v>
      </c>
      <c r="AO155" t="s">
        <v>128</v>
      </c>
      <c r="AP155">
        <v>-5</v>
      </c>
      <c r="AQ155">
        <v>86</v>
      </c>
      <c r="AR155">
        <v>832</v>
      </c>
      <c r="AZ155">
        <v>1200</v>
      </c>
      <c r="BA155">
        <v>1</v>
      </c>
      <c r="BB155" t="str">
        <f t="shared" si="7"/>
        <v xml:space="preserve">N3284F  </v>
      </c>
      <c r="BC155">
        <v>1</v>
      </c>
      <c r="BE155">
        <v>0</v>
      </c>
      <c r="BF155">
        <v>0</v>
      </c>
      <c r="BG155">
        <v>0</v>
      </c>
      <c r="BH155">
        <v>1400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"17:54:31.374"</f>
        <v>17:54:31.374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4</v>
      </c>
      <c r="CP155" t="s">
        <v>118</v>
      </c>
      <c r="CQ155">
        <v>217</v>
      </c>
      <c r="CR155">
        <v>1</v>
      </c>
      <c r="CW155">
        <v>14624395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"11/08/2021 17:54:31.801"</f>
        <v>11/08/2021 17:54:31.801</v>
      </c>
      <c r="C156" t="str">
        <f t="shared" si="8"/>
        <v>FFDFD3C0</v>
      </c>
      <c r="D156" t="s">
        <v>113</v>
      </c>
      <c r="E156">
        <v>4</v>
      </c>
      <c r="H156">
        <v>10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"17:54:31.367"</f>
        <v>17:54:31.367</v>
      </c>
      <c r="T156" t="str">
        <f>"17:54:30.867"</f>
        <v>17:54:30.867</v>
      </c>
      <c r="U156" t="str">
        <f t="shared" si="6"/>
        <v>A38EF2</v>
      </c>
      <c r="V156">
        <v>0</v>
      </c>
      <c r="W156">
        <v>0</v>
      </c>
      <c r="X156">
        <v>2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0</v>
      </c>
      <c r="AG156">
        <v>2</v>
      </c>
      <c r="AH156">
        <v>1</v>
      </c>
      <c r="AI156" t="s">
        <v>193</v>
      </c>
      <c r="AJ156">
        <v>33.761629999999997</v>
      </c>
      <c r="AK156" t="s">
        <v>192</v>
      </c>
      <c r="AL156">
        <v>-84.896056999999999</v>
      </c>
      <c r="AM156">
        <v>25</v>
      </c>
      <c r="AN156">
        <v>1150</v>
      </c>
      <c r="AO156" t="s">
        <v>128</v>
      </c>
      <c r="AP156">
        <v>-5</v>
      </c>
      <c r="AQ156">
        <v>86</v>
      </c>
      <c r="AR156">
        <v>832</v>
      </c>
      <c r="AZ156">
        <v>1200</v>
      </c>
      <c r="BA156">
        <v>1</v>
      </c>
      <c r="BB156" t="str">
        <f t="shared" si="7"/>
        <v xml:space="preserve">N3284F  </v>
      </c>
      <c r="BC156">
        <v>1</v>
      </c>
      <c r="BE156">
        <v>0</v>
      </c>
      <c r="BF156">
        <v>0</v>
      </c>
      <c r="BG156">
        <v>0</v>
      </c>
      <c r="BH156">
        <v>1400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"17:54:31.374"</f>
        <v>17:54:31.374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4</v>
      </c>
      <c r="CP156" t="s">
        <v>118</v>
      </c>
      <c r="CQ156">
        <v>217</v>
      </c>
      <c r="CR156">
        <v>1</v>
      </c>
      <c r="CW156">
        <v>14624395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"11/08/2021 17:54:31.801"</f>
        <v>11/08/2021 17:54:31.801</v>
      </c>
      <c r="C157" t="str">
        <f t="shared" si="8"/>
        <v>FFDFD3C0</v>
      </c>
      <c r="D157" t="s">
        <v>119</v>
      </c>
      <c r="E157">
        <v>5</v>
      </c>
      <c r="F157">
        <v>1005</v>
      </c>
      <c r="G157" t="s">
        <v>114</v>
      </c>
      <c r="J157" t="s">
        <v>120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"17:54:31.367"</f>
        <v>17:54:31.367</v>
      </c>
      <c r="T157" t="str">
        <f>"17:54:30.867"</f>
        <v>17:54:30.867</v>
      </c>
      <c r="U157" t="str">
        <f t="shared" si="6"/>
        <v>A38EF2</v>
      </c>
      <c r="V157">
        <v>0</v>
      </c>
      <c r="W157">
        <v>0</v>
      </c>
      <c r="X157">
        <v>2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0</v>
      </c>
      <c r="AG157">
        <v>2</v>
      </c>
      <c r="AH157">
        <v>1</v>
      </c>
      <c r="AI157" t="s">
        <v>193</v>
      </c>
      <c r="AJ157">
        <v>33.761629999999997</v>
      </c>
      <c r="AK157" t="s">
        <v>192</v>
      </c>
      <c r="AL157">
        <v>-84.896056999999999</v>
      </c>
      <c r="AM157">
        <v>25</v>
      </c>
      <c r="AN157">
        <v>1150</v>
      </c>
      <c r="AO157" t="s">
        <v>128</v>
      </c>
      <c r="AP157">
        <v>-5</v>
      </c>
      <c r="AQ157">
        <v>86</v>
      </c>
      <c r="AR157">
        <v>832</v>
      </c>
      <c r="AZ157">
        <v>1200</v>
      </c>
      <c r="BA157">
        <v>1</v>
      </c>
      <c r="BB157" t="str">
        <f t="shared" si="7"/>
        <v xml:space="preserve">N3284F  </v>
      </c>
      <c r="BC157">
        <v>1</v>
      </c>
      <c r="BE157">
        <v>0</v>
      </c>
      <c r="BF157">
        <v>0</v>
      </c>
      <c r="BG157">
        <v>0</v>
      </c>
      <c r="BH157">
        <v>1400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"17:54:31.374"</f>
        <v>17:54:31.374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4</v>
      </c>
      <c r="CP157" t="s">
        <v>118</v>
      </c>
      <c r="CQ157">
        <v>217</v>
      </c>
      <c r="CR157">
        <v>1</v>
      </c>
      <c r="CW157">
        <v>14624395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"11/08/2021 17:54:33.662"</f>
        <v>11/08/2021 17:54:33.662</v>
      </c>
      <c r="C158" t="str">
        <f t="shared" si="8"/>
        <v>FFDFD3C0</v>
      </c>
      <c r="D158" t="s">
        <v>124</v>
      </c>
      <c r="E158">
        <v>8</v>
      </c>
      <c r="H158">
        <v>176</v>
      </c>
      <c r="I158" t="s">
        <v>114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"17:54:32.969"</f>
        <v>17:54:32.969</v>
      </c>
      <c r="T158" t="str">
        <f>"17:54:32.469"</f>
        <v>17:54:32.469</v>
      </c>
      <c r="U158" t="str">
        <f t="shared" si="6"/>
        <v>A38EF2</v>
      </c>
      <c r="V158">
        <v>0</v>
      </c>
      <c r="W158">
        <v>0</v>
      </c>
      <c r="X158">
        <v>2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0</v>
      </c>
      <c r="AG158">
        <v>2</v>
      </c>
      <c r="AH158">
        <v>1</v>
      </c>
      <c r="AI158" t="s">
        <v>194</v>
      </c>
      <c r="AJ158">
        <v>33.762295000000002</v>
      </c>
      <c r="AK158" t="s">
        <v>195</v>
      </c>
      <c r="AL158">
        <v>-84.896100000000004</v>
      </c>
      <c r="AM158">
        <v>25</v>
      </c>
      <c r="AN158">
        <v>1200</v>
      </c>
      <c r="AO158" t="s">
        <v>128</v>
      </c>
      <c r="AP158">
        <v>-5</v>
      </c>
      <c r="AQ158">
        <v>86</v>
      </c>
      <c r="AR158">
        <v>896</v>
      </c>
      <c r="AZ158">
        <v>1200</v>
      </c>
      <c r="BA158">
        <v>1</v>
      </c>
      <c r="BB158" t="str">
        <f t="shared" si="7"/>
        <v xml:space="preserve">N3284F  </v>
      </c>
      <c r="BC158">
        <v>1</v>
      </c>
      <c r="BE158">
        <v>0</v>
      </c>
      <c r="BF158">
        <v>0</v>
      </c>
      <c r="BG158">
        <v>0</v>
      </c>
      <c r="BH158">
        <v>1425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"17:54:32.975"</f>
        <v>17:54:32.975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118</v>
      </c>
      <c r="CQ158">
        <v>219</v>
      </c>
      <c r="CR158">
        <v>3</v>
      </c>
      <c r="CW158">
        <v>9934105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"11/08/2021 17:54:33.662"</f>
        <v>11/08/2021 17:54:33.662</v>
      </c>
      <c r="C159" t="str">
        <f t="shared" si="8"/>
        <v>FFDFD3C0</v>
      </c>
      <c r="D159" t="s">
        <v>113</v>
      </c>
      <c r="E159">
        <v>4</v>
      </c>
      <c r="H159">
        <v>10</v>
      </c>
      <c r="I159" t="s">
        <v>114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"17:54:32.969"</f>
        <v>17:54:32.969</v>
      </c>
      <c r="T159" t="str">
        <f>"17:54:32.469"</f>
        <v>17:54:32.469</v>
      </c>
      <c r="U159" t="str">
        <f t="shared" si="6"/>
        <v>A38EF2</v>
      </c>
      <c r="V159">
        <v>0</v>
      </c>
      <c r="W159">
        <v>0</v>
      </c>
      <c r="X159">
        <v>2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0</v>
      </c>
      <c r="AG159">
        <v>2</v>
      </c>
      <c r="AH159">
        <v>1</v>
      </c>
      <c r="AI159" t="s">
        <v>194</v>
      </c>
      <c r="AJ159">
        <v>33.762295000000002</v>
      </c>
      <c r="AK159" t="s">
        <v>195</v>
      </c>
      <c r="AL159">
        <v>-84.896100000000004</v>
      </c>
      <c r="AM159">
        <v>25</v>
      </c>
      <c r="AN159">
        <v>1200</v>
      </c>
      <c r="AO159" t="s">
        <v>128</v>
      </c>
      <c r="AP159">
        <v>-5</v>
      </c>
      <c r="AQ159">
        <v>86</v>
      </c>
      <c r="AR159">
        <v>896</v>
      </c>
      <c r="AZ159">
        <v>1200</v>
      </c>
      <c r="BA159">
        <v>1</v>
      </c>
      <c r="BB159" t="str">
        <f t="shared" si="7"/>
        <v xml:space="preserve">N3284F  </v>
      </c>
      <c r="BC159">
        <v>1</v>
      </c>
      <c r="BE159">
        <v>0</v>
      </c>
      <c r="BF159">
        <v>0</v>
      </c>
      <c r="BG159">
        <v>0</v>
      </c>
      <c r="BH159">
        <v>1425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"17:54:32.975"</f>
        <v>17:54:32.975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118</v>
      </c>
      <c r="CQ159">
        <v>219</v>
      </c>
      <c r="CR159">
        <v>3</v>
      </c>
      <c r="CW159">
        <v>9934105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"11/08/2021 17:54:33.662"</f>
        <v>11/08/2021 17:54:33.662</v>
      </c>
      <c r="C160" t="str">
        <f t="shared" si="8"/>
        <v>FFDFD3C0</v>
      </c>
      <c r="D160" t="s">
        <v>119</v>
      </c>
      <c r="E160">
        <v>5</v>
      </c>
      <c r="F160">
        <v>1005</v>
      </c>
      <c r="G160" t="s">
        <v>114</v>
      </c>
      <c r="J160" t="s">
        <v>120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"17:54:32.969"</f>
        <v>17:54:32.969</v>
      </c>
      <c r="T160" t="str">
        <f>"17:54:32.469"</f>
        <v>17:54:32.469</v>
      </c>
      <c r="U160" t="str">
        <f t="shared" si="6"/>
        <v>A38EF2</v>
      </c>
      <c r="V160">
        <v>0</v>
      </c>
      <c r="W160">
        <v>0</v>
      </c>
      <c r="X160">
        <v>2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0</v>
      </c>
      <c r="AG160">
        <v>2</v>
      </c>
      <c r="AH160">
        <v>1</v>
      </c>
      <c r="AI160" t="s">
        <v>194</v>
      </c>
      <c r="AJ160">
        <v>33.762295000000002</v>
      </c>
      <c r="AK160" t="s">
        <v>195</v>
      </c>
      <c r="AL160">
        <v>-84.896100000000004</v>
      </c>
      <c r="AM160">
        <v>25</v>
      </c>
      <c r="AN160">
        <v>1200</v>
      </c>
      <c r="AO160" t="s">
        <v>128</v>
      </c>
      <c r="AP160">
        <v>-5</v>
      </c>
      <c r="AQ160">
        <v>86</v>
      </c>
      <c r="AR160">
        <v>896</v>
      </c>
      <c r="AZ160">
        <v>1200</v>
      </c>
      <c r="BA160">
        <v>1</v>
      </c>
      <c r="BB160" t="str">
        <f t="shared" si="7"/>
        <v xml:space="preserve">N3284F  </v>
      </c>
      <c r="BC160">
        <v>1</v>
      </c>
      <c r="BE160">
        <v>0</v>
      </c>
      <c r="BF160">
        <v>0</v>
      </c>
      <c r="BG160">
        <v>0</v>
      </c>
      <c r="BH160">
        <v>1425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"17:54:32.975"</f>
        <v>17:54:32.975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118</v>
      </c>
      <c r="CQ160">
        <v>219</v>
      </c>
      <c r="CR160">
        <v>3</v>
      </c>
      <c r="CW160">
        <v>9934105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"11/08/2021 17:54:33.662"</f>
        <v>11/08/2021 17:54:33.662</v>
      </c>
      <c r="C161" t="str">
        <f t="shared" si="8"/>
        <v>FFDFD3C0</v>
      </c>
      <c r="D161" t="s">
        <v>121</v>
      </c>
      <c r="E161">
        <v>4</v>
      </c>
      <c r="F161">
        <v>2004</v>
      </c>
      <c r="G161" t="s">
        <v>122</v>
      </c>
      <c r="J161" t="s">
        <v>123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"17:54:32.969"</f>
        <v>17:54:32.969</v>
      </c>
      <c r="T161" t="str">
        <f>"17:54:32.469"</f>
        <v>17:54:32.469</v>
      </c>
      <c r="U161" t="str">
        <f t="shared" si="6"/>
        <v>A38EF2</v>
      </c>
      <c r="V161">
        <v>0</v>
      </c>
      <c r="W161">
        <v>0</v>
      </c>
      <c r="X161">
        <v>2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0</v>
      </c>
      <c r="AG161">
        <v>2</v>
      </c>
      <c r="AH161">
        <v>1</v>
      </c>
      <c r="AI161" t="s">
        <v>194</v>
      </c>
      <c r="AJ161">
        <v>33.762295000000002</v>
      </c>
      <c r="AK161" t="s">
        <v>195</v>
      </c>
      <c r="AL161">
        <v>-84.896100000000004</v>
      </c>
      <c r="AM161">
        <v>25</v>
      </c>
      <c r="AN161">
        <v>1200</v>
      </c>
      <c r="AO161" t="s">
        <v>128</v>
      </c>
      <c r="AP161">
        <v>-5</v>
      </c>
      <c r="AQ161">
        <v>86</v>
      </c>
      <c r="AR161">
        <v>896</v>
      </c>
      <c r="AZ161">
        <v>1200</v>
      </c>
      <c r="BA161">
        <v>1</v>
      </c>
      <c r="BB161" t="str">
        <f t="shared" si="7"/>
        <v xml:space="preserve">N3284F  </v>
      </c>
      <c r="BC161">
        <v>1</v>
      </c>
      <c r="BE161">
        <v>0</v>
      </c>
      <c r="BF161">
        <v>0</v>
      </c>
      <c r="BG161">
        <v>0</v>
      </c>
      <c r="BH161">
        <v>1425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"17:54:32.975"</f>
        <v>17:54:32.975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118</v>
      </c>
      <c r="CQ161">
        <v>219</v>
      </c>
      <c r="CR161">
        <v>3</v>
      </c>
      <c r="CW161">
        <v>9934105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"11/08/2021 17:54:34.475"</f>
        <v>11/08/2021 17:54:34.475</v>
      </c>
      <c r="C162" t="str">
        <f t="shared" si="8"/>
        <v>FFDFD3C0</v>
      </c>
      <c r="D162" t="s">
        <v>119</v>
      </c>
      <c r="E162">
        <v>5</v>
      </c>
      <c r="F162">
        <v>1005</v>
      </c>
      <c r="G162" t="s">
        <v>114</v>
      </c>
      <c r="J162" t="s">
        <v>120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"17:54:34.109"</f>
        <v>17:54:34.109</v>
      </c>
      <c r="T162" t="str">
        <f>"17:54:33.609"</f>
        <v>17:54:33.609</v>
      </c>
      <c r="U162" t="str">
        <f t="shared" si="6"/>
        <v>A38EF2</v>
      </c>
      <c r="V162">
        <v>0</v>
      </c>
      <c r="W162">
        <v>0</v>
      </c>
      <c r="X162">
        <v>2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0</v>
      </c>
      <c r="AG162">
        <v>2</v>
      </c>
      <c r="AH162">
        <v>1</v>
      </c>
      <c r="AI162" t="s">
        <v>196</v>
      </c>
      <c r="AJ162">
        <v>33.762723999999999</v>
      </c>
      <c r="AK162" t="s">
        <v>197</v>
      </c>
      <c r="AL162">
        <v>-84.896120999999994</v>
      </c>
      <c r="AM162">
        <v>25</v>
      </c>
      <c r="AN162">
        <v>1200</v>
      </c>
      <c r="AO162" t="s">
        <v>128</v>
      </c>
      <c r="AP162">
        <v>-1</v>
      </c>
      <c r="AQ162">
        <v>85</v>
      </c>
      <c r="AR162">
        <v>1152</v>
      </c>
      <c r="AZ162">
        <v>1200</v>
      </c>
      <c r="BA162">
        <v>1</v>
      </c>
      <c r="BB162" t="str">
        <f t="shared" si="7"/>
        <v xml:space="preserve">N3284F  </v>
      </c>
      <c r="BC162">
        <v>1</v>
      </c>
      <c r="BE162">
        <v>0</v>
      </c>
      <c r="BF162">
        <v>0</v>
      </c>
      <c r="BG162">
        <v>0</v>
      </c>
      <c r="BH162">
        <v>1450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"17:54:34.115"</f>
        <v>17:54:34.115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118</v>
      </c>
      <c r="CQ162">
        <v>219</v>
      </c>
      <c r="CR162">
        <v>0</v>
      </c>
      <c r="CW162">
        <v>21927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"11/08/2021 17:54:35.553"</f>
        <v>11/08/2021 17:54:35.553</v>
      </c>
      <c r="C163" t="str">
        <f t="shared" si="8"/>
        <v>FFDFD3C0</v>
      </c>
      <c r="D163" t="s">
        <v>119</v>
      </c>
      <c r="E163">
        <v>5</v>
      </c>
      <c r="F163">
        <v>1005</v>
      </c>
      <c r="G163" t="s">
        <v>114</v>
      </c>
      <c r="J163" t="s">
        <v>120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"17:54:35.250"</f>
        <v>17:54:35.250</v>
      </c>
      <c r="T163" t="str">
        <f>"17:54:34.750"</f>
        <v>17:54:34.750</v>
      </c>
      <c r="U163" t="str">
        <f t="shared" si="6"/>
        <v>A38EF2</v>
      </c>
      <c r="V163">
        <v>0</v>
      </c>
      <c r="W163">
        <v>0</v>
      </c>
      <c r="X163">
        <v>2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0</v>
      </c>
      <c r="AG163">
        <v>2</v>
      </c>
      <c r="AH163">
        <v>1</v>
      </c>
      <c r="AI163" t="s">
        <v>198</v>
      </c>
      <c r="AJ163">
        <v>33.763131999999999</v>
      </c>
      <c r="AK163" t="s">
        <v>192</v>
      </c>
      <c r="AL163">
        <v>-84.896056999999999</v>
      </c>
      <c r="AM163">
        <v>25</v>
      </c>
      <c r="AN163">
        <v>1225</v>
      </c>
      <c r="AO163" t="s">
        <v>128</v>
      </c>
      <c r="AP163">
        <v>8</v>
      </c>
      <c r="AQ163">
        <v>84</v>
      </c>
      <c r="AR163">
        <v>1280</v>
      </c>
      <c r="AZ163">
        <v>1200</v>
      </c>
      <c r="BA163">
        <v>1</v>
      </c>
      <c r="BB163" t="str">
        <f t="shared" si="7"/>
        <v xml:space="preserve">N3284F  </v>
      </c>
      <c r="BC163">
        <v>1</v>
      </c>
      <c r="BE163">
        <v>0</v>
      </c>
      <c r="BF163">
        <v>0</v>
      </c>
      <c r="BG163">
        <v>0</v>
      </c>
      <c r="BH163">
        <v>1475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"17:54:35.251"</f>
        <v>17:54:35.251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118</v>
      </c>
      <c r="CQ163">
        <v>219</v>
      </c>
      <c r="CR163">
        <v>0</v>
      </c>
      <c r="CW163">
        <v>22660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"11/08/2021 17:54:36.366"</f>
        <v>11/08/2021 17:54:36.366</v>
      </c>
      <c r="C164" t="str">
        <f t="shared" si="8"/>
        <v>FFDFD3C0</v>
      </c>
      <c r="D164" t="s">
        <v>119</v>
      </c>
      <c r="E164">
        <v>5</v>
      </c>
      <c r="F164">
        <v>1005</v>
      </c>
      <c r="G164" t="s">
        <v>114</v>
      </c>
      <c r="J164" t="s">
        <v>120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"17:54:36.133"</f>
        <v>17:54:36.133</v>
      </c>
      <c r="T164" t="str">
        <f>"17:54:35.733"</f>
        <v>17:54:35.733</v>
      </c>
      <c r="U164" t="str">
        <f t="shared" si="6"/>
        <v>A38EF2</v>
      </c>
      <c r="V164">
        <v>0</v>
      </c>
      <c r="W164">
        <v>0</v>
      </c>
      <c r="X164">
        <v>2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0</v>
      </c>
      <c r="AG164">
        <v>2</v>
      </c>
      <c r="AH164">
        <v>1</v>
      </c>
      <c r="AI164" t="s">
        <v>199</v>
      </c>
      <c r="AJ164">
        <v>33.763454000000003</v>
      </c>
      <c r="AK164" t="s">
        <v>186</v>
      </c>
      <c r="AL164">
        <v>-84.895949000000002</v>
      </c>
      <c r="AM164">
        <v>25</v>
      </c>
      <c r="AN164">
        <v>1250</v>
      </c>
      <c r="AO164" t="s">
        <v>128</v>
      </c>
      <c r="AP164">
        <v>17</v>
      </c>
      <c r="AQ164">
        <v>81</v>
      </c>
      <c r="AR164">
        <v>1088</v>
      </c>
      <c r="AZ164">
        <v>1200</v>
      </c>
      <c r="BA164">
        <v>1</v>
      </c>
      <c r="BB164" t="str">
        <f t="shared" si="7"/>
        <v xml:space="preserve">N3284F  </v>
      </c>
      <c r="BC164">
        <v>1</v>
      </c>
      <c r="BE164">
        <v>0</v>
      </c>
      <c r="BF164">
        <v>0</v>
      </c>
      <c r="BG164">
        <v>0</v>
      </c>
      <c r="BH164">
        <v>1500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"17:54:36.137"</f>
        <v>17:54:36.137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118</v>
      </c>
      <c r="CQ164">
        <v>219</v>
      </c>
      <c r="CR164">
        <v>3</v>
      </c>
      <c r="CW164">
        <v>9939131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"11/08/2021 17:54:36.366"</f>
        <v>11/08/2021 17:54:36.366</v>
      </c>
      <c r="C165" t="str">
        <f t="shared" si="8"/>
        <v>FFDFD3C0</v>
      </c>
      <c r="D165" t="s">
        <v>121</v>
      </c>
      <c r="E165">
        <v>4</v>
      </c>
      <c r="F165">
        <v>2004</v>
      </c>
      <c r="G165" t="s">
        <v>122</v>
      </c>
      <c r="J165" t="s">
        <v>123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"17:54:36.133"</f>
        <v>17:54:36.133</v>
      </c>
      <c r="T165" t="str">
        <f>"17:54:35.733"</f>
        <v>17:54:35.733</v>
      </c>
      <c r="U165" t="str">
        <f t="shared" si="6"/>
        <v>A38EF2</v>
      </c>
      <c r="V165">
        <v>0</v>
      </c>
      <c r="W165">
        <v>0</v>
      </c>
      <c r="X165">
        <v>2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0</v>
      </c>
      <c r="AG165">
        <v>2</v>
      </c>
      <c r="AH165">
        <v>1</v>
      </c>
      <c r="AI165" t="s">
        <v>199</v>
      </c>
      <c r="AJ165">
        <v>33.763454000000003</v>
      </c>
      <c r="AK165" t="s">
        <v>186</v>
      </c>
      <c r="AL165">
        <v>-84.895949000000002</v>
      </c>
      <c r="AM165">
        <v>25</v>
      </c>
      <c r="AN165">
        <v>1250</v>
      </c>
      <c r="AO165" t="s">
        <v>128</v>
      </c>
      <c r="AP165">
        <v>17</v>
      </c>
      <c r="AQ165">
        <v>81</v>
      </c>
      <c r="AR165">
        <v>1088</v>
      </c>
      <c r="AZ165">
        <v>1200</v>
      </c>
      <c r="BA165">
        <v>1</v>
      </c>
      <c r="BB165" t="str">
        <f t="shared" si="7"/>
        <v xml:space="preserve">N3284F  </v>
      </c>
      <c r="BC165">
        <v>1</v>
      </c>
      <c r="BE165">
        <v>0</v>
      </c>
      <c r="BF165">
        <v>0</v>
      </c>
      <c r="BG165">
        <v>0</v>
      </c>
      <c r="BH165">
        <v>1500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"17:54:36.137"</f>
        <v>17:54:36.137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118</v>
      </c>
      <c r="CQ165">
        <v>219</v>
      </c>
      <c r="CR165">
        <v>3</v>
      </c>
      <c r="CW165">
        <v>9939131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"11/08/2021 17:54:36.366"</f>
        <v>11/08/2021 17:54:36.366</v>
      </c>
      <c r="C166" t="str">
        <f t="shared" si="8"/>
        <v>FFDFD3C0</v>
      </c>
      <c r="D166" t="s">
        <v>124</v>
      </c>
      <c r="E166">
        <v>8</v>
      </c>
      <c r="H166">
        <v>176</v>
      </c>
      <c r="I166" t="s">
        <v>114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"17:54:36.133"</f>
        <v>17:54:36.133</v>
      </c>
      <c r="T166" t="str">
        <f>"17:54:35.733"</f>
        <v>17:54:35.733</v>
      </c>
      <c r="U166" t="str">
        <f t="shared" si="6"/>
        <v>A38EF2</v>
      </c>
      <c r="V166">
        <v>0</v>
      </c>
      <c r="W166">
        <v>0</v>
      </c>
      <c r="X166">
        <v>2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0</v>
      </c>
      <c r="AG166">
        <v>2</v>
      </c>
      <c r="AH166">
        <v>1</v>
      </c>
      <c r="AI166" t="s">
        <v>199</v>
      </c>
      <c r="AJ166">
        <v>33.763454000000003</v>
      </c>
      <c r="AK166" t="s">
        <v>186</v>
      </c>
      <c r="AL166">
        <v>-84.895949000000002</v>
      </c>
      <c r="AM166">
        <v>25</v>
      </c>
      <c r="AN166">
        <v>1250</v>
      </c>
      <c r="AO166" t="s">
        <v>128</v>
      </c>
      <c r="AP166">
        <v>17</v>
      </c>
      <c r="AQ166">
        <v>81</v>
      </c>
      <c r="AR166">
        <v>1088</v>
      </c>
      <c r="AZ166">
        <v>1200</v>
      </c>
      <c r="BA166">
        <v>1</v>
      </c>
      <c r="BB166" t="str">
        <f t="shared" si="7"/>
        <v xml:space="preserve">N3284F  </v>
      </c>
      <c r="BC166">
        <v>1</v>
      </c>
      <c r="BE166">
        <v>0</v>
      </c>
      <c r="BF166">
        <v>0</v>
      </c>
      <c r="BG166">
        <v>0</v>
      </c>
      <c r="BH166">
        <v>1500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"17:54:36.137"</f>
        <v>17:54:36.137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118</v>
      </c>
      <c r="CQ166">
        <v>219</v>
      </c>
      <c r="CR166">
        <v>3</v>
      </c>
      <c r="CW166">
        <v>9939131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"11/08/2021 17:54:36.366"</f>
        <v>11/08/2021 17:54:36.366</v>
      </c>
      <c r="C167" t="str">
        <f t="shared" si="8"/>
        <v>FFDFD3C0</v>
      </c>
      <c r="D167" t="s">
        <v>113</v>
      </c>
      <c r="E167">
        <v>4</v>
      </c>
      <c r="H167">
        <v>10</v>
      </c>
      <c r="I167" t="s">
        <v>114</v>
      </c>
      <c r="J167" t="s">
        <v>115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"17:54:36.133"</f>
        <v>17:54:36.133</v>
      </c>
      <c r="T167" t="str">
        <f>"17:54:35.733"</f>
        <v>17:54:35.733</v>
      </c>
      <c r="U167" t="str">
        <f t="shared" si="6"/>
        <v>A38EF2</v>
      </c>
      <c r="V167">
        <v>0</v>
      </c>
      <c r="W167">
        <v>0</v>
      </c>
      <c r="X167">
        <v>2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0</v>
      </c>
      <c r="AG167">
        <v>2</v>
      </c>
      <c r="AH167">
        <v>1</v>
      </c>
      <c r="AI167" t="s">
        <v>199</v>
      </c>
      <c r="AJ167">
        <v>33.763454000000003</v>
      </c>
      <c r="AK167" t="s">
        <v>186</v>
      </c>
      <c r="AL167">
        <v>-84.895949000000002</v>
      </c>
      <c r="AM167">
        <v>25</v>
      </c>
      <c r="AN167">
        <v>1250</v>
      </c>
      <c r="AO167" t="s">
        <v>128</v>
      </c>
      <c r="AP167">
        <v>17</v>
      </c>
      <c r="AQ167">
        <v>81</v>
      </c>
      <c r="AR167">
        <v>1088</v>
      </c>
      <c r="AZ167">
        <v>1200</v>
      </c>
      <c r="BA167">
        <v>1</v>
      </c>
      <c r="BB167" t="str">
        <f t="shared" si="7"/>
        <v xml:space="preserve">N3284F  </v>
      </c>
      <c r="BC167">
        <v>1</v>
      </c>
      <c r="BE167">
        <v>0</v>
      </c>
      <c r="BF167">
        <v>0</v>
      </c>
      <c r="BG167">
        <v>0</v>
      </c>
      <c r="BH167">
        <v>1500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"17:54:36.137"</f>
        <v>17:54:36.137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118</v>
      </c>
      <c r="CQ167">
        <v>219</v>
      </c>
      <c r="CR167">
        <v>3</v>
      </c>
      <c r="CW167">
        <v>9939131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"11/08/2021 17:54:37.397"</f>
        <v>11/08/2021 17:54:37.397</v>
      </c>
      <c r="C168" t="str">
        <f t="shared" si="8"/>
        <v>FFDFD3C0</v>
      </c>
      <c r="D168" t="s">
        <v>121</v>
      </c>
      <c r="E168">
        <v>4</v>
      </c>
      <c r="F168">
        <v>2004</v>
      </c>
      <c r="G168" t="s">
        <v>122</v>
      </c>
      <c r="J168" t="s">
        <v>123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"17:54:37.109"</f>
        <v>17:54:37.109</v>
      </c>
      <c r="T168" t="str">
        <f>"17:54:36.709"</f>
        <v>17:54:36.709</v>
      </c>
      <c r="U168" t="str">
        <f t="shared" si="6"/>
        <v>A38EF2</v>
      </c>
      <c r="V168">
        <v>0</v>
      </c>
      <c r="W168">
        <v>0</v>
      </c>
      <c r="X168">
        <v>2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0</v>
      </c>
      <c r="AG168">
        <v>2</v>
      </c>
      <c r="AH168">
        <v>1</v>
      </c>
      <c r="AI168" t="s">
        <v>200</v>
      </c>
      <c r="AJ168">
        <v>33.763818999999998</v>
      </c>
      <c r="AK168" t="s">
        <v>201</v>
      </c>
      <c r="AL168">
        <v>-84.895778000000007</v>
      </c>
      <c r="AM168">
        <v>25</v>
      </c>
      <c r="AN168">
        <v>1250</v>
      </c>
      <c r="AO168" t="s">
        <v>128</v>
      </c>
      <c r="AP168">
        <v>28</v>
      </c>
      <c r="AQ168">
        <v>77</v>
      </c>
      <c r="AR168">
        <v>960</v>
      </c>
      <c r="AZ168">
        <v>1200</v>
      </c>
      <c r="BA168">
        <v>1</v>
      </c>
      <c r="BB168" t="str">
        <f t="shared" si="7"/>
        <v xml:space="preserve">N3284F  </v>
      </c>
      <c r="BC168">
        <v>1</v>
      </c>
      <c r="BE168">
        <v>0</v>
      </c>
      <c r="BF168">
        <v>0</v>
      </c>
      <c r="BG168">
        <v>0</v>
      </c>
      <c r="BH168">
        <v>1500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"17:54:37.115"</f>
        <v>17:54:37.115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118</v>
      </c>
      <c r="CQ168">
        <v>219</v>
      </c>
      <c r="CR168">
        <v>3</v>
      </c>
      <c r="CW168">
        <v>9940775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"11/08/2021 17:54:37.397"</f>
        <v>11/08/2021 17:54:37.397</v>
      </c>
      <c r="C169" t="str">
        <f t="shared" si="8"/>
        <v>FFDFD3C0</v>
      </c>
      <c r="D169" t="s">
        <v>113</v>
      </c>
      <c r="E169">
        <v>4</v>
      </c>
      <c r="H169">
        <v>10</v>
      </c>
      <c r="I169" t="s">
        <v>114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"17:54:37.109"</f>
        <v>17:54:37.109</v>
      </c>
      <c r="T169" t="str">
        <f>"17:54:36.709"</f>
        <v>17:54:36.709</v>
      </c>
      <c r="U169" t="str">
        <f t="shared" si="6"/>
        <v>A38EF2</v>
      </c>
      <c r="V169">
        <v>0</v>
      </c>
      <c r="W169">
        <v>0</v>
      </c>
      <c r="X169">
        <v>2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0</v>
      </c>
      <c r="AG169">
        <v>2</v>
      </c>
      <c r="AH169">
        <v>1</v>
      </c>
      <c r="AI169" t="s">
        <v>200</v>
      </c>
      <c r="AJ169">
        <v>33.763818999999998</v>
      </c>
      <c r="AK169" t="s">
        <v>201</v>
      </c>
      <c r="AL169">
        <v>-84.895778000000007</v>
      </c>
      <c r="AM169">
        <v>25</v>
      </c>
      <c r="AN169">
        <v>1250</v>
      </c>
      <c r="AO169" t="s">
        <v>128</v>
      </c>
      <c r="AP169">
        <v>28</v>
      </c>
      <c r="AQ169">
        <v>77</v>
      </c>
      <c r="AR169">
        <v>960</v>
      </c>
      <c r="AZ169">
        <v>1200</v>
      </c>
      <c r="BA169">
        <v>1</v>
      </c>
      <c r="BB169" t="str">
        <f t="shared" si="7"/>
        <v xml:space="preserve">N3284F  </v>
      </c>
      <c r="BC169">
        <v>1</v>
      </c>
      <c r="BE169">
        <v>0</v>
      </c>
      <c r="BF169">
        <v>0</v>
      </c>
      <c r="BG169">
        <v>0</v>
      </c>
      <c r="BH169">
        <v>1500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"17:54:37.115"</f>
        <v>17:54:37.115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118</v>
      </c>
      <c r="CQ169">
        <v>219</v>
      </c>
      <c r="CR169">
        <v>3</v>
      </c>
      <c r="CW169">
        <v>9940775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"11/08/2021 17:54:37.397"</f>
        <v>11/08/2021 17:54:37.397</v>
      </c>
      <c r="C170" t="str">
        <f t="shared" si="8"/>
        <v>FFDFD3C0</v>
      </c>
      <c r="D170" t="s">
        <v>119</v>
      </c>
      <c r="E170">
        <v>5</v>
      </c>
      <c r="F170">
        <v>1005</v>
      </c>
      <c r="G170" t="s">
        <v>114</v>
      </c>
      <c r="J170" t="s">
        <v>120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"17:54:37.109"</f>
        <v>17:54:37.109</v>
      </c>
      <c r="T170" t="str">
        <f>"17:54:36.709"</f>
        <v>17:54:36.709</v>
      </c>
      <c r="U170" t="str">
        <f t="shared" si="6"/>
        <v>A38EF2</v>
      </c>
      <c r="V170">
        <v>0</v>
      </c>
      <c r="W170">
        <v>0</v>
      </c>
      <c r="X170">
        <v>2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0</v>
      </c>
      <c r="AG170">
        <v>2</v>
      </c>
      <c r="AH170">
        <v>1</v>
      </c>
      <c r="AI170" t="s">
        <v>200</v>
      </c>
      <c r="AJ170">
        <v>33.763818999999998</v>
      </c>
      <c r="AK170" t="s">
        <v>201</v>
      </c>
      <c r="AL170">
        <v>-84.895778000000007</v>
      </c>
      <c r="AM170">
        <v>25</v>
      </c>
      <c r="AN170">
        <v>1250</v>
      </c>
      <c r="AO170" t="s">
        <v>128</v>
      </c>
      <c r="AP170">
        <v>28</v>
      </c>
      <c r="AQ170">
        <v>77</v>
      </c>
      <c r="AR170">
        <v>960</v>
      </c>
      <c r="AZ170">
        <v>1200</v>
      </c>
      <c r="BA170">
        <v>1</v>
      </c>
      <c r="BB170" t="str">
        <f t="shared" si="7"/>
        <v xml:space="preserve">N3284F  </v>
      </c>
      <c r="BC170">
        <v>1</v>
      </c>
      <c r="BE170">
        <v>0</v>
      </c>
      <c r="BF170">
        <v>0</v>
      </c>
      <c r="BG170">
        <v>0</v>
      </c>
      <c r="BH170">
        <v>1500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"17:54:37.115"</f>
        <v>17:54:37.115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118</v>
      </c>
      <c r="CQ170">
        <v>219</v>
      </c>
      <c r="CR170">
        <v>3</v>
      </c>
      <c r="CW170">
        <v>9940775</v>
      </c>
      <c r="CY170">
        <v>0</v>
      </c>
      <c r="CZ170">
        <v>0</v>
      </c>
      <c r="DA170">
        <v>1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"11/08/2021 17:54:37.397"</f>
        <v>11/08/2021 17:54:37.397</v>
      </c>
      <c r="C171" t="str">
        <f t="shared" si="8"/>
        <v>FFDFD3C0</v>
      </c>
      <c r="D171" t="s">
        <v>124</v>
      </c>
      <c r="E171">
        <v>8</v>
      </c>
      <c r="H171">
        <v>176</v>
      </c>
      <c r="I171" t="s">
        <v>114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"17:54:37.109"</f>
        <v>17:54:37.109</v>
      </c>
      <c r="T171" t="str">
        <f>"17:54:36.709"</f>
        <v>17:54:36.709</v>
      </c>
      <c r="U171" t="str">
        <f t="shared" si="6"/>
        <v>A38EF2</v>
      </c>
      <c r="V171">
        <v>0</v>
      </c>
      <c r="W171">
        <v>0</v>
      </c>
      <c r="X171">
        <v>2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0</v>
      </c>
      <c r="AG171">
        <v>2</v>
      </c>
      <c r="AH171">
        <v>1</v>
      </c>
      <c r="AI171" t="s">
        <v>200</v>
      </c>
      <c r="AJ171">
        <v>33.763818999999998</v>
      </c>
      <c r="AK171" t="s">
        <v>201</v>
      </c>
      <c r="AL171">
        <v>-84.895778000000007</v>
      </c>
      <c r="AM171">
        <v>25</v>
      </c>
      <c r="AN171">
        <v>1250</v>
      </c>
      <c r="AO171" t="s">
        <v>128</v>
      </c>
      <c r="AP171">
        <v>28</v>
      </c>
      <c r="AQ171">
        <v>77</v>
      </c>
      <c r="AR171">
        <v>960</v>
      </c>
      <c r="AZ171">
        <v>1200</v>
      </c>
      <c r="BA171">
        <v>1</v>
      </c>
      <c r="BB171" t="str">
        <f t="shared" si="7"/>
        <v xml:space="preserve">N3284F  </v>
      </c>
      <c r="BC171">
        <v>1</v>
      </c>
      <c r="BE171">
        <v>0</v>
      </c>
      <c r="BF171">
        <v>0</v>
      </c>
      <c r="BG171">
        <v>0</v>
      </c>
      <c r="BH171">
        <v>1500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"17:54:37.115"</f>
        <v>17:54:37.115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118</v>
      </c>
      <c r="CQ171">
        <v>219</v>
      </c>
      <c r="CR171">
        <v>3</v>
      </c>
      <c r="CW171">
        <v>9940775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"11/08/2021 17:54:38.394"</f>
        <v>11/08/2021 17:54:38.394</v>
      </c>
      <c r="C172" t="str">
        <f t="shared" si="8"/>
        <v>FFDFD3C0</v>
      </c>
      <c r="D172" t="s">
        <v>124</v>
      </c>
      <c r="E172">
        <v>8</v>
      </c>
      <c r="H172">
        <v>176</v>
      </c>
      <c r="I172" t="s">
        <v>114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"17:54:37.992"</f>
        <v>17:54:37.992</v>
      </c>
      <c r="T172" t="str">
        <f>"17:54:37.592"</f>
        <v>17:54:37.592</v>
      </c>
      <c r="U172" t="str">
        <f t="shared" si="6"/>
        <v>A38EF2</v>
      </c>
      <c r="V172">
        <v>0</v>
      </c>
      <c r="W172">
        <v>0</v>
      </c>
      <c r="X172">
        <v>2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1</v>
      </c>
      <c r="AI172" t="s">
        <v>202</v>
      </c>
      <c r="AJ172">
        <v>33.764161999999999</v>
      </c>
      <c r="AK172" t="s">
        <v>203</v>
      </c>
      <c r="AL172">
        <v>-84.895584999999997</v>
      </c>
      <c r="AM172">
        <v>25</v>
      </c>
      <c r="AN172">
        <v>1275</v>
      </c>
      <c r="AO172" t="s">
        <v>128</v>
      </c>
      <c r="AP172">
        <v>38</v>
      </c>
      <c r="AQ172">
        <v>72</v>
      </c>
      <c r="AR172">
        <v>960</v>
      </c>
      <c r="AZ172">
        <v>1200</v>
      </c>
      <c r="BA172">
        <v>1</v>
      </c>
      <c r="BB172" t="str">
        <f t="shared" si="7"/>
        <v xml:space="preserve">N3284F  </v>
      </c>
      <c r="BC172">
        <v>1</v>
      </c>
      <c r="BE172">
        <v>0</v>
      </c>
      <c r="BF172">
        <v>0</v>
      </c>
      <c r="BG172">
        <v>0</v>
      </c>
      <c r="BH172">
        <v>1525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"17:54:37.995"</f>
        <v>17:54:37.995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118</v>
      </c>
      <c r="CQ172">
        <v>219</v>
      </c>
      <c r="CR172">
        <v>3</v>
      </c>
      <c r="CW172">
        <v>9942288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"11/08/2021 17:54:38.394"</f>
        <v>11/08/2021 17:54:38.394</v>
      </c>
      <c r="C173" t="str">
        <f t="shared" si="8"/>
        <v>FFDFD3C0</v>
      </c>
      <c r="D173" t="s">
        <v>113</v>
      </c>
      <c r="E173">
        <v>4</v>
      </c>
      <c r="H173">
        <v>10</v>
      </c>
      <c r="I173" t="s">
        <v>114</v>
      </c>
      <c r="J173" t="s">
        <v>115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"17:54:37.992"</f>
        <v>17:54:37.992</v>
      </c>
      <c r="T173" t="str">
        <f>"17:54:37.592"</f>
        <v>17:54:37.592</v>
      </c>
      <c r="U173" t="str">
        <f t="shared" si="6"/>
        <v>A38EF2</v>
      </c>
      <c r="V173">
        <v>0</v>
      </c>
      <c r="W173">
        <v>0</v>
      </c>
      <c r="X173">
        <v>2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1</v>
      </c>
      <c r="AI173" t="s">
        <v>202</v>
      </c>
      <c r="AJ173">
        <v>33.764161999999999</v>
      </c>
      <c r="AK173" t="s">
        <v>203</v>
      </c>
      <c r="AL173">
        <v>-84.895584999999997</v>
      </c>
      <c r="AM173">
        <v>25</v>
      </c>
      <c r="AN173">
        <v>1275</v>
      </c>
      <c r="AO173" t="s">
        <v>128</v>
      </c>
      <c r="AP173">
        <v>38</v>
      </c>
      <c r="AQ173">
        <v>72</v>
      </c>
      <c r="AR173">
        <v>960</v>
      </c>
      <c r="AZ173">
        <v>1200</v>
      </c>
      <c r="BA173">
        <v>1</v>
      </c>
      <c r="BB173" t="str">
        <f t="shared" si="7"/>
        <v xml:space="preserve">N3284F  </v>
      </c>
      <c r="BC173">
        <v>1</v>
      </c>
      <c r="BE173">
        <v>0</v>
      </c>
      <c r="BF173">
        <v>0</v>
      </c>
      <c r="BG173">
        <v>0</v>
      </c>
      <c r="BH173">
        <v>1525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"17:54:37.995"</f>
        <v>17:54:37.995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118</v>
      </c>
      <c r="CQ173">
        <v>219</v>
      </c>
      <c r="CR173">
        <v>3</v>
      </c>
      <c r="CW173">
        <v>9942288</v>
      </c>
      <c r="CY173">
        <v>0</v>
      </c>
      <c r="CZ173">
        <v>0</v>
      </c>
      <c r="DA173">
        <v>1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"11/08/2021 17:54:38.394"</f>
        <v>11/08/2021 17:54:38.394</v>
      </c>
      <c r="C174" t="str">
        <f t="shared" si="8"/>
        <v>FFDFD3C0</v>
      </c>
      <c r="D174" t="s">
        <v>119</v>
      </c>
      <c r="E174">
        <v>5</v>
      </c>
      <c r="F174">
        <v>1005</v>
      </c>
      <c r="G174" t="s">
        <v>114</v>
      </c>
      <c r="J174" t="s">
        <v>120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"17:54:37.992"</f>
        <v>17:54:37.992</v>
      </c>
      <c r="T174" t="str">
        <f>"17:54:37.592"</f>
        <v>17:54:37.592</v>
      </c>
      <c r="U174" t="str">
        <f t="shared" si="6"/>
        <v>A38EF2</v>
      </c>
      <c r="V174">
        <v>0</v>
      </c>
      <c r="W174">
        <v>0</v>
      </c>
      <c r="X174">
        <v>2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1</v>
      </c>
      <c r="AI174" t="s">
        <v>202</v>
      </c>
      <c r="AJ174">
        <v>33.764161999999999</v>
      </c>
      <c r="AK174" t="s">
        <v>203</v>
      </c>
      <c r="AL174">
        <v>-84.895584999999997</v>
      </c>
      <c r="AM174">
        <v>25</v>
      </c>
      <c r="AN174">
        <v>1275</v>
      </c>
      <c r="AO174" t="s">
        <v>128</v>
      </c>
      <c r="AP174">
        <v>38</v>
      </c>
      <c r="AQ174">
        <v>72</v>
      </c>
      <c r="AR174">
        <v>960</v>
      </c>
      <c r="AZ174">
        <v>1200</v>
      </c>
      <c r="BA174">
        <v>1</v>
      </c>
      <c r="BB174" t="str">
        <f t="shared" si="7"/>
        <v xml:space="preserve">N3284F  </v>
      </c>
      <c r="BC174">
        <v>1</v>
      </c>
      <c r="BE174">
        <v>0</v>
      </c>
      <c r="BF174">
        <v>0</v>
      </c>
      <c r="BG174">
        <v>0</v>
      </c>
      <c r="BH174">
        <v>1525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"17:54:37.995"</f>
        <v>17:54:37.995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118</v>
      </c>
      <c r="CQ174">
        <v>219</v>
      </c>
      <c r="CR174">
        <v>3</v>
      </c>
      <c r="CW174">
        <v>9942288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"11/08/2021 17:54:38.394"</f>
        <v>11/08/2021 17:54:38.394</v>
      </c>
      <c r="C175" t="str">
        <f t="shared" si="8"/>
        <v>FFDFD3C0</v>
      </c>
      <c r="D175" t="s">
        <v>121</v>
      </c>
      <c r="E175">
        <v>4</v>
      </c>
      <c r="F175">
        <v>2004</v>
      </c>
      <c r="G175" t="s">
        <v>122</v>
      </c>
      <c r="J175" t="s">
        <v>123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"17:54:37.992"</f>
        <v>17:54:37.992</v>
      </c>
      <c r="T175" t="str">
        <f>"17:54:37.592"</f>
        <v>17:54:37.592</v>
      </c>
      <c r="U175" t="str">
        <f t="shared" si="6"/>
        <v>A38EF2</v>
      </c>
      <c r="V175">
        <v>0</v>
      </c>
      <c r="W175">
        <v>0</v>
      </c>
      <c r="X175">
        <v>2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1</v>
      </c>
      <c r="AI175" t="s">
        <v>202</v>
      </c>
      <c r="AJ175">
        <v>33.764161999999999</v>
      </c>
      <c r="AK175" t="s">
        <v>203</v>
      </c>
      <c r="AL175">
        <v>-84.895584999999997</v>
      </c>
      <c r="AM175">
        <v>25</v>
      </c>
      <c r="AN175">
        <v>1275</v>
      </c>
      <c r="AO175" t="s">
        <v>128</v>
      </c>
      <c r="AP175">
        <v>38</v>
      </c>
      <c r="AQ175">
        <v>72</v>
      </c>
      <c r="AR175">
        <v>960</v>
      </c>
      <c r="AZ175">
        <v>1200</v>
      </c>
      <c r="BA175">
        <v>1</v>
      </c>
      <c r="BB175" t="str">
        <f t="shared" si="7"/>
        <v xml:space="preserve">N3284F  </v>
      </c>
      <c r="BC175">
        <v>1</v>
      </c>
      <c r="BE175">
        <v>0</v>
      </c>
      <c r="BF175">
        <v>0</v>
      </c>
      <c r="BG175">
        <v>0</v>
      </c>
      <c r="BH175">
        <v>1525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"17:54:37.995"</f>
        <v>17:54:37.995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118</v>
      </c>
      <c r="CQ175">
        <v>219</v>
      </c>
      <c r="CR175">
        <v>3</v>
      </c>
      <c r="CW175">
        <v>9942288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"11/08/2021 17:54:39.285"</f>
        <v>11/08/2021 17:54:39.285</v>
      </c>
      <c r="C176" t="str">
        <f t="shared" si="8"/>
        <v>FFDFD3C0</v>
      </c>
      <c r="D176" t="s">
        <v>119</v>
      </c>
      <c r="E176">
        <v>5</v>
      </c>
      <c r="F176">
        <v>1005</v>
      </c>
      <c r="G176" t="s">
        <v>114</v>
      </c>
      <c r="J176" t="s">
        <v>120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"17:54:39.016"</f>
        <v>17:54:39.016</v>
      </c>
      <c r="T176" t="str">
        <f>"17:54:38.516"</f>
        <v>17:54:38.516</v>
      </c>
      <c r="U176" t="str">
        <f t="shared" si="6"/>
        <v>A38EF2</v>
      </c>
      <c r="V176">
        <v>0</v>
      </c>
      <c r="W176">
        <v>0</v>
      </c>
      <c r="X176">
        <v>2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1</v>
      </c>
      <c r="AI176" t="s">
        <v>204</v>
      </c>
      <c r="AJ176">
        <v>33.764440999999998</v>
      </c>
      <c r="AK176" t="s">
        <v>205</v>
      </c>
      <c r="AL176">
        <v>-84.895306000000005</v>
      </c>
      <c r="AM176">
        <v>25</v>
      </c>
      <c r="AN176">
        <v>1300</v>
      </c>
      <c r="AO176" t="s">
        <v>128</v>
      </c>
      <c r="AP176">
        <v>47</v>
      </c>
      <c r="AQ176">
        <v>64</v>
      </c>
      <c r="AR176">
        <v>1152</v>
      </c>
      <c r="AZ176">
        <v>1200</v>
      </c>
      <c r="BA176">
        <v>1</v>
      </c>
      <c r="BB176" t="str">
        <f t="shared" si="7"/>
        <v xml:space="preserve">N3284F  </v>
      </c>
      <c r="BC176">
        <v>1</v>
      </c>
      <c r="BE176">
        <v>0</v>
      </c>
      <c r="BF176">
        <v>0</v>
      </c>
      <c r="BG176">
        <v>0</v>
      </c>
      <c r="BH176">
        <v>1525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"17:54:39.016"</f>
        <v>17:54:39.016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118</v>
      </c>
      <c r="CQ176">
        <v>219</v>
      </c>
      <c r="CR176">
        <v>3</v>
      </c>
      <c r="CW176">
        <v>9943950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"11/08/2021 17:54:39.285"</f>
        <v>11/08/2021 17:54:39.285</v>
      </c>
      <c r="C177" t="str">
        <f t="shared" si="8"/>
        <v>FFDFD3C0</v>
      </c>
      <c r="D177" t="s">
        <v>121</v>
      </c>
      <c r="E177">
        <v>4</v>
      </c>
      <c r="F177">
        <v>2004</v>
      </c>
      <c r="G177" t="s">
        <v>122</v>
      </c>
      <c r="J177" t="s">
        <v>123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"17:54:39.016"</f>
        <v>17:54:39.016</v>
      </c>
      <c r="T177" t="str">
        <f>"17:54:38.516"</f>
        <v>17:54:38.516</v>
      </c>
      <c r="U177" t="str">
        <f t="shared" si="6"/>
        <v>A38EF2</v>
      </c>
      <c r="V177">
        <v>0</v>
      </c>
      <c r="W177">
        <v>0</v>
      </c>
      <c r="X177">
        <v>2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1</v>
      </c>
      <c r="AI177" t="s">
        <v>204</v>
      </c>
      <c r="AJ177">
        <v>33.764440999999998</v>
      </c>
      <c r="AK177" t="s">
        <v>205</v>
      </c>
      <c r="AL177">
        <v>-84.895306000000005</v>
      </c>
      <c r="AM177">
        <v>25</v>
      </c>
      <c r="AN177">
        <v>1300</v>
      </c>
      <c r="AO177" t="s">
        <v>128</v>
      </c>
      <c r="AP177">
        <v>47</v>
      </c>
      <c r="AQ177">
        <v>64</v>
      </c>
      <c r="AR177">
        <v>1152</v>
      </c>
      <c r="AZ177">
        <v>1200</v>
      </c>
      <c r="BA177">
        <v>1</v>
      </c>
      <c r="BB177" t="str">
        <f t="shared" si="7"/>
        <v xml:space="preserve">N3284F  </v>
      </c>
      <c r="BC177">
        <v>1</v>
      </c>
      <c r="BE177">
        <v>0</v>
      </c>
      <c r="BF177">
        <v>0</v>
      </c>
      <c r="BG177">
        <v>0</v>
      </c>
      <c r="BH177">
        <v>1525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"17:54:39.016"</f>
        <v>17:54:39.016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118</v>
      </c>
      <c r="CQ177">
        <v>219</v>
      </c>
      <c r="CR177">
        <v>3</v>
      </c>
      <c r="CW177">
        <v>9943950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"11/08/2021 17:54:39.285"</f>
        <v>11/08/2021 17:54:39.285</v>
      </c>
      <c r="C178" t="str">
        <f t="shared" si="8"/>
        <v>FFDFD3C0</v>
      </c>
      <c r="D178" t="s">
        <v>124</v>
      </c>
      <c r="E178">
        <v>8</v>
      </c>
      <c r="H178">
        <v>176</v>
      </c>
      <c r="I178" t="s">
        <v>114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"17:54:39.016"</f>
        <v>17:54:39.016</v>
      </c>
      <c r="T178" t="str">
        <f>"17:54:38.516"</f>
        <v>17:54:38.516</v>
      </c>
      <c r="U178" t="str">
        <f t="shared" si="6"/>
        <v>A38EF2</v>
      </c>
      <c r="V178">
        <v>0</v>
      </c>
      <c r="W178">
        <v>0</v>
      </c>
      <c r="X178">
        <v>2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1</v>
      </c>
      <c r="AI178" t="s">
        <v>204</v>
      </c>
      <c r="AJ178">
        <v>33.764440999999998</v>
      </c>
      <c r="AK178" t="s">
        <v>205</v>
      </c>
      <c r="AL178">
        <v>-84.895306000000005</v>
      </c>
      <c r="AM178">
        <v>25</v>
      </c>
      <c r="AN178">
        <v>1300</v>
      </c>
      <c r="AO178" t="s">
        <v>128</v>
      </c>
      <c r="AP178">
        <v>47</v>
      </c>
      <c r="AQ178">
        <v>64</v>
      </c>
      <c r="AR178">
        <v>1152</v>
      </c>
      <c r="AZ178">
        <v>1200</v>
      </c>
      <c r="BA178">
        <v>1</v>
      </c>
      <c r="BB178" t="str">
        <f t="shared" si="7"/>
        <v xml:space="preserve">N3284F  </v>
      </c>
      <c r="BC178">
        <v>1</v>
      </c>
      <c r="BE178">
        <v>0</v>
      </c>
      <c r="BF178">
        <v>0</v>
      </c>
      <c r="BG178">
        <v>0</v>
      </c>
      <c r="BH178">
        <v>1525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"17:54:39.016"</f>
        <v>17:54:39.016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118</v>
      </c>
      <c r="CQ178">
        <v>219</v>
      </c>
      <c r="CR178">
        <v>3</v>
      </c>
      <c r="CW178">
        <v>9943950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"11/08/2021 17:54:39.285"</f>
        <v>11/08/2021 17:54:39.285</v>
      </c>
      <c r="C179" t="str">
        <f t="shared" si="8"/>
        <v>FFDFD3C0</v>
      </c>
      <c r="D179" t="s">
        <v>113</v>
      </c>
      <c r="E179">
        <v>4</v>
      </c>
      <c r="H179">
        <v>10</v>
      </c>
      <c r="I179" t="s">
        <v>114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"17:54:39.016"</f>
        <v>17:54:39.016</v>
      </c>
      <c r="T179" t="str">
        <f>"17:54:38.516"</f>
        <v>17:54:38.516</v>
      </c>
      <c r="U179" t="str">
        <f t="shared" si="6"/>
        <v>A38EF2</v>
      </c>
      <c r="V179">
        <v>0</v>
      </c>
      <c r="W179">
        <v>0</v>
      </c>
      <c r="X179">
        <v>2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1</v>
      </c>
      <c r="AI179" t="s">
        <v>204</v>
      </c>
      <c r="AJ179">
        <v>33.764440999999998</v>
      </c>
      <c r="AK179" t="s">
        <v>205</v>
      </c>
      <c r="AL179">
        <v>-84.895306000000005</v>
      </c>
      <c r="AM179">
        <v>25</v>
      </c>
      <c r="AN179">
        <v>1300</v>
      </c>
      <c r="AO179" t="s">
        <v>128</v>
      </c>
      <c r="AP179">
        <v>47</v>
      </c>
      <c r="AQ179">
        <v>64</v>
      </c>
      <c r="AR179">
        <v>1152</v>
      </c>
      <c r="AZ179">
        <v>1200</v>
      </c>
      <c r="BA179">
        <v>1</v>
      </c>
      <c r="BB179" t="str">
        <f t="shared" si="7"/>
        <v xml:space="preserve">N3284F  </v>
      </c>
      <c r="BC179">
        <v>1</v>
      </c>
      <c r="BE179">
        <v>0</v>
      </c>
      <c r="BF179">
        <v>0</v>
      </c>
      <c r="BG179">
        <v>0</v>
      </c>
      <c r="BH179">
        <v>1525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"17:54:39.016"</f>
        <v>17:54:39.016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118</v>
      </c>
      <c r="CQ179">
        <v>219</v>
      </c>
      <c r="CR179">
        <v>3</v>
      </c>
      <c r="CW179">
        <v>9943950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"11/08/2021 17:54:40.254"</f>
        <v>11/08/2021 17:54:40.254</v>
      </c>
      <c r="C180" t="str">
        <f t="shared" si="8"/>
        <v>FFDFD3C0</v>
      </c>
      <c r="D180" t="s">
        <v>121</v>
      </c>
      <c r="E180">
        <v>4</v>
      </c>
      <c r="F180">
        <v>2004</v>
      </c>
      <c r="G180" t="s">
        <v>122</v>
      </c>
      <c r="J180" t="s">
        <v>123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"17:54:39.977"</f>
        <v>17:54:39.977</v>
      </c>
      <c r="T180" t="str">
        <f>"17:54:39.577"</f>
        <v>17:54:39.577</v>
      </c>
      <c r="U180" t="str">
        <f t="shared" si="6"/>
        <v>A38EF2</v>
      </c>
      <c r="V180">
        <v>0</v>
      </c>
      <c r="W180">
        <v>0</v>
      </c>
      <c r="X180">
        <v>2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1</v>
      </c>
      <c r="AI180" t="s">
        <v>206</v>
      </c>
      <c r="AJ180">
        <v>33.764656000000002</v>
      </c>
      <c r="AK180" t="s">
        <v>207</v>
      </c>
      <c r="AL180">
        <v>-84.895026999999999</v>
      </c>
      <c r="AM180">
        <v>25</v>
      </c>
      <c r="AN180">
        <v>1300</v>
      </c>
      <c r="AO180" t="s">
        <v>128</v>
      </c>
      <c r="AP180">
        <v>55</v>
      </c>
      <c r="AQ180">
        <v>56</v>
      </c>
      <c r="AR180">
        <v>960</v>
      </c>
      <c r="AZ180">
        <v>1200</v>
      </c>
      <c r="BA180">
        <v>1</v>
      </c>
      <c r="BB180" t="str">
        <f t="shared" si="7"/>
        <v xml:space="preserve">N3284F  </v>
      </c>
      <c r="BC180">
        <v>1</v>
      </c>
      <c r="BE180">
        <v>0</v>
      </c>
      <c r="BF180">
        <v>0</v>
      </c>
      <c r="BG180">
        <v>0</v>
      </c>
      <c r="BH180">
        <v>1550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"17:54:39.982"</f>
        <v>17:54:39.982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118</v>
      </c>
      <c r="CQ180">
        <v>219</v>
      </c>
      <c r="CR180">
        <v>0</v>
      </c>
      <c r="CW180">
        <v>25898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"11/08/2021 17:54:40.254"</f>
        <v>11/08/2021 17:54:40.254</v>
      </c>
      <c r="C181" t="str">
        <f t="shared" si="8"/>
        <v>FFDFD3C0</v>
      </c>
      <c r="D181" t="s">
        <v>124</v>
      </c>
      <c r="E181">
        <v>8</v>
      </c>
      <c r="H181">
        <v>176</v>
      </c>
      <c r="I181" t="s">
        <v>114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"17:54:39.977"</f>
        <v>17:54:39.977</v>
      </c>
      <c r="T181" t="str">
        <f>"17:54:39.577"</f>
        <v>17:54:39.577</v>
      </c>
      <c r="U181" t="str">
        <f t="shared" si="6"/>
        <v>A38EF2</v>
      </c>
      <c r="V181">
        <v>0</v>
      </c>
      <c r="W181">
        <v>0</v>
      </c>
      <c r="X181">
        <v>2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1</v>
      </c>
      <c r="AI181" t="s">
        <v>206</v>
      </c>
      <c r="AJ181">
        <v>33.764656000000002</v>
      </c>
      <c r="AK181" t="s">
        <v>207</v>
      </c>
      <c r="AL181">
        <v>-84.895026999999999</v>
      </c>
      <c r="AM181">
        <v>25</v>
      </c>
      <c r="AN181">
        <v>1300</v>
      </c>
      <c r="AO181" t="s">
        <v>128</v>
      </c>
      <c r="AP181">
        <v>55</v>
      </c>
      <c r="AQ181">
        <v>56</v>
      </c>
      <c r="AR181">
        <v>960</v>
      </c>
      <c r="AZ181">
        <v>1200</v>
      </c>
      <c r="BA181">
        <v>1</v>
      </c>
      <c r="BB181" t="str">
        <f t="shared" si="7"/>
        <v xml:space="preserve">N3284F  </v>
      </c>
      <c r="BC181">
        <v>1</v>
      </c>
      <c r="BE181">
        <v>0</v>
      </c>
      <c r="BF181">
        <v>0</v>
      </c>
      <c r="BG181">
        <v>0</v>
      </c>
      <c r="BH181">
        <v>1550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"17:54:39.982"</f>
        <v>17:54:39.982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118</v>
      </c>
      <c r="CQ181">
        <v>219</v>
      </c>
      <c r="CR181">
        <v>0</v>
      </c>
      <c r="CW181">
        <v>25898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"11/08/2021 17:54:40.254"</f>
        <v>11/08/2021 17:54:40.254</v>
      </c>
      <c r="C182" t="str">
        <f t="shared" si="8"/>
        <v>FFDFD3C0</v>
      </c>
      <c r="D182" t="s">
        <v>113</v>
      </c>
      <c r="E182">
        <v>4</v>
      </c>
      <c r="H182">
        <v>10</v>
      </c>
      <c r="I182" t="s">
        <v>114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"17:54:39.977"</f>
        <v>17:54:39.977</v>
      </c>
      <c r="T182" t="str">
        <f>"17:54:39.577"</f>
        <v>17:54:39.577</v>
      </c>
      <c r="U182" t="str">
        <f t="shared" si="6"/>
        <v>A38EF2</v>
      </c>
      <c r="V182">
        <v>0</v>
      </c>
      <c r="W182">
        <v>0</v>
      </c>
      <c r="X182">
        <v>2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1</v>
      </c>
      <c r="AI182" t="s">
        <v>206</v>
      </c>
      <c r="AJ182">
        <v>33.764656000000002</v>
      </c>
      <c r="AK182" t="s">
        <v>207</v>
      </c>
      <c r="AL182">
        <v>-84.895026999999999</v>
      </c>
      <c r="AM182">
        <v>25</v>
      </c>
      <c r="AN182">
        <v>1300</v>
      </c>
      <c r="AO182" t="s">
        <v>128</v>
      </c>
      <c r="AP182">
        <v>55</v>
      </c>
      <c r="AQ182">
        <v>56</v>
      </c>
      <c r="AR182">
        <v>960</v>
      </c>
      <c r="AZ182">
        <v>1200</v>
      </c>
      <c r="BA182">
        <v>1</v>
      </c>
      <c r="BB182" t="str">
        <f t="shared" si="7"/>
        <v xml:space="preserve">N3284F  </v>
      </c>
      <c r="BC182">
        <v>1</v>
      </c>
      <c r="BE182">
        <v>0</v>
      </c>
      <c r="BF182">
        <v>0</v>
      </c>
      <c r="BG182">
        <v>0</v>
      </c>
      <c r="BH182">
        <v>1550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"17:54:39.982"</f>
        <v>17:54:39.982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118</v>
      </c>
      <c r="CQ182">
        <v>219</v>
      </c>
      <c r="CR182">
        <v>0</v>
      </c>
      <c r="CW182">
        <v>25898</v>
      </c>
      <c r="CY182">
        <v>0</v>
      </c>
      <c r="CZ182">
        <v>0</v>
      </c>
      <c r="DA182">
        <v>1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"11/08/2021 17:54:40.254"</f>
        <v>11/08/2021 17:54:40.254</v>
      </c>
      <c r="C183" t="str">
        <f t="shared" si="8"/>
        <v>FFDFD3C0</v>
      </c>
      <c r="D183" t="s">
        <v>119</v>
      </c>
      <c r="E183">
        <v>5</v>
      </c>
      <c r="F183">
        <v>1005</v>
      </c>
      <c r="G183" t="s">
        <v>114</v>
      </c>
      <c r="J183" t="s">
        <v>120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"17:54:39.977"</f>
        <v>17:54:39.977</v>
      </c>
      <c r="T183" t="str">
        <f>"17:54:39.577"</f>
        <v>17:54:39.577</v>
      </c>
      <c r="U183" t="str">
        <f t="shared" si="6"/>
        <v>A38EF2</v>
      </c>
      <c r="V183">
        <v>0</v>
      </c>
      <c r="W183">
        <v>0</v>
      </c>
      <c r="X183">
        <v>2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1</v>
      </c>
      <c r="AI183" t="s">
        <v>206</v>
      </c>
      <c r="AJ183">
        <v>33.764656000000002</v>
      </c>
      <c r="AK183" t="s">
        <v>207</v>
      </c>
      <c r="AL183">
        <v>-84.895026999999999</v>
      </c>
      <c r="AM183">
        <v>25</v>
      </c>
      <c r="AN183">
        <v>1300</v>
      </c>
      <c r="AO183" t="s">
        <v>128</v>
      </c>
      <c r="AP183">
        <v>55</v>
      </c>
      <c r="AQ183">
        <v>56</v>
      </c>
      <c r="AR183">
        <v>960</v>
      </c>
      <c r="AZ183">
        <v>1200</v>
      </c>
      <c r="BA183">
        <v>1</v>
      </c>
      <c r="BB183" t="str">
        <f t="shared" si="7"/>
        <v xml:space="preserve">N3284F  </v>
      </c>
      <c r="BC183">
        <v>1</v>
      </c>
      <c r="BE183">
        <v>0</v>
      </c>
      <c r="BF183">
        <v>0</v>
      </c>
      <c r="BG183">
        <v>0</v>
      </c>
      <c r="BH183">
        <v>1550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"17:54:39.982"</f>
        <v>17:54:39.982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118</v>
      </c>
      <c r="CQ183">
        <v>219</v>
      </c>
      <c r="CR183">
        <v>0</v>
      </c>
      <c r="CW183">
        <v>25898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"11/08/2021 17:54:41.754"</f>
        <v>11/08/2021 17:54:41.754</v>
      </c>
      <c r="C184" t="str">
        <f t="shared" si="8"/>
        <v>FFDFD3C0</v>
      </c>
      <c r="D184" t="s">
        <v>119</v>
      </c>
      <c r="E184">
        <v>5</v>
      </c>
      <c r="F184">
        <v>1005</v>
      </c>
      <c r="G184" t="s">
        <v>114</v>
      </c>
      <c r="J184" t="s">
        <v>120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"17:54:41.531"</f>
        <v>17:54:41.531</v>
      </c>
      <c r="T184" t="str">
        <f>"17:54:41.031"</f>
        <v>17:54:41.031</v>
      </c>
      <c r="U184" t="str">
        <f t="shared" si="6"/>
        <v>A38EF2</v>
      </c>
      <c r="V184">
        <v>0</v>
      </c>
      <c r="W184">
        <v>0</v>
      </c>
      <c r="X184">
        <v>2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1</v>
      </c>
      <c r="AI184" t="s">
        <v>208</v>
      </c>
      <c r="AJ184">
        <v>33.764977000000002</v>
      </c>
      <c r="AK184" t="s">
        <v>209</v>
      </c>
      <c r="AL184">
        <v>-84.894447</v>
      </c>
      <c r="AM184">
        <v>25</v>
      </c>
      <c r="AN184">
        <v>1325</v>
      </c>
      <c r="AO184" t="s">
        <v>128</v>
      </c>
      <c r="AP184">
        <v>66</v>
      </c>
      <c r="AQ184">
        <v>42</v>
      </c>
      <c r="AR184">
        <v>384</v>
      </c>
      <c r="AZ184">
        <v>1200</v>
      </c>
      <c r="BA184">
        <v>1</v>
      </c>
      <c r="BB184" t="str">
        <f t="shared" si="7"/>
        <v xml:space="preserve">N3284F  </v>
      </c>
      <c r="BC184">
        <v>1</v>
      </c>
      <c r="BE184">
        <v>0</v>
      </c>
      <c r="BF184">
        <v>0</v>
      </c>
      <c r="BG184">
        <v>0</v>
      </c>
      <c r="BH184">
        <v>1575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"17:54:41.539"</f>
        <v>17:54:41.539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118</v>
      </c>
      <c r="CQ184">
        <v>219</v>
      </c>
      <c r="CR184">
        <v>3</v>
      </c>
      <c r="CW184">
        <v>9947833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"11/08/2021 17:54:41.785"</f>
        <v>11/08/2021 17:54:41.785</v>
      </c>
      <c r="C185" t="str">
        <f t="shared" si="8"/>
        <v>FFDFD3C0</v>
      </c>
      <c r="D185" t="s">
        <v>121</v>
      </c>
      <c r="E185">
        <v>4</v>
      </c>
      <c r="F185">
        <v>2004</v>
      </c>
      <c r="G185" t="s">
        <v>122</v>
      </c>
      <c r="J185" t="s">
        <v>123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"17:54:41.531"</f>
        <v>17:54:41.531</v>
      </c>
      <c r="T185" t="str">
        <f>"17:54:41.031"</f>
        <v>17:54:41.031</v>
      </c>
      <c r="U185" t="str">
        <f t="shared" si="6"/>
        <v>A38EF2</v>
      </c>
      <c r="V185">
        <v>0</v>
      </c>
      <c r="W185">
        <v>0</v>
      </c>
      <c r="X185">
        <v>2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1</v>
      </c>
      <c r="AI185" t="s">
        <v>208</v>
      </c>
      <c r="AJ185">
        <v>33.764977000000002</v>
      </c>
      <c r="AK185" t="s">
        <v>209</v>
      </c>
      <c r="AL185">
        <v>-84.894447</v>
      </c>
      <c r="AM185">
        <v>25</v>
      </c>
      <c r="AN185">
        <v>1325</v>
      </c>
      <c r="AO185" t="s">
        <v>128</v>
      </c>
      <c r="AP185">
        <v>66</v>
      </c>
      <c r="AQ185">
        <v>42</v>
      </c>
      <c r="AR185">
        <v>384</v>
      </c>
      <c r="AZ185">
        <v>1200</v>
      </c>
      <c r="BA185">
        <v>1</v>
      </c>
      <c r="BB185" t="str">
        <f t="shared" si="7"/>
        <v xml:space="preserve">N3284F  </v>
      </c>
      <c r="BC185">
        <v>1</v>
      </c>
      <c r="BE185">
        <v>0</v>
      </c>
      <c r="BF185">
        <v>0</v>
      </c>
      <c r="BG185">
        <v>0</v>
      </c>
      <c r="BH185">
        <v>1575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"17:54:41.539"</f>
        <v>17:54:41.539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118</v>
      </c>
      <c r="CQ185">
        <v>219</v>
      </c>
      <c r="CR185">
        <v>3</v>
      </c>
      <c r="CW185">
        <v>9947833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"11/08/2021 17:54:41.785"</f>
        <v>11/08/2021 17:54:41.785</v>
      </c>
      <c r="C186" t="str">
        <f t="shared" si="8"/>
        <v>FFDFD3C0</v>
      </c>
      <c r="D186" t="s">
        <v>124</v>
      </c>
      <c r="E186">
        <v>8</v>
      </c>
      <c r="H186">
        <v>176</v>
      </c>
      <c r="I186" t="s">
        <v>114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"17:54:41.531"</f>
        <v>17:54:41.531</v>
      </c>
      <c r="T186" t="str">
        <f>"17:54:41.031"</f>
        <v>17:54:41.031</v>
      </c>
      <c r="U186" t="str">
        <f t="shared" si="6"/>
        <v>A38EF2</v>
      </c>
      <c r="V186">
        <v>0</v>
      </c>
      <c r="W186">
        <v>0</v>
      </c>
      <c r="X186">
        <v>2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1</v>
      </c>
      <c r="AI186" t="s">
        <v>208</v>
      </c>
      <c r="AJ186">
        <v>33.764977000000002</v>
      </c>
      <c r="AK186" t="s">
        <v>209</v>
      </c>
      <c r="AL186">
        <v>-84.894447</v>
      </c>
      <c r="AM186">
        <v>25</v>
      </c>
      <c r="AN186">
        <v>1325</v>
      </c>
      <c r="AO186" t="s">
        <v>128</v>
      </c>
      <c r="AP186">
        <v>66</v>
      </c>
      <c r="AQ186">
        <v>42</v>
      </c>
      <c r="AR186">
        <v>384</v>
      </c>
      <c r="AZ186">
        <v>1200</v>
      </c>
      <c r="BA186">
        <v>1</v>
      </c>
      <c r="BB186" t="str">
        <f t="shared" si="7"/>
        <v xml:space="preserve">N3284F  </v>
      </c>
      <c r="BC186">
        <v>1</v>
      </c>
      <c r="BE186">
        <v>0</v>
      </c>
      <c r="BF186">
        <v>0</v>
      </c>
      <c r="BG186">
        <v>0</v>
      </c>
      <c r="BH186">
        <v>1575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"17:54:41.539"</f>
        <v>17:54:41.539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118</v>
      </c>
      <c r="CQ186">
        <v>219</v>
      </c>
      <c r="CR186">
        <v>3</v>
      </c>
      <c r="CW186">
        <v>9947833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"11/08/2021 17:54:41.785"</f>
        <v>11/08/2021 17:54:41.785</v>
      </c>
      <c r="C187" t="str">
        <f t="shared" si="8"/>
        <v>FFDFD3C0</v>
      </c>
      <c r="D187" t="s">
        <v>113</v>
      </c>
      <c r="E187">
        <v>4</v>
      </c>
      <c r="H187">
        <v>10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"17:54:41.531"</f>
        <v>17:54:41.531</v>
      </c>
      <c r="T187" t="str">
        <f>"17:54:41.031"</f>
        <v>17:54:41.031</v>
      </c>
      <c r="U187" t="str">
        <f t="shared" si="6"/>
        <v>A38EF2</v>
      </c>
      <c r="V187">
        <v>0</v>
      </c>
      <c r="W187">
        <v>0</v>
      </c>
      <c r="X187">
        <v>2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1</v>
      </c>
      <c r="AI187" t="s">
        <v>208</v>
      </c>
      <c r="AJ187">
        <v>33.764977000000002</v>
      </c>
      <c r="AK187" t="s">
        <v>209</v>
      </c>
      <c r="AL187">
        <v>-84.894447</v>
      </c>
      <c r="AM187">
        <v>25</v>
      </c>
      <c r="AN187">
        <v>1325</v>
      </c>
      <c r="AO187" t="s">
        <v>128</v>
      </c>
      <c r="AP187">
        <v>66</v>
      </c>
      <c r="AQ187">
        <v>42</v>
      </c>
      <c r="AR187">
        <v>384</v>
      </c>
      <c r="AZ187">
        <v>1200</v>
      </c>
      <c r="BA187">
        <v>1</v>
      </c>
      <c r="BB187" t="str">
        <f t="shared" si="7"/>
        <v xml:space="preserve">N3284F  </v>
      </c>
      <c r="BC187">
        <v>1</v>
      </c>
      <c r="BE187">
        <v>0</v>
      </c>
      <c r="BF187">
        <v>0</v>
      </c>
      <c r="BG187">
        <v>0</v>
      </c>
      <c r="BH187">
        <v>1575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"17:54:41.539"</f>
        <v>17:54:41.539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118</v>
      </c>
      <c r="CQ187">
        <v>219</v>
      </c>
      <c r="CR187">
        <v>3</v>
      </c>
      <c r="CW187">
        <v>9947833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"11/08/2021 17:54:43.019"</f>
        <v>11/08/2021 17:54:43.019</v>
      </c>
      <c r="C188" t="str">
        <f t="shared" si="8"/>
        <v>FFDFD3C0</v>
      </c>
      <c r="D188" t="s">
        <v>119</v>
      </c>
      <c r="E188">
        <v>5</v>
      </c>
      <c r="F188">
        <v>1005</v>
      </c>
      <c r="G188" t="s">
        <v>114</v>
      </c>
      <c r="J188" t="s">
        <v>120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"17:54:42.664"</f>
        <v>17:54:42.664</v>
      </c>
      <c r="T188" t="str">
        <f>"17:54:42.164"</f>
        <v>17:54:42.164</v>
      </c>
      <c r="U188" t="str">
        <f t="shared" si="6"/>
        <v>A38EF2</v>
      </c>
      <c r="V188">
        <v>0</v>
      </c>
      <c r="W188">
        <v>0</v>
      </c>
      <c r="X188">
        <v>2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1</v>
      </c>
      <c r="AI188" t="s">
        <v>210</v>
      </c>
      <c r="AJ188">
        <v>33.765127999999997</v>
      </c>
      <c r="AK188" t="s">
        <v>211</v>
      </c>
      <c r="AL188">
        <v>-84.893996999999999</v>
      </c>
      <c r="AM188">
        <v>25</v>
      </c>
      <c r="AN188">
        <v>1350</v>
      </c>
      <c r="AO188" t="s">
        <v>128</v>
      </c>
      <c r="AP188">
        <v>71</v>
      </c>
      <c r="AQ188">
        <v>32</v>
      </c>
      <c r="AR188">
        <v>320</v>
      </c>
      <c r="AZ188">
        <v>1200</v>
      </c>
      <c r="BA188">
        <v>1</v>
      </c>
      <c r="BB188" t="str">
        <f t="shared" si="7"/>
        <v xml:space="preserve">N3284F  </v>
      </c>
      <c r="BC188">
        <v>1</v>
      </c>
      <c r="BE188">
        <v>0</v>
      </c>
      <c r="BF188">
        <v>0</v>
      </c>
      <c r="BG188">
        <v>0</v>
      </c>
      <c r="BH188">
        <v>1575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"17:54:42.668"</f>
        <v>17:54:42.668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118</v>
      </c>
      <c r="CQ188">
        <v>219</v>
      </c>
      <c r="CR188">
        <v>3</v>
      </c>
      <c r="CW188">
        <v>9949661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"11/08/2021 17:54:43.019"</f>
        <v>11/08/2021 17:54:43.019</v>
      </c>
      <c r="C189" t="str">
        <f t="shared" si="8"/>
        <v>FFDFD3C0</v>
      </c>
      <c r="D189" t="s">
        <v>121</v>
      </c>
      <c r="E189">
        <v>4</v>
      </c>
      <c r="F189">
        <v>2004</v>
      </c>
      <c r="G189" t="s">
        <v>122</v>
      </c>
      <c r="J189" t="s">
        <v>123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"17:54:42.664"</f>
        <v>17:54:42.664</v>
      </c>
      <c r="T189" t="str">
        <f>"17:54:42.164"</f>
        <v>17:54:42.164</v>
      </c>
      <c r="U189" t="str">
        <f t="shared" si="6"/>
        <v>A38EF2</v>
      </c>
      <c r="V189">
        <v>0</v>
      </c>
      <c r="W189">
        <v>0</v>
      </c>
      <c r="X189">
        <v>2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1</v>
      </c>
      <c r="AI189" t="s">
        <v>210</v>
      </c>
      <c r="AJ189">
        <v>33.765127999999997</v>
      </c>
      <c r="AK189" t="s">
        <v>211</v>
      </c>
      <c r="AL189">
        <v>-84.893996999999999</v>
      </c>
      <c r="AM189">
        <v>25</v>
      </c>
      <c r="AN189">
        <v>1350</v>
      </c>
      <c r="AO189" t="s">
        <v>128</v>
      </c>
      <c r="AP189">
        <v>71</v>
      </c>
      <c r="AQ189">
        <v>32</v>
      </c>
      <c r="AR189">
        <v>320</v>
      </c>
      <c r="AZ189">
        <v>1200</v>
      </c>
      <c r="BA189">
        <v>1</v>
      </c>
      <c r="BB189" t="str">
        <f t="shared" si="7"/>
        <v xml:space="preserve">N3284F  </v>
      </c>
      <c r="BC189">
        <v>1</v>
      </c>
      <c r="BE189">
        <v>0</v>
      </c>
      <c r="BF189">
        <v>0</v>
      </c>
      <c r="BG189">
        <v>0</v>
      </c>
      <c r="BH189">
        <v>1575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"17:54:42.668"</f>
        <v>17:54:42.668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118</v>
      </c>
      <c r="CQ189">
        <v>219</v>
      </c>
      <c r="CR189">
        <v>3</v>
      </c>
      <c r="CW189">
        <v>9949661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"11/08/2021 17:54:43.019"</f>
        <v>11/08/2021 17:54:43.019</v>
      </c>
      <c r="C190" t="str">
        <f t="shared" si="8"/>
        <v>FFDFD3C0</v>
      </c>
      <c r="D190" t="s">
        <v>124</v>
      </c>
      <c r="E190">
        <v>8</v>
      </c>
      <c r="H190">
        <v>176</v>
      </c>
      <c r="I190" t="s">
        <v>114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"17:54:42.664"</f>
        <v>17:54:42.664</v>
      </c>
      <c r="T190" t="str">
        <f>"17:54:42.164"</f>
        <v>17:54:42.164</v>
      </c>
      <c r="U190" t="str">
        <f t="shared" si="6"/>
        <v>A38EF2</v>
      </c>
      <c r="V190">
        <v>0</v>
      </c>
      <c r="W190">
        <v>0</v>
      </c>
      <c r="X190">
        <v>2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1</v>
      </c>
      <c r="AI190" t="s">
        <v>210</v>
      </c>
      <c r="AJ190">
        <v>33.765127999999997</v>
      </c>
      <c r="AK190" t="s">
        <v>211</v>
      </c>
      <c r="AL190">
        <v>-84.893996999999999</v>
      </c>
      <c r="AM190">
        <v>25</v>
      </c>
      <c r="AN190">
        <v>1350</v>
      </c>
      <c r="AO190" t="s">
        <v>128</v>
      </c>
      <c r="AP190">
        <v>71</v>
      </c>
      <c r="AQ190">
        <v>32</v>
      </c>
      <c r="AR190">
        <v>320</v>
      </c>
      <c r="AZ190">
        <v>1200</v>
      </c>
      <c r="BA190">
        <v>1</v>
      </c>
      <c r="BB190" t="str">
        <f t="shared" si="7"/>
        <v xml:space="preserve">N3284F  </v>
      </c>
      <c r="BC190">
        <v>1</v>
      </c>
      <c r="BE190">
        <v>0</v>
      </c>
      <c r="BF190">
        <v>0</v>
      </c>
      <c r="BG190">
        <v>0</v>
      </c>
      <c r="BH190">
        <v>1575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"17:54:42.668"</f>
        <v>17:54:42.668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118</v>
      </c>
      <c r="CQ190">
        <v>219</v>
      </c>
      <c r="CR190">
        <v>3</v>
      </c>
      <c r="CW190">
        <v>9949661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"11/08/2021 17:54:43.019"</f>
        <v>11/08/2021 17:54:43.019</v>
      </c>
      <c r="C191" t="str">
        <f t="shared" si="8"/>
        <v>FFDFD3C0</v>
      </c>
      <c r="D191" t="s">
        <v>113</v>
      </c>
      <c r="E191">
        <v>4</v>
      </c>
      <c r="H191">
        <v>10</v>
      </c>
      <c r="I191" t="s">
        <v>114</v>
      </c>
      <c r="J191" t="s">
        <v>115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"17:54:42.664"</f>
        <v>17:54:42.664</v>
      </c>
      <c r="T191" t="str">
        <f>"17:54:42.164"</f>
        <v>17:54:42.164</v>
      </c>
      <c r="U191" t="str">
        <f t="shared" si="6"/>
        <v>A38EF2</v>
      </c>
      <c r="V191">
        <v>0</v>
      </c>
      <c r="W191">
        <v>0</v>
      </c>
      <c r="X191">
        <v>2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1</v>
      </c>
      <c r="AI191" t="s">
        <v>210</v>
      </c>
      <c r="AJ191">
        <v>33.765127999999997</v>
      </c>
      <c r="AK191" t="s">
        <v>211</v>
      </c>
      <c r="AL191">
        <v>-84.893996999999999</v>
      </c>
      <c r="AM191">
        <v>25</v>
      </c>
      <c r="AN191">
        <v>1350</v>
      </c>
      <c r="AO191" t="s">
        <v>128</v>
      </c>
      <c r="AP191">
        <v>71</v>
      </c>
      <c r="AQ191">
        <v>32</v>
      </c>
      <c r="AR191">
        <v>320</v>
      </c>
      <c r="AZ191">
        <v>1200</v>
      </c>
      <c r="BA191">
        <v>1</v>
      </c>
      <c r="BB191" t="str">
        <f t="shared" si="7"/>
        <v xml:space="preserve">N3284F  </v>
      </c>
      <c r="BC191">
        <v>1</v>
      </c>
      <c r="BE191">
        <v>0</v>
      </c>
      <c r="BF191">
        <v>0</v>
      </c>
      <c r="BG191">
        <v>0</v>
      </c>
      <c r="BH191">
        <v>1575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"17:54:42.668"</f>
        <v>17:54:42.668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118</v>
      </c>
      <c r="CQ191">
        <v>219</v>
      </c>
      <c r="CR191">
        <v>3</v>
      </c>
      <c r="CW191">
        <v>9949661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"11/08/2021 17:54:43.754"</f>
        <v>11/08/2021 17:54:43.754</v>
      </c>
      <c r="C192" t="str">
        <f t="shared" si="8"/>
        <v>FFDFD3C0</v>
      </c>
      <c r="D192" t="s">
        <v>119</v>
      </c>
      <c r="E192">
        <v>5</v>
      </c>
      <c r="F192">
        <v>1005</v>
      </c>
      <c r="G192" t="s">
        <v>114</v>
      </c>
      <c r="J192" t="s">
        <v>120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"17:54:43.508"</f>
        <v>17:54:43.508</v>
      </c>
      <c r="T192" t="str">
        <f>"17:54:43.108"</f>
        <v>17:54:43.108</v>
      </c>
      <c r="U192" t="str">
        <f t="shared" si="6"/>
        <v>A38EF2</v>
      </c>
      <c r="V192">
        <v>0</v>
      </c>
      <c r="W192">
        <v>0</v>
      </c>
      <c r="X192">
        <v>2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1</v>
      </c>
      <c r="AI192" t="s">
        <v>212</v>
      </c>
      <c r="AJ192">
        <v>33.765191999999999</v>
      </c>
      <c r="AK192" t="s">
        <v>170</v>
      </c>
      <c r="AL192">
        <v>-84.893653</v>
      </c>
      <c r="AM192">
        <v>25</v>
      </c>
      <c r="AN192">
        <v>1350</v>
      </c>
      <c r="AO192" t="s">
        <v>128</v>
      </c>
      <c r="AP192">
        <v>74</v>
      </c>
      <c r="AQ192">
        <v>22</v>
      </c>
      <c r="AR192">
        <v>384</v>
      </c>
      <c r="AZ192">
        <v>1200</v>
      </c>
      <c r="BA192">
        <v>1</v>
      </c>
      <c r="BB192" t="str">
        <f t="shared" si="7"/>
        <v xml:space="preserve">N3284F  </v>
      </c>
      <c r="BC192">
        <v>1</v>
      </c>
      <c r="BE192">
        <v>0</v>
      </c>
      <c r="BF192">
        <v>0</v>
      </c>
      <c r="BG192">
        <v>0</v>
      </c>
      <c r="BH192">
        <v>1575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"17:54:43.515"</f>
        <v>17:54:43.515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118</v>
      </c>
      <c r="CQ192">
        <v>219</v>
      </c>
      <c r="CR192">
        <v>3</v>
      </c>
      <c r="CW192">
        <v>9951004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"11/08/2021 17:54:43.817"</f>
        <v>11/08/2021 17:54:43.817</v>
      </c>
      <c r="C193" t="str">
        <f t="shared" si="8"/>
        <v>FFDFD3C0</v>
      </c>
      <c r="D193" t="s">
        <v>121</v>
      </c>
      <c r="E193">
        <v>4</v>
      </c>
      <c r="F193">
        <v>2004</v>
      </c>
      <c r="G193" t="s">
        <v>122</v>
      </c>
      <c r="J193" t="s">
        <v>123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"17:54:43.508"</f>
        <v>17:54:43.508</v>
      </c>
      <c r="T193" t="str">
        <f>"17:54:43.108"</f>
        <v>17:54:43.108</v>
      </c>
      <c r="U193" t="str">
        <f t="shared" si="6"/>
        <v>A38EF2</v>
      </c>
      <c r="V193">
        <v>0</v>
      </c>
      <c r="W193">
        <v>0</v>
      </c>
      <c r="X193">
        <v>2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1</v>
      </c>
      <c r="AI193" t="s">
        <v>212</v>
      </c>
      <c r="AJ193">
        <v>33.765191999999999</v>
      </c>
      <c r="AK193" t="s">
        <v>170</v>
      </c>
      <c r="AL193">
        <v>-84.893653</v>
      </c>
      <c r="AM193">
        <v>25</v>
      </c>
      <c r="AN193">
        <v>1350</v>
      </c>
      <c r="AO193" t="s">
        <v>128</v>
      </c>
      <c r="AP193">
        <v>74</v>
      </c>
      <c r="AQ193">
        <v>22</v>
      </c>
      <c r="AR193">
        <v>384</v>
      </c>
      <c r="AZ193">
        <v>1200</v>
      </c>
      <c r="BA193">
        <v>1</v>
      </c>
      <c r="BB193" t="str">
        <f t="shared" si="7"/>
        <v xml:space="preserve">N3284F  </v>
      </c>
      <c r="BC193">
        <v>1</v>
      </c>
      <c r="BE193">
        <v>0</v>
      </c>
      <c r="BF193">
        <v>0</v>
      </c>
      <c r="BG193">
        <v>0</v>
      </c>
      <c r="BH193">
        <v>1575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"17:54:43.515"</f>
        <v>17:54:43.515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118</v>
      </c>
      <c r="CQ193">
        <v>219</v>
      </c>
      <c r="CR193">
        <v>3</v>
      </c>
      <c r="CW193">
        <v>9951004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"11/08/2021 17:54:43.817"</f>
        <v>11/08/2021 17:54:43.817</v>
      </c>
      <c r="C194" t="str">
        <f t="shared" si="8"/>
        <v>FFDFD3C0</v>
      </c>
      <c r="D194" t="s">
        <v>124</v>
      </c>
      <c r="E194">
        <v>8</v>
      </c>
      <c r="H194">
        <v>176</v>
      </c>
      <c r="I194" t="s">
        <v>114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"17:54:43.508"</f>
        <v>17:54:43.508</v>
      </c>
      <c r="T194" t="str">
        <f>"17:54:43.108"</f>
        <v>17:54:43.108</v>
      </c>
      <c r="U194" t="str">
        <f t="shared" ref="U194:U257" si="9">"A38EF2"</f>
        <v>A38EF2</v>
      </c>
      <c r="V194">
        <v>0</v>
      </c>
      <c r="W194">
        <v>0</v>
      </c>
      <c r="X194">
        <v>2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1</v>
      </c>
      <c r="AI194" t="s">
        <v>212</v>
      </c>
      <c r="AJ194">
        <v>33.765191999999999</v>
      </c>
      <c r="AK194" t="s">
        <v>170</v>
      </c>
      <c r="AL194">
        <v>-84.893653</v>
      </c>
      <c r="AM194">
        <v>25</v>
      </c>
      <c r="AN194">
        <v>1350</v>
      </c>
      <c r="AO194" t="s">
        <v>128</v>
      </c>
      <c r="AP194">
        <v>74</v>
      </c>
      <c r="AQ194">
        <v>22</v>
      </c>
      <c r="AR194">
        <v>384</v>
      </c>
      <c r="AZ194">
        <v>1200</v>
      </c>
      <c r="BA194">
        <v>1</v>
      </c>
      <c r="BB194" t="str">
        <f t="shared" ref="BB194:BB254" si="10">"N3284F  "</f>
        <v xml:space="preserve">N3284F  </v>
      </c>
      <c r="BC194">
        <v>1</v>
      </c>
      <c r="BE194">
        <v>0</v>
      </c>
      <c r="BF194">
        <v>0</v>
      </c>
      <c r="BG194">
        <v>0</v>
      </c>
      <c r="BH194">
        <v>1575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"17:54:43.515"</f>
        <v>17:54:43.515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118</v>
      </c>
      <c r="CQ194">
        <v>219</v>
      </c>
      <c r="CR194">
        <v>3</v>
      </c>
      <c r="CW194">
        <v>9951004</v>
      </c>
      <c r="CY194">
        <v>0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"11/08/2021 17:54:43.817"</f>
        <v>11/08/2021 17:54:43.817</v>
      </c>
      <c r="C195" t="str">
        <f t="shared" si="8"/>
        <v>FFDFD3C0</v>
      </c>
      <c r="D195" t="s">
        <v>113</v>
      </c>
      <c r="E195">
        <v>4</v>
      </c>
      <c r="H195">
        <v>10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"17:54:43.508"</f>
        <v>17:54:43.508</v>
      </c>
      <c r="T195" t="str">
        <f>"17:54:43.108"</f>
        <v>17:54:43.108</v>
      </c>
      <c r="U195" t="str">
        <f t="shared" si="9"/>
        <v>A38EF2</v>
      </c>
      <c r="V195">
        <v>0</v>
      </c>
      <c r="W195">
        <v>0</v>
      </c>
      <c r="X195">
        <v>2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1</v>
      </c>
      <c r="AI195" t="s">
        <v>212</v>
      </c>
      <c r="AJ195">
        <v>33.765191999999999</v>
      </c>
      <c r="AK195" t="s">
        <v>170</v>
      </c>
      <c r="AL195">
        <v>-84.893653</v>
      </c>
      <c r="AM195">
        <v>25</v>
      </c>
      <c r="AN195">
        <v>1350</v>
      </c>
      <c r="AO195" t="s">
        <v>128</v>
      </c>
      <c r="AP195">
        <v>74</v>
      </c>
      <c r="AQ195">
        <v>22</v>
      </c>
      <c r="AR195">
        <v>384</v>
      </c>
      <c r="AZ195">
        <v>1200</v>
      </c>
      <c r="BA195">
        <v>1</v>
      </c>
      <c r="BB195" t="str">
        <f t="shared" si="10"/>
        <v xml:space="preserve">N3284F  </v>
      </c>
      <c r="BC195">
        <v>1</v>
      </c>
      <c r="BE195">
        <v>0</v>
      </c>
      <c r="BF195">
        <v>0</v>
      </c>
      <c r="BG195">
        <v>0</v>
      </c>
      <c r="BH195">
        <v>1575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"17:54:43.515"</f>
        <v>17:54:43.515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118</v>
      </c>
      <c r="CQ195">
        <v>219</v>
      </c>
      <c r="CR195">
        <v>3</v>
      </c>
      <c r="CW195">
        <v>9951004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"11/08/2021 17:54:44.864"</f>
        <v>11/08/2021 17:54:44.864</v>
      </c>
      <c r="C196" t="str">
        <f t="shared" si="8"/>
        <v>FFDFD3C0</v>
      </c>
      <c r="D196" t="s">
        <v>119</v>
      </c>
      <c r="E196">
        <v>5</v>
      </c>
      <c r="F196">
        <v>1005</v>
      </c>
      <c r="G196" t="s">
        <v>114</v>
      </c>
      <c r="J196" t="s">
        <v>120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"17:54:44.609"</f>
        <v>17:54:44.609</v>
      </c>
      <c r="T196" t="str">
        <f>"17:54:44.109"</f>
        <v>17:54:44.109</v>
      </c>
      <c r="U196" t="str">
        <f t="shared" si="9"/>
        <v>A38EF2</v>
      </c>
      <c r="V196">
        <v>0</v>
      </c>
      <c r="W196">
        <v>0</v>
      </c>
      <c r="X196">
        <v>2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1</v>
      </c>
      <c r="AI196" t="s">
        <v>213</v>
      </c>
      <c r="AJ196">
        <v>33.765278000000002</v>
      </c>
      <c r="AK196" t="s">
        <v>214</v>
      </c>
      <c r="AL196">
        <v>-84.893180999999998</v>
      </c>
      <c r="AM196">
        <v>25</v>
      </c>
      <c r="AN196">
        <v>1350</v>
      </c>
      <c r="AO196" t="s">
        <v>128</v>
      </c>
      <c r="AP196">
        <v>76</v>
      </c>
      <c r="AQ196">
        <v>13</v>
      </c>
      <c r="AR196">
        <v>576</v>
      </c>
      <c r="AZ196">
        <v>1200</v>
      </c>
      <c r="BA196">
        <v>1</v>
      </c>
      <c r="BB196" t="str">
        <f t="shared" si="10"/>
        <v xml:space="preserve">N3284F  </v>
      </c>
      <c r="BC196">
        <v>1</v>
      </c>
      <c r="BE196">
        <v>0</v>
      </c>
      <c r="BF196">
        <v>0</v>
      </c>
      <c r="BG196">
        <v>0</v>
      </c>
      <c r="BH196">
        <v>1575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"17:54:44.611"</f>
        <v>17:54:44.611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118</v>
      </c>
      <c r="CQ196">
        <v>219</v>
      </c>
      <c r="CR196">
        <v>3</v>
      </c>
      <c r="CW196">
        <v>9952758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"11/08/2021 17:54:44.879"</f>
        <v>11/08/2021 17:54:44.879</v>
      </c>
      <c r="C197" t="str">
        <f t="shared" si="8"/>
        <v>FFDFD3C0</v>
      </c>
      <c r="D197" t="s">
        <v>121</v>
      </c>
      <c r="E197">
        <v>4</v>
      </c>
      <c r="F197">
        <v>2004</v>
      </c>
      <c r="G197" t="s">
        <v>122</v>
      </c>
      <c r="J197" t="s">
        <v>123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"17:54:44.609"</f>
        <v>17:54:44.609</v>
      </c>
      <c r="T197" t="str">
        <f>"17:54:44.109"</f>
        <v>17:54:44.109</v>
      </c>
      <c r="U197" t="str">
        <f t="shared" si="9"/>
        <v>A38EF2</v>
      </c>
      <c r="V197">
        <v>0</v>
      </c>
      <c r="W197">
        <v>0</v>
      </c>
      <c r="X197">
        <v>2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1</v>
      </c>
      <c r="AI197" t="s">
        <v>213</v>
      </c>
      <c r="AJ197">
        <v>33.765278000000002</v>
      </c>
      <c r="AK197" t="s">
        <v>214</v>
      </c>
      <c r="AL197">
        <v>-84.893180999999998</v>
      </c>
      <c r="AM197">
        <v>25</v>
      </c>
      <c r="AN197">
        <v>1350</v>
      </c>
      <c r="AO197" t="s">
        <v>128</v>
      </c>
      <c r="AP197">
        <v>76</v>
      </c>
      <c r="AQ197">
        <v>13</v>
      </c>
      <c r="AR197">
        <v>576</v>
      </c>
      <c r="AZ197">
        <v>1200</v>
      </c>
      <c r="BA197">
        <v>1</v>
      </c>
      <c r="BB197" t="str">
        <f t="shared" si="10"/>
        <v xml:space="preserve">N3284F  </v>
      </c>
      <c r="BC197">
        <v>1</v>
      </c>
      <c r="BE197">
        <v>0</v>
      </c>
      <c r="BF197">
        <v>0</v>
      </c>
      <c r="BG197">
        <v>0</v>
      </c>
      <c r="BH197">
        <v>1575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"17:54:44.611"</f>
        <v>17:54:44.611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118</v>
      </c>
      <c r="CQ197">
        <v>219</v>
      </c>
      <c r="CR197">
        <v>3</v>
      </c>
      <c r="CW197">
        <v>9952758</v>
      </c>
      <c r="CY197">
        <v>0</v>
      </c>
      <c r="CZ197">
        <v>0</v>
      </c>
      <c r="DA197">
        <v>1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"11/08/2021 17:54:44.879"</f>
        <v>11/08/2021 17:54:44.879</v>
      </c>
      <c r="C198" t="str">
        <f t="shared" ref="C198:C254" si="11">"FFDFD3C0"</f>
        <v>FFDFD3C0</v>
      </c>
      <c r="D198" t="s">
        <v>124</v>
      </c>
      <c r="E198">
        <v>8</v>
      </c>
      <c r="H198">
        <v>176</v>
      </c>
      <c r="I198" t="s">
        <v>114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"17:54:44.609"</f>
        <v>17:54:44.609</v>
      </c>
      <c r="T198" t="str">
        <f>"17:54:44.109"</f>
        <v>17:54:44.109</v>
      </c>
      <c r="U198" t="str">
        <f t="shared" si="9"/>
        <v>A38EF2</v>
      </c>
      <c r="V198">
        <v>0</v>
      </c>
      <c r="W198">
        <v>0</v>
      </c>
      <c r="X198">
        <v>2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1</v>
      </c>
      <c r="AI198" t="s">
        <v>213</v>
      </c>
      <c r="AJ198">
        <v>33.765278000000002</v>
      </c>
      <c r="AK198" t="s">
        <v>214</v>
      </c>
      <c r="AL198">
        <v>-84.893180999999998</v>
      </c>
      <c r="AM198">
        <v>25</v>
      </c>
      <c r="AN198">
        <v>1350</v>
      </c>
      <c r="AO198" t="s">
        <v>128</v>
      </c>
      <c r="AP198">
        <v>76</v>
      </c>
      <c r="AQ198">
        <v>13</v>
      </c>
      <c r="AR198">
        <v>576</v>
      </c>
      <c r="AZ198">
        <v>1200</v>
      </c>
      <c r="BA198">
        <v>1</v>
      </c>
      <c r="BB198" t="str">
        <f t="shared" si="10"/>
        <v xml:space="preserve">N3284F  </v>
      </c>
      <c r="BC198">
        <v>1</v>
      </c>
      <c r="BE198">
        <v>0</v>
      </c>
      <c r="BF198">
        <v>0</v>
      </c>
      <c r="BG198">
        <v>0</v>
      </c>
      <c r="BH198">
        <v>1575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"17:54:44.611"</f>
        <v>17:54:44.611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118</v>
      </c>
      <c r="CQ198">
        <v>219</v>
      </c>
      <c r="CR198">
        <v>3</v>
      </c>
      <c r="CW198">
        <v>9952758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"11/08/2021 17:54:44.879"</f>
        <v>11/08/2021 17:54:44.879</v>
      </c>
      <c r="C199" t="str">
        <f t="shared" si="11"/>
        <v>FFDFD3C0</v>
      </c>
      <c r="D199" t="s">
        <v>113</v>
      </c>
      <c r="E199">
        <v>4</v>
      </c>
      <c r="H199">
        <v>10</v>
      </c>
      <c r="I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"17:54:44.609"</f>
        <v>17:54:44.609</v>
      </c>
      <c r="T199" t="str">
        <f>"17:54:44.109"</f>
        <v>17:54:44.109</v>
      </c>
      <c r="U199" t="str">
        <f t="shared" si="9"/>
        <v>A38EF2</v>
      </c>
      <c r="V199">
        <v>0</v>
      </c>
      <c r="W199">
        <v>0</v>
      </c>
      <c r="X199">
        <v>2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1</v>
      </c>
      <c r="AI199" t="s">
        <v>213</v>
      </c>
      <c r="AJ199">
        <v>33.765278000000002</v>
      </c>
      <c r="AK199" t="s">
        <v>214</v>
      </c>
      <c r="AL199">
        <v>-84.893180999999998</v>
      </c>
      <c r="AM199">
        <v>25</v>
      </c>
      <c r="AN199">
        <v>1350</v>
      </c>
      <c r="AO199" t="s">
        <v>128</v>
      </c>
      <c r="AP199">
        <v>76</v>
      </c>
      <c r="AQ199">
        <v>13</v>
      </c>
      <c r="AR199">
        <v>576</v>
      </c>
      <c r="AZ199">
        <v>1200</v>
      </c>
      <c r="BA199">
        <v>1</v>
      </c>
      <c r="BB199" t="str">
        <f t="shared" si="10"/>
        <v xml:space="preserve">N3284F  </v>
      </c>
      <c r="BC199">
        <v>1</v>
      </c>
      <c r="BE199">
        <v>0</v>
      </c>
      <c r="BF199">
        <v>0</v>
      </c>
      <c r="BG199">
        <v>0</v>
      </c>
      <c r="BH199">
        <v>1575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"17:54:44.611"</f>
        <v>17:54:44.611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118</v>
      </c>
      <c r="CQ199">
        <v>219</v>
      </c>
      <c r="CR199">
        <v>3</v>
      </c>
      <c r="CW199">
        <v>9952758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"11/08/2021 17:54:46.035"</f>
        <v>11/08/2021 17:54:46.035</v>
      </c>
      <c r="C200" t="str">
        <f t="shared" si="11"/>
        <v>FFDFD3C0</v>
      </c>
      <c r="D200" t="s">
        <v>121</v>
      </c>
      <c r="E200">
        <v>4</v>
      </c>
      <c r="F200">
        <v>2004</v>
      </c>
      <c r="G200" t="s">
        <v>122</v>
      </c>
      <c r="J200" t="s">
        <v>123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"17:54:45.680"</f>
        <v>17:54:45.680</v>
      </c>
      <c r="T200" t="str">
        <f>"17:54:45.180"</f>
        <v>17:54:45.180</v>
      </c>
      <c r="U200" t="str">
        <f t="shared" si="9"/>
        <v>A38EF2</v>
      </c>
      <c r="V200">
        <v>0</v>
      </c>
      <c r="W200">
        <v>0</v>
      </c>
      <c r="X200">
        <v>2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1</v>
      </c>
      <c r="AI200" t="s">
        <v>215</v>
      </c>
      <c r="AJ200">
        <v>33.765298999999999</v>
      </c>
      <c r="AK200" t="s">
        <v>216</v>
      </c>
      <c r="AL200">
        <v>-84.892708999999996</v>
      </c>
      <c r="AM200">
        <v>25</v>
      </c>
      <c r="AN200">
        <v>1350</v>
      </c>
      <c r="AO200" t="s">
        <v>128</v>
      </c>
      <c r="AP200">
        <v>76</v>
      </c>
      <c r="AQ200">
        <v>7</v>
      </c>
      <c r="AR200">
        <v>832</v>
      </c>
      <c r="AZ200">
        <v>1200</v>
      </c>
      <c r="BA200">
        <v>1</v>
      </c>
      <c r="BB200" t="str">
        <f t="shared" si="10"/>
        <v xml:space="preserve">N3284F  </v>
      </c>
      <c r="BC200">
        <v>1</v>
      </c>
      <c r="BE200">
        <v>0</v>
      </c>
      <c r="BF200">
        <v>0</v>
      </c>
      <c r="BG200">
        <v>0</v>
      </c>
      <c r="BH200">
        <v>1600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"17:54:45.686"</f>
        <v>17:54:45.686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118</v>
      </c>
      <c r="CQ200">
        <v>219</v>
      </c>
      <c r="CR200">
        <v>3</v>
      </c>
      <c r="CW200">
        <v>9954380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"11/08/2021 17:54:46.035"</f>
        <v>11/08/2021 17:54:46.035</v>
      </c>
      <c r="C201" t="str">
        <f t="shared" si="11"/>
        <v>FFDFD3C0</v>
      </c>
      <c r="D201" t="s">
        <v>113</v>
      </c>
      <c r="E201">
        <v>4</v>
      </c>
      <c r="H201">
        <v>10</v>
      </c>
      <c r="I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"17:54:45.680"</f>
        <v>17:54:45.680</v>
      </c>
      <c r="T201" t="str">
        <f>"17:54:45.180"</f>
        <v>17:54:45.180</v>
      </c>
      <c r="U201" t="str">
        <f t="shared" si="9"/>
        <v>A38EF2</v>
      </c>
      <c r="V201">
        <v>0</v>
      </c>
      <c r="W201">
        <v>0</v>
      </c>
      <c r="X201">
        <v>2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1</v>
      </c>
      <c r="AI201" t="s">
        <v>215</v>
      </c>
      <c r="AJ201">
        <v>33.765298999999999</v>
      </c>
      <c r="AK201" t="s">
        <v>216</v>
      </c>
      <c r="AL201">
        <v>-84.892708999999996</v>
      </c>
      <c r="AM201">
        <v>25</v>
      </c>
      <c r="AN201">
        <v>1350</v>
      </c>
      <c r="AO201" t="s">
        <v>128</v>
      </c>
      <c r="AP201">
        <v>76</v>
      </c>
      <c r="AQ201">
        <v>7</v>
      </c>
      <c r="AR201">
        <v>832</v>
      </c>
      <c r="AZ201">
        <v>1200</v>
      </c>
      <c r="BA201">
        <v>1</v>
      </c>
      <c r="BB201" t="str">
        <f t="shared" si="10"/>
        <v xml:space="preserve">N3284F  </v>
      </c>
      <c r="BC201">
        <v>1</v>
      </c>
      <c r="BE201">
        <v>0</v>
      </c>
      <c r="BF201">
        <v>0</v>
      </c>
      <c r="BG201">
        <v>0</v>
      </c>
      <c r="BH201">
        <v>1600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"17:54:45.686"</f>
        <v>17:54:45.686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118</v>
      </c>
      <c r="CQ201">
        <v>219</v>
      </c>
      <c r="CR201">
        <v>3</v>
      </c>
      <c r="CW201">
        <v>9954380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"11/08/2021 17:54:46.051"</f>
        <v>11/08/2021 17:54:46.051</v>
      </c>
      <c r="C202" t="str">
        <f t="shared" si="11"/>
        <v>FFDFD3C0</v>
      </c>
      <c r="D202" t="s">
        <v>119</v>
      </c>
      <c r="E202">
        <v>5</v>
      </c>
      <c r="F202">
        <v>1005</v>
      </c>
      <c r="G202" t="s">
        <v>114</v>
      </c>
      <c r="J202" t="s">
        <v>120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"17:54:45.680"</f>
        <v>17:54:45.680</v>
      </c>
      <c r="T202" t="str">
        <f>"17:54:45.180"</f>
        <v>17:54:45.180</v>
      </c>
      <c r="U202" t="str">
        <f t="shared" si="9"/>
        <v>A38EF2</v>
      </c>
      <c r="V202">
        <v>0</v>
      </c>
      <c r="W202">
        <v>0</v>
      </c>
      <c r="X202">
        <v>2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1</v>
      </c>
      <c r="AI202" t="s">
        <v>215</v>
      </c>
      <c r="AJ202">
        <v>33.765298999999999</v>
      </c>
      <c r="AK202" t="s">
        <v>216</v>
      </c>
      <c r="AL202">
        <v>-84.892708999999996</v>
      </c>
      <c r="AM202">
        <v>25</v>
      </c>
      <c r="AN202">
        <v>1350</v>
      </c>
      <c r="AO202" t="s">
        <v>128</v>
      </c>
      <c r="AP202">
        <v>76</v>
      </c>
      <c r="AQ202">
        <v>7</v>
      </c>
      <c r="AR202">
        <v>832</v>
      </c>
      <c r="AZ202">
        <v>1200</v>
      </c>
      <c r="BA202">
        <v>1</v>
      </c>
      <c r="BB202" t="str">
        <f t="shared" si="10"/>
        <v xml:space="preserve">N3284F  </v>
      </c>
      <c r="BC202">
        <v>1</v>
      </c>
      <c r="BE202">
        <v>0</v>
      </c>
      <c r="BF202">
        <v>0</v>
      </c>
      <c r="BG202">
        <v>0</v>
      </c>
      <c r="BH202">
        <v>1600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"17:54:45.686"</f>
        <v>17:54:45.686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118</v>
      </c>
      <c r="CQ202">
        <v>219</v>
      </c>
      <c r="CR202">
        <v>3</v>
      </c>
      <c r="CW202">
        <v>9954380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"11/08/2021 17:54:47.051"</f>
        <v>11/08/2021 17:54:47.051</v>
      </c>
      <c r="C203" t="str">
        <f t="shared" si="11"/>
        <v>FFDFD3C0</v>
      </c>
      <c r="D203" t="s">
        <v>124</v>
      </c>
      <c r="E203">
        <v>8</v>
      </c>
      <c r="H203">
        <v>176</v>
      </c>
      <c r="I203" t="s">
        <v>114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"17:54:46.727"</f>
        <v>17:54:46.727</v>
      </c>
      <c r="T203" t="str">
        <f>"17:54:46.327"</f>
        <v>17:54:46.327</v>
      </c>
      <c r="U203" t="str">
        <f t="shared" si="9"/>
        <v>A38EF2</v>
      </c>
      <c r="V203">
        <v>0</v>
      </c>
      <c r="W203">
        <v>0</v>
      </c>
      <c r="X203">
        <v>2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1</v>
      </c>
      <c r="AI203" t="s">
        <v>217</v>
      </c>
      <c r="AJ203">
        <v>33.765341999999997</v>
      </c>
      <c r="AK203" t="s">
        <v>218</v>
      </c>
      <c r="AL203">
        <v>-84.892302000000001</v>
      </c>
      <c r="AM203">
        <v>25</v>
      </c>
      <c r="AN203">
        <v>1375</v>
      </c>
      <c r="AO203" t="s">
        <v>128</v>
      </c>
      <c r="AP203">
        <v>77</v>
      </c>
      <c r="AQ203">
        <v>7</v>
      </c>
      <c r="AR203">
        <v>640</v>
      </c>
      <c r="AZ203">
        <v>1200</v>
      </c>
      <c r="BA203">
        <v>1</v>
      </c>
      <c r="BB203" t="str">
        <f t="shared" si="10"/>
        <v xml:space="preserve">N3284F  </v>
      </c>
      <c r="BC203">
        <v>1</v>
      </c>
      <c r="BE203">
        <v>0</v>
      </c>
      <c r="BF203">
        <v>0</v>
      </c>
      <c r="BG203">
        <v>0</v>
      </c>
      <c r="BH203">
        <v>1600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"17:54:46.729"</f>
        <v>17:54:46.729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118</v>
      </c>
      <c r="CQ203">
        <v>219</v>
      </c>
      <c r="CR203">
        <v>3</v>
      </c>
      <c r="CW203">
        <v>9956066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"11/08/2021 17:54:47.051"</f>
        <v>11/08/2021 17:54:47.051</v>
      </c>
      <c r="C204" t="str">
        <f t="shared" si="11"/>
        <v>FFDFD3C0</v>
      </c>
      <c r="D204" t="s">
        <v>113</v>
      </c>
      <c r="E204">
        <v>4</v>
      </c>
      <c r="H204">
        <v>10</v>
      </c>
      <c r="I204" t="s">
        <v>114</v>
      </c>
      <c r="J204" t="s">
        <v>115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"17:54:46.727"</f>
        <v>17:54:46.727</v>
      </c>
      <c r="T204" t="str">
        <f>"17:54:46.327"</f>
        <v>17:54:46.327</v>
      </c>
      <c r="U204" t="str">
        <f t="shared" si="9"/>
        <v>A38EF2</v>
      </c>
      <c r="V204">
        <v>0</v>
      </c>
      <c r="W204">
        <v>0</v>
      </c>
      <c r="X204">
        <v>2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1</v>
      </c>
      <c r="AI204" t="s">
        <v>217</v>
      </c>
      <c r="AJ204">
        <v>33.765341999999997</v>
      </c>
      <c r="AK204" t="s">
        <v>218</v>
      </c>
      <c r="AL204">
        <v>-84.892302000000001</v>
      </c>
      <c r="AM204">
        <v>25</v>
      </c>
      <c r="AN204">
        <v>1375</v>
      </c>
      <c r="AO204" t="s">
        <v>128</v>
      </c>
      <c r="AP204">
        <v>77</v>
      </c>
      <c r="AQ204">
        <v>7</v>
      </c>
      <c r="AR204">
        <v>640</v>
      </c>
      <c r="AZ204">
        <v>1200</v>
      </c>
      <c r="BA204">
        <v>1</v>
      </c>
      <c r="BB204" t="str">
        <f t="shared" si="10"/>
        <v xml:space="preserve">N3284F  </v>
      </c>
      <c r="BC204">
        <v>1</v>
      </c>
      <c r="BE204">
        <v>0</v>
      </c>
      <c r="BF204">
        <v>0</v>
      </c>
      <c r="BG204">
        <v>0</v>
      </c>
      <c r="BH204">
        <v>1600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"17:54:46.729"</f>
        <v>17:54:46.729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118</v>
      </c>
      <c r="CQ204">
        <v>219</v>
      </c>
      <c r="CR204">
        <v>3</v>
      </c>
      <c r="CW204">
        <v>9956066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"11/08/2021 17:54:47.051"</f>
        <v>11/08/2021 17:54:47.051</v>
      </c>
      <c r="C205" t="str">
        <f t="shared" si="11"/>
        <v>FFDFD3C0</v>
      </c>
      <c r="D205" t="s">
        <v>121</v>
      </c>
      <c r="E205">
        <v>4</v>
      </c>
      <c r="F205">
        <v>2004</v>
      </c>
      <c r="G205" t="s">
        <v>122</v>
      </c>
      <c r="J205" t="s">
        <v>123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"17:54:46.727"</f>
        <v>17:54:46.727</v>
      </c>
      <c r="T205" t="str">
        <f>"17:54:46.327"</f>
        <v>17:54:46.327</v>
      </c>
      <c r="U205" t="str">
        <f t="shared" si="9"/>
        <v>A38EF2</v>
      </c>
      <c r="V205">
        <v>0</v>
      </c>
      <c r="W205">
        <v>0</v>
      </c>
      <c r="X205">
        <v>2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1</v>
      </c>
      <c r="AI205" t="s">
        <v>217</v>
      </c>
      <c r="AJ205">
        <v>33.765341999999997</v>
      </c>
      <c r="AK205" t="s">
        <v>218</v>
      </c>
      <c r="AL205">
        <v>-84.892302000000001</v>
      </c>
      <c r="AM205">
        <v>25</v>
      </c>
      <c r="AN205">
        <v>1375</v>
      </c>
      <c r="AO205" t="s">
        <v>128</v>
      </c>
      <c r="AP205">
        <v>77</v>
      </c>
      <c r="AQ205">
        <v>7</v>
      </c>
      <c r="AR205">
        <v>640</v>
      </c>
      <c r="AZ205">
        <v>1200</v>
      </c>
      <c r="BA205">
        <v>1</v>
      </c>
      <c r="BB205" t="str">
        <f t="shared" si="10"/>
        <v xml:space="preserve">N3284F  </v>
      </c>
      <c r="BC205">
        <v>1</v>
      </c>
      <c r="BE205">
        <v>0</v>
      </c>
      <c r="BF205">
        <v>0</v>
      </c>
      <c r="BG205">
        <v>0</v>
      </c>
      <c r="BH205">
        <v>1600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"17:54:46.729"</f>
        <v>17:54:46.729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118</v>
      </c>
      <c r="CQ205">
        <v>219</v>
      </c>
      <c r="CR205">
        <v>3</v>
      </c>
      <c r="CW205">
        <v>9956066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"11/08/2021 17:54:47.145"</f>
        <v>11/08/2021 17:54:47.145</v>
      </c>
      <c r="C206" t="str">
        <f t="shared" si="11"/>
        <v>FFDFD3C0</v>
      </c>
      <c r="D206" t="s">
        <v>119</v>
      </c>
      <c r="E206">
        <v>5</v>
      </c>
      <c r="F206">
        <v>1005</v>
      </c>
      <c r="G206" t="s">
        <v>114</v>
      </c>
      <c r="J206" t="s">
        <v>120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"17:54:46.727"</f>
        <v>17:54:46.727</v>
      </c>
      <c r="T206" t="str">
        <f>"17:54:46.327"</f>
        <v>17:54:46.327</v>
      </c>
      <c r="U206" t="str">
        <f t="shared" si="9"/>
        <v>A38EF2</v>
      </c>
      <c r="V206">
        <v>0</v>
      </c>
      <c r="W206">
        <v>0</v>
      </c>
      <c r="X206">
        <v>2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1</v>
      </c>
      <c r="AI206" t="s">
        <v>217</v>
      </c>
      <c r="AJ206">
        <v>33.765341999999997</v>
      </c>
      <c r="AK206" t="s">
        <v>218</v>
      </c>
      <c r="AL206">
        <v>-84.892302000000001</v>
      </c>
      <c r="AM206">
        <v>25</v>
      </c>
      <c r="AN206">
        <v>1375</v>
      </c>
      <c r="AO206" t="s">
        <v>128</v>
      </c>
      <c r="AP206">
        <v>77</v>
      </c>
      <c r="AQ206">
        <v>7</v>
      </c>
      <c r="AR206">
        <v>640</v>
      </c>
      <c r="AZ206">
        <v>1200</v>
      </c>
      <c r="BA206">
        <v>1</v>
      </c>
      <c r="BB206" t="str">
        <f t="shared" si="10"/>
        <v xml:space="preserve">N3284F  </v>
      </c>
      <c r="BC206">
        <v>1</v>
      </c>
      <c r="BE206">
        <v>0</v>
      </c>
      <c r="BF206">
        <v>0</v>
      </c>
      <c r="BG206">
        <v>0</v>
      </c>
      <c r="BH206">
        <v>1600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"17:54:46.729"</f>
        <v>17:54:46.729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118</v>
      </c>
      <c r="CQ206">
        <v>219</v>
      </c>
      <c r="CR206">
        <v>3</v>
      </c>
      <c r="CW206">
        <v>9956066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"11/08/2021 17:54:47.987"</f>
        <v>11/08/2021 17:54:47.987</v>
      </c>
      <c r="C207" t="str">
        <f t="shared" si="11"/>
        <v>FFDFD3C0</v>
      </c>
      <c r="D207" t="s">
        <v>119</v>
      </c>
      <c r="E207">
        <v>5</v>
      </c>
      <c r="F207">
        <v>1005</v>
      </c>
      <c r="G207" t="s">
        <v>114</v>
      </c>
      <c r="J207" t="s">
        <v>120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"17:54:47.820"</f>
        <v>17:54:47.820</v>
      </c>
      <c r="T207" t="str">
        <f>"17:54:47.320"</f>
        <v>17:54:47.320</v>
      </c>
      <c r="U207" t="str">
        <f t="shared" si="9"/>
        <v>A38EF2</v>
      </c>
      <c r="V207">
        <v>0</v>
      </c>
      <c r="W207">
        <v>0</v>
      </c>
      <c r="X207">
        <v>2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1</v>
      </c>
      <c r="AI207" t="s">
        <v>219</v>
      </c>
      <c r="AJ207">
        <v>33.765363999999998</v>
      </c>
      <c r="AK207" t="s">
        <v>163</v>
      </c>
      <c r="AL207">
        <v>-84.891807999999997</v>
      </c>
      <c r="AM207">
        <v>25</v>
      </c>
      <c r="AN207">
        <v>1375</v>
      </c>
      <c r="AO207" t="s">
        <v>128</v>
      </c>
      <c r="AP207">
        <v>77</v>
      </c>
      <c r="AQ207">
        <v>9</v>
      </c>
      <c r="AR207">
        <v>192</v>
      </c>
      <c r="AZ207">
        <v>1200</v>
      </c>
      <c r="BA207">
        <v>1</v>
      </c>
      <c r="BB207" t="str">
        <f t="shared" si="10"/>
        <v xml:space="preserve">N3284F  </v>
      </c>
      <c r="BC207">
        <v>1</v>
      </c>
      <c r="BE207">
        <v>0</v>
      </c>
      <c r="BF207">
        <v>0</v>
      </c>
      <c r="BG207">
        <v>0</v>
      </c>
      <c r="BH207">
        <v>1625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"17:54:47.822"</f>
        <v>17:54:47.822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118</v>
      </c>
      <c r="CQ207">
        <v>219</v>
      </c>
      <c r="CR207">
        <v>3</v>
      </c>
      <c r="CW207">
        <v>9957861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"11/08/2021 17:54:48.082"</f>
        <v>11/08/2021 17:54:48.082</v>
      </c>
      <c r="C208" t="str">
        <f t="shared" si="11"/>
        <v>FFDFD3C0</v>
      </c>
      <c r="D208" t="s">
        <v>121</v>
      </c>
      <c r="E208">
        <v>4</v>
      </c>
      <c r="F208">
        <v>2004</v>
      </c>
      <c r="G208" t="s">
        <v>122</v>
      </c>
      <c r="J208" t="s">
        <v>123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"17:54:47.820"</f>
        <v>17:54:47.820</v>
      </c>
      <c r="T208" t="str">
        <f>"17:54:47.320"</f>
        <v>17:54:47.320</v>
      </c>
      <c r="U208" t="str">
        <f t="shared" si="9"/>
        <v>A38EF2</v>
      </c>
      <c r="V208">
        <v>0</v>
      </c>
      <c r="W208">
        <v>0</v>
      </c>
      <c r="X208">
        <v>2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1</v>
      </c>
      <c r="AI208" t="s">
        <v>219</v>
      </c>
      <c r="AJ208">
        <v>33.765363999999998</v>
      </c>
      <c r="AK208" t="s">
        <v>163</v>
      </c>
      <c r="AL208">
        <v>-84.891807999999997</v>
      </c>
      <c r="AM208">
        <v>25</v>
      </c>
      <c r="AN208">
        <v>1375</v>
      </c>
      <c r="AO208" t="s">
        <v>128</v>
      </c>
      <c r="AP208">
        <v>77</v>
      </c>
      <c r="AQ208">
        <v>9</v>
      </c>
      <c r="AR208">
        <v>192</v>
      </c>
      <c r="AZ208">
        <v>1200</v>
      </c>
      <c r="BA208">
        <v>1</v>
      </c>
      <c r="BB208" t="str">
        <f t="shared" si="10"/>
        <v xml:space="preserve">N3284F  </v>
      </c>
      <c r="BC208">
        <v>1</v>
      </c>
      <c r="BE208">
        <v>0</v>
      </c>
      <c r="BF208">
        <v>0</v>
      </c>
      <c r="BG208">
        <v>0</v>
      </c>
      <c r="BH208">
        <v>1625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"17:54:47.822"</f>
        <v>17:54:47.822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118</v>
      </c>
      <c r="CQ208">
        <v>219</v>
      </c>
      <c r="CR208">
        <v>3</v>
      </c>
      <c r="CW208">
        <v>9957861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"11/08/2021 17:54:48.082"</f>
        <v>11/08/2021 17:54:48.082</v>
      </c>
      <c r="C209" t="str">
        <f t="shared" si="11"/>
        <v>FFDFD3C0</v>
      </c>
      <c r="D209" t="s">
        <v>124</v>
      </c>
      <c r="E209">
        <v>8</v>
      </c>
      <c r="H209">
        <v>176</v>
      </c>
      <c r="I209" t="s">
        <v>114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"17:54:47.820"</f>
        <v>17:54:47.820</v>
      </c>
      <c r="T209" t="str">
        <f>"17:54:47.320"</f>
        <v>17:54:47.320</v>
      </c>
      <c r="U209" t="str">
        <f t="shared" si="9"/>
        <v>A38EF2</v>
      </c>
      <c r="V209">
        <v>0</v>
      </c>
      <c r="W209">
        <v>0</v>
      </c>
      <c r="X209">
        <v>2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1</v>
      </c>
      <c r="AI209" t="s">
        <v>219</v>
      </c>
      <c r="AJ209">
        <v>33.765363999999998</v>
      </c>
      <c r="AK209" t="s">
        <v>163</v>
      </c>
      <c r="AL209">
        <v>-84.891807999999997</v>
      </c>
      <c r="AM209">
        <v>25</v>
      </c>
      <c r="AN209">
        <v>1375</v>
      </c>
      <c r="AO209" t="s">
        <v>128</v>
      </c>
      <c r="AP209">
        <v>77</v>
      </c>
      <c r="AQ209">
        <v>9</v>
      </c>
      <c r="AR209">
        <v>192</v>
      </c>
      <c r="AZ209">
        <v>1200</v>
      </c>
      <c r="BA209">
        <v>1</v>
      </c>
      <c r="BB209" t="str">
        <f t="shared" si="10"/>
        <v xml:space="preserve">N3284F  </v>
      </c>
      <c r="BC209">
        <v>1</v>
      </c>
      <c r="BE209">
        <v>0</v>
      </c>
      <c r="BF209">
        <v>0</v>
      </c>
      <c r="BG209">
        <v>0</v>
      </c>
      <c r="BH209">
        <v>1625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"17:54:47.822"</f>
        <v>17:54:47.822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118</v>
      </c>
      <c r="CQ209">
        <v>219</v>
      </c>
      <c r="CR209">
        <v>3</v>
      </c>
      <c r="CW209">
        <v>9957861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"11/08/2021 17:54:48.082"</f>
        <v>11/08/2021 17:54:48.082</v>
      </c>
      <c r="C210" t="str">
        <f t="shared" si="11"/>
        <v>FFDFD3C0</v>
      </c>
      <c r="D210" t="s">
        <v>113</v>
      </c>
      <c r="E210">
        <v>4</v>
      </c>
      <c r="H210">
        <v>10</v>
      </c>
      <c r="I210" t="s">
        <v>114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"17:54:47.820"</f>
        <v>17:54:47.820</v>
      </c>
      <c r="T210" t="str">
        <f>"17:54:47.320"</f>
        <v>17:54:47.320</v>
      </c>
      <c r="U210" t="str">
        <f t="shared" si="9"/>
        <v>A38EF2</v>
      </c>
      <c r="V210">
        <v>0</v>
      </c>
      <c r="W210">
        <v>0</v>
      </c>
      <c r="X210">
        <v>2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1</v>
      </c>
      <c r="AI210" t="s">
        <v>219</v>
      </c>
      <c r="AJ210">
        <v>33.765363999999998</v>
      </c>
      <c r="AK210" t="s">
        <v>163</v>
      </c>
      <c r="AL210">
        <v>-84.891807999999997</v>
      </c>
      <c r="AM210">
        <v>25</v>
      </c>
      <c r="AN210">
        <v>1375</v>
      </c>
      <c r="AO210" t="s">
        <v>128</v>
      </c>
      <c r="AP210">
        <v>77</v>
      </c>
      <c r="AQ210">
        <v>9</v>
      </c>
      <c r="AR210">
        <v>192</v>
      </c>
      <c r="AZ210">
        <v>1200</v>
      </c>
      <c r="BA210">
        <v>1</v>
      </c>
      <c r="BB210" t="str">
        <f t="shared" si="10"/>
        <v xml:space="preserve">N3284F  </v>
      </c>
      <c r="BC210">
        <v>1</v>
      </c>
      <c r="BE210">
        <v>0</v>
      </c>
      <c r="BF210">
        <v>0</v>
      </c>
      <c r="BG210">
        <v>0</v>
      </c>
      <c r="BH210">
        <v>1625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"17:54:47.822"</f>
        <v>17:54:47.822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118</v>
      </c>
      <c r="CQ210">
        <v>219</v>
      </c>
      <c r="CR210">
        <v>3</v>
      </c>
      <c r="CW210">
        <v>9957861</v>
      </c>
      <c r="CY210">
        <v>0</v>
      </c>
      <c r="CZ210">
        <v>0</v>
      </c>
      <c r="DA210">
        <v>1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"11/08/2021 17:54:49.066"</f>
        <v>11/08/2021 17:54:49.066</v>
      </c>
      <c r="C211" t="str">
        <f t="shared" si="11"/>
        <v>FFDFD3C0</v>
      </c>
      <c r="D211" t="s">
        <v>124</v>
      </c>
      <c r="E211">
        <v>8</v>
      </c>
      <c r="H211">
        <v>176</v>
      </c>
      <c r="I211" t="s">
        <v>114</v>
      </c>
      <c r="J211" t="s">
        <v>125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"17:54:48.852"</f>
        <v>17:54:48.852</v>
      </c>
      <c r="T211" t="str">
        <f>"17:54:48.452"</f>
        <v>17:54:48.452</v>
      </c>
      <c r="U211" t="str">
        <f t="shared" si="9"/>
        <v>A38EF2</v>
      </c>
      <c r="V211">
        <v>0</v>
      </c>
      <c r="W211">
        <v>0</v>
      </c>
      <c r="X211">
        <v>2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1</v>
      </c>
      <c r="AI211" t="s">
        <v>220</v>
      </c>
      <c r="AJ211">
        <v>33.765407000000003</v>
      </c>
      <c r="AK211" t="s">
        <v>221</v>
      </c>
      <c r="AL211">
        <v>-84.891356999999999</v>
      </c>
      <c r="AM211">
        <v>25</v>
      </c>
      <c r="AN211">
        <v>1400</v>
      </c>
      <c r="AO211" t="s">
        <v>128</v>
      </c>
      <c r="AP211">
        <v>78</v>
      </c>
      <c r="AQ211">
        <v>10</v>
      </c>
      <c r="AR211">
        <v>384</v>
      </c>
      <c r="AZ211">
        <v>1200</v>
      </c>
      <c r="BA211">
        <v>1</v>
      </c>
      <c r="BB211" t="str">
        <f t="shared" si="10"/>
        <v xml:space="preserve">N3284F  </v>
      </c>
      <c r="BC211">
        <v>1</v>
      </c>
      <c r="BE211">
        <v>0</v>
      </c>
      <c r="BF211">
        <v>0</v>
      </c>
      <c r="BG211">
        <v>0</v>
      </c>
      <c r="BH211">
        <v>1625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"17:54:48.856"</f>
        <v>17:54:48.856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118</v>
      </c>
      <c r="CQ211">
        <v>219</v>
      </c>
      <c r="CR211">
        <v>3</v>
      </c>
      <c r="CW211">
        <v>9959560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"11/08/2021 17:54:49.066"</f>
        <v>11/08/2021 17:54:49.066</v>
      </c>
      <c r="C212" t="str">
        <f t="shared" si="11"/>
        <v>FFDFD3C0</v>
      </c>
      <c r="D212" t="s">
        <v>121</v>
      </c>
      <c r="E212">
        <v>4</v>
      </c>
      <c r="F212">
        <v>2004</v>
      </c>
      <c r="G212" t="s">
        <v>122</v>
      </c>
      <c r="J212" t="s">
        <v>123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"17:54:48.852"</f>
        <v>17:54:48.852</v>
      </c>
      <c r="T212" t="str">
        <f>"17:54:48.452"</f>
        <v>17:54:48.452</v>
      </c>
      <c r="U212" t="str">
        <f t="shared" si="9"/>
        <v>A38EF2</v>
      </c>
      <c r="V212">
        <v>0</v>
      </c>
      <c r="W212">
        <v>0</v>
      </c>
      <c r="X212">
        <v>2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1</v>
      </c>
      <c r="AI212" t="s">
        <v>220</v>
      </c>
      <c r="AJ212">
        <v>33.765407000000003</v>
      </c>
      <c r="AK212" t="s">
        <v>221</v>
      </c>
      <c r="AL212">
        <v>-84.891356999999999</v>
      </c>
      <c r="AM212">
        <v>25</v>
      </c>
      <c r="AN212">
        <v>1400</v>
      </c>
      <c r="AO212" t="s">
        <v>128</v>
      </c>
      <c r="AP212">
        <v>78</v>
      </c>
      <c r="AQ212">
        <v>10</v>
      </c>
      <c r="AR212">
        <v>384</v>
      </c>
      <c r="AZ212">
        <v>1200</v>
      </c>
      <c r="BA212">
        <v>1</v>
      </c>
      <c r="BB212" t="str">
        <f t="shared" si="10"/>
        <v xml:space="preserve">N3284F  </v>
      </c>
      <c r="BC212">
        <v>1</v>
      </c>
      <c r="BE212">
        <v>0</v>
      </c>
      <c r="BF212">
        <v>0</v>
      </c>
      <c r="BG212">
        <v>0</v>
      </c>
      <c r="BH212">
        <v>1625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"17:54:48.856"</f>
        <v>17:54:48.856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118</v>
      </c>
      <c r="CQ212">
        <v>219</v>
      </c>
      <c r="CR212">
        <v>3</v>
      </c>
      <c r="CW212">
        <v>9959560</v>
      </c>
      <c r="CY212">
        <v>0</v>
      </c>
      <c r="CZ212">
        <v>0</v>
      </c>
      <c r="DA212">
        <v>1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"11/08/2021 17:54:49.066"</f>
        <v>11/08/2021 17:54:49.066</v>
      </c>
      <c r="C213" t="str">
        <f t="shared" si="11"/>
        <v>FFDFD3C0</v>
      </c>
      <c r="D213" t="s">
        <v>113</v>
      </c>
      <c r="E213">
        <v>4</v>
      </c>
      <c r="H213">
        <v>10</v>
      </c>
      <c r="I213" t="s">
        <v>114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"17:54:48.852"</f>
        <v>17:54:48.852</v>
      </c>
      <c r="T213" t="str">
        <f>"17:54:48.452"</f>
        <v>17:54:48.452</v>
      </c>
      <c r="U213" t="str">
        <f t="shared" si="9"/>
        <v>A38EF2</v>
      </c>
      <c r="V213">
        <v>0</v>
      </c>
      <c r="W213">
        <v>0</v>
      </c>
      <c r="X213">
        <v>2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1</v>
      </c>
      <c r="AI213" t="s">
        <v>220</v>
      </c>
      <c r="AJ213">
        <v>33.765407000000003</v>
      </c>
      <c r="AK213" t="s">
        <v>221</v>
      </c>
      <c r="AL213">
        <v>-84.891356999999999</v>
      </c>
      <c r="AM213">
        <v>25</v>
      </c>
      <c r="AN213">
        <v>1400</v>
      </c>
      <c r="AO213" t="s">
        <v>128</v>
      </c>
      <c r="AP213">
        <v>78</v>
      </c>
      <c r="AQ213">
        <v>10</v>
      </c>
      <c r="AR213">
        <v>384</v>
      </c>
      <c r="AZ213">
        <v>1200</v>
      </c>
      <c r="BA213">
        <v>1</v>
      </c>
      <c r="BB213" t="str">
        <f t="shared" si="10"/>
        <v xml:space="preserve">N3284F  </v>
      </c>
      <c r="BC213">
        <v>1</v>
      </c>
      <c r="BE213">
        <v>0</v>
      </c>
      <c r="BF213">
        <v>0</v>
      </c>
      <c r="BG213">
        <v>0</v>
      </c>
      <c r="BH213">
        <v>1625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"17:54:48.856"</f>
        <v>17:54:48.856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118</v>
      </c>
      <c r="CQ213">
        <v>219</v>
      </c>
      <c r="CR213">
        <v>3</v>
      </c>
      <c r="CW213">
        <v>9959560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"11/08/2021 17:54:49.160"</f>
        <v>11/08/2021 17:54:49.160</v>
      </c>
      <c r="C214" t="str">
        <f t="shared" si="11"/>
        <v>FFDFD3C0</v>
      </c>
      <c r="D214" t="s">
        <v>119</v>
      </c>
      <c r="E214">
        <v>5</v>
      </c>
      <c r="F214">
        <v>1005</v>
      </c>
      <c r="G214" t="s">
        <v>114</v>
      </c>
      <c r="J214" t="s">
        <v>120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"17:54:48.852"</f>
        <v>17:54:48.852</v>
      </c>
      <c r="T214" t="str">
        <f>"17:54:48.452"</f>
        <v>17:54:48.452</v>
      </c>
      <c r="U214" t="str">
        <f t="shared" si="9"/>
        <v>A38EF2</v>
      </c>
      <c r="V214">
        <v>0</v>
      </c>
      <c r="W214">
        <v>0</v>
      </c>
      <c r="X214">
        <v>2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1</v>
      </c>
      <c r="AI214" t="s">
        <v>220</v>
      </c>
      <c r="AJ214">
        <v>33.765407000000003</v>
      </c>
      <c r="AK214" t="s">
        <v>221</v>
      </c>
      <c r="AL214">
        <v>-84.891356999999999</v>
      </c>
      <c r="AM214">
        <v>25</v>
      </c>
      <c r="AN214">
        <v>1400</v>
      </c>
      <c r="AO214" t="s">
        <v>128</v>
      </c>
      <c r="AP214">
        <v>78</v>
      </c>
      <c r="AQ214">
        <v>10</v>
      </c>
      <c r="AR214">
        <v>384</v>
      </c>
      <c r="AZ214">
        <v>1200</v>
      </c>
      <c r="BA214">
        <v>1</v>
      </c>
      <c r="BB214" t="str">
        <f t="shared" si="10"/>
        <v xml:space="preserve">N3284F  </v>
      </c>
      <c r="BC214">
        <v>1</v>
      </c>
      <c r="BE214">
        <v>0</v>
      </c>
      <c r="BF214">
        <v>0</v>
      </c>
      <c r="BG214">
        <v>0</v>
      </c>
      <c r="BH214">
        <v>1625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"17:54:48.856"</f>
        <v>17:54:48.856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118</v>
      </c>
      <c r="CQ214">
        <v>219</v>
      </c>
      <c r="CR214">
        <v>3</v>
      </c>
      <c r="CW214">
        <v>9959560</v>
      </c>
      <c r="CY214">
        <v>0</v>
      </c>
      <c r="CZ214">
        <v>0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"11/08/2021 17:54:49.941"</f>
        <v>11/08/2021 17:54:49.941</v>
      </c>
      <c r="C215" t="str">
        <f t="shared" si="11"/>
        <v>FFDFD3C0</v>
      </c>
      <c r="D215" t="s">
        <v>119</v>
      </c>
      <c r="E215">
        <v>5</v>
      </c>
      <c r="F215">
        <v>1005</v>
      </c>
      <c r="G215" t="s">
        <v>114</v>
      </c>
      <c r="J215" t="s">
        <v>120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"17:54:49.742"</f>
        <v>17:54:49.742</v>
      </c>
      <c r="T215" t="str">
        <f>"17:54:49.342"</f>
        <v>17:54:49.342</v>
      </c>
      <c r="U215" t="str">
        <f t="shared" si="9"/>
        <v>A38EF2</v>
      </c>
      <c r="V215">
        <v>0</v>
      </c>
      <c r="W215">
        <v>0</v>
      </c>
      <c r="X215">
        <v>2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1</v>
      </c>
      <c r="AI215" t="s">
        <v>222</v>
      </c>
      <c r="AJ215">
        <v>33.765470999999998</v>
      </c>
      <c r="AK215" t="s">
        <v>223</v>
      </c>
      <c r="AL215">
        <v>-84.890970999999993</v>
      </c>
      <c r="AM215">
        <v>25</v>
      </c>
      <c r="AN215">
        <v>1400</v>
      </c>
      <c r="AO215" t="s">
        <v>128</v>
      </c>
      <c r="AP215">
        <v>79</v>
      </c>
      <c r="AQ215">
        <v>11</v>
      </c>
      <c r="AR215">
        <v>384</v>
      </c>
      <c r="AZ215">
        <v>1200</v>
      </c>
      <c r="BA215">
        <v>1</v>
      </c>
      <c r="BB215" t="str">
        <f t="shared" si="10"/>
        <v xml:space="preserve">N3284F  </v>
      </c>
      <c r="BC215">
        <v>1</v>
      </c>
      <c r="BE215">
        <v>0</v>
      </c>
      <c r="BF215">
        <v>0</v>
      </c>
      <c r="BG215">
        <v>0</v>
      </c>
      <c r="BH215">
        <v>1625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"17:54:49.749"</f>
        <v>17:54:49.749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118</v>
      </c>
      <c r="CQ215">
        <v>219</v>
      </c>
      <c r="CR215">
        <v>3</v>
      </c>
      <c r="CW215">
        <v>9961004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"11/08/2021 17:54:49.941"</f>
        <v>11/08/2021 17:54:49.941</v>
      </c>
      <c r="C216" t="str">
        <f t="shared" si="11"/>
        <v>FFDFD3C0</v>
      </c>
      <c r="D216" t="s">
        <v>124</v>
      </c>
      <c r="E216">
        <v>8</v>
      </c>
      <c r="H216">
        <v>176</v>
      </c>
      <c r="I216" t="s">
        <v>114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"17:54:49.742"</f>
        <v>17:54:49.742</v>
      </c>
      <c r="T216" t="str">
        <f>"17:54:49.342"</f>
        <v>17:54:49.342</v>
      </c>
      <c r="U216" t="str">
        <f t="shared" si="9"/>
        <v>A38EF2</v>
      </c>
      <c r="V216">
        <v>0</v>
      </c>
      <c r="W216">
        <v>0</v>
      </c>
      <c r="X216">
        <v>2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1</v>
      </c>
      <c r="AI216" t="s">
        <v>222</v>
      </c>
      <c r="AJ216">
        <v>33.765470999999998</v>
      </c>
      <c r="AK216" t="s">
        <v>223</v>
      </c>
      <c r="AL216">
        <v>-84.890970999999993</v>
      </c>
      <c r="AM216">
        <v>25</v>
      </c>
      <c r="AN216">
        <v>1400</v>
      </c>
      <c r="AO216" t="s">
        <v>128</v>
      </c>
      <c r="AP216">
        <v>79</v>
      </c>
      <c r="AQ216">
        <v>11</v>
      </c>
      <c r="AR216">
        <v>384</v>
      </c>
      <c r="AZ216">
        <v>1200</v>
      </c>
      <c r="BA216">
        <v>1</v>
      </c>
      <c r="BB216" t="str">
        <f t="shared" si="10"/>
        <v xml:space="preserve">N3284F  </v>
      </c>
      <c r="BC216">
        <v>1</v>
      </c>
      <c r="BE216">
        <v>0</v>
      </c>
      <c r="BF216">
        <v>0</v>
      </c>
      <c r="BG216">
        <v>0</v>
      </c>
      <c r="BH216">
        <v>1625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"17:54:49.749"</f>
        <v>17:54:49.749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118</v>
      </c>
      <c r="CQ216">
        <v>219</v>
      </c>
      <c r="CR216">
        <v>3</v>
      </c>
      <c r="CW216">
        <v>9961004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"11/08/2021 17:54:49.941"</f>
        <v>11/08/2021 17:54:49.941</v>
      </c>
      <c r="C217" t="str">
        <f t="shared" si="11"/>
        <v>FFDFD3C0</v>
      </c>
      <c r="D217" t="s">
        <v>121</v>
      </c>
      <c r="E217">
        <v>4</v>
      </c>
      <c r="F217">
        <v>2004</v>
      </c>
      <c r="G217" t="s">
        <v>122</v>
      </c>
      <c r="J217" t="s">
        <v>123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"17:54:49.742"</f>
        <v>17:54:49.742</v>
      </c>
      <c r="T217" t="str">
        <f>"17:54:49.342"</f>
        <v>17:54:49.342</v>
      </c>
      <c r="U217" t="str">
        <f t="shared" si="9"/>
        <v>A38EF2</v>
      </c>
      <c r="V217">
        <v>0</v>
      </c>
      <c r="W217">
        <v>0</v>
      </c>
      <c r="X217">
        <v>2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1</v>
      </c>
      <c r="AI217" t="s">
        <v>222</v>
      </c>
      <c r="AJ217">
        <v>33.765470999999998</v>
      </c>
      <c r="AK217" t="s">
        <v>223</v>
      </c>
      <c r="AL217">
        <v>-84.890970999999993</v>
      </c>
      <c r="AM217">
        <v>25</v>
      </c>
      <c r="AN217">
        <v>1400</v>
      </c>
      <c r="AO217" t="s">
        <v>128</v>
      </c>
      <c r="AP217">
        <v>79</v>
      </c>
      <c r="AQ217">
        <v>11</v>
      </c>
      <c r="AR217">
        <v>384</v>
      </c>
      <c r="AZ217">
        <v>1200</v>
      </c>
      <c r="BA217">
        <v>1</v>
      </c>
      <c r="BB217" t="str">
        <f t="shared" si="10"/>
        <v xml:space="preserve">N3284F  </v>
      </c>
      <c r="BC217">
        <v>1</v>
      </c>
      <c r="BE217">
        <v>0</v>
      </c>
      <c r="BF217">
        <v>0</v>
      </c>
      <c r="BG217">
        <v>0</v>
      </c>
      <c r="BH217">
        <v>1625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"17:54:49.749"</f>
        <v>17:54:49.749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118</v>
      </c>
      <c r="CQ217">
        <v>219</v>
      </c>
      <c r="CR217">
        <v>3</v>
      </c>
      <c r="CW217">
        <v>9961004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"11/08/2021 17:54:49.941"</f>
        <v>11/08/2021 17:54:49.941</v>
      </c>
      <c r="C218" t="str">
        <f t="shared" si="11"/>
        <v>FFDFD3C0</v>
      </c>
      <c r="D218" t="s">
        <v>113</v>
      </c>
      <c r="E218">
        <v>4</v>
      </c>
      <c r="H218">
        <v>10</v>
      </c>
      <c r="I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"17:54:49.742"</f>
        <v>17:54:49.742</v>
      </c>
      <c r="T218" t="str">
        <f>"17:54:49.342"</f>
        <v>17:54:49.342</v>
      </c>
      <c r="U218" t="str">
        <f t="shared" si="9"/>
        <v>A38EF2</v>
      </c>
      <c r="V218">
        <v>0</v>
      </c>
      <c r="W218">
        <v>0</v>
      </c>
      <c r="X218">
        <v>2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1</v>
      </c>
      <c r="AI218" t="s">
        <v>222</v>
      </c>
      <c r="AJ218">
        <v>33.765470999999998</v>
      </c>
      <c r="AK218" t="s">
        <v>223</v>
      </c>
      <c r="AL218">
        <v>-84.890970999999993</v>
      </c>
      <c r="AM218">
        <v>25</v>
      </c>
      <c r="AN218">
        <v>1400</v>
      </c>
      <c r="AO218" t="s">
        <v>128</v>
      </c>
      <c r="AP218">
        <v>79</v>
      </c>
      <c r="AQ218">
        <v>11</v>
      </c>
      <c r="AR218">
        <v>384</v>
      </c>
      <c r="AZ218">
        <v>1200</v>
      </c>
      <c r="BA218">
        <v>1</v>
      </c>
      <c r="BB218" t="str">
        <f t="shared" si="10"/>
        <v xml:space="preserve">N3284F  </v>
      </c>
      <c r="BC218">
        <v>1</v>
      </c>
      <c r="BE218">
        <v>0</v>
      </c>
      <c r="BF218">
        <v>0</v>
      </c>
      <c r="BG218">
        <v>0</v>
      </c>
      <c r="BH218">
        <v>1625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"17:54:49.749"</f>
        <v>17:54:49.749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118</v>
      </c>
      <c r="CQ218">
        <v>219</v>
      </c>
      <c r="CR218">
        <v>3</v>
      </c>
      <c r="CW218">
        <v>9961004</v>
      </c>
      <c r="CY218">
        <v>0</v>
      </c>
      <c r="CZ218">
        <v>0</v>
      </c>
      <c r="DA218">
        <v>1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"11/08/2021 17:54:51.066"</f>
        <v>11/08/2021 17:54:51.066</v>
      </c>
      <c r="C219" t="str">
        <f t="shared" si="11"/>
        <v>FFDFD3C0</v>
      </c>
      <c r="D219" t="s">
        <v>121</v>
      </c>
      <c r="E219">
        <v>4</v>
      </c>
      <c r="F219">
        <v>2004</v>
      </c>
      <c r="G219" t="s">
        <v>122</v>
      </c>
      <c r="J219" t="s">
        <v>123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"17:54:50.750"</f>
        <v>17:54:50.750</v>
      </c>
      <c r="T219" t="str">
        <f>"17:54:50.250"</f>
        <v>17:54:50.250</v>
      </c>
      <c r="U219" t="str">
        <f t="shared" si="9"/>
        <v>A38EF2</v>
      </c>
      <c r="V219">
        <v>0</v>
      </c>
      <c r="W219">
        <v>0</v>
      </c>
      <c r="X219">
        <v>2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1</v>
      </c>
      <c r="AI219" t="s">
        <v>224</v>
      </c>
      <c r="AJ219">
        <v>33.765557000000001</v>
      </c>
      <c r="AK219" t="s">
        <v>225</v>
      </c>
      <c r="AL219">
        <v>-84.890521000000007</v>
      </c>
      <c r="AM219">
        <v>25</v>
      </c>
      <c r="AN219">
        <v>1400</v>
      </c>
      <c r="AO219" t="s">
        <v>128</v>
      </c>
      <c r="AP219">
        <v>79</v>
      </c>
      <c r="AQ219">
        <v>15</v>
      </c>
      <c r="AR219">
        <v>256</v>
      </c>
      <c r="AZ219">
        <v>1200</v>
      </c>
      <c r="BA219">
        <v>1</v>
      </c>
      <c r="BB219" t="str">
        <f t="shared" si="10"/>
        <v xml:space="preserve">N3284F  </v>
      </c>
      <c r="BC219">
        <v>1</v>
      </c>
      <c r="BE219">
        <v>0</v>
      </c>
      <c r="BF219">
        <v>0</v>
      </c>
      <c r="BG219">
        <v>0</v>
      </c>
      <c r="BH219">
        <v>1625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"17:54:50.755"</f>
        <v>17:54:50.755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118</v>
      </c>
      <c r="CQ219">
        <v>219</v>
      </c>
      <c r="CR219">
        <v>3</v>
      </c>
      <c r="CW219">
        <v>9962622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"11/08/2021 17:54:51.066"</f>
        <v>11/08/2021 17:54:51.066</v>
      </c>
      <c r="C220" t="str">
        <f t="shared" si="11"/>
        <v>FFDFD3C0</v>
      </c>
      <c r="D220" t="s">
        <v>124</v>
      </c>
      <c r="E220">
        <v>8</v>
      </c>
      <c r="H220">
        <v>176</v>
      </c>
      <c r="I220" t="s">
        <v>114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"17:54:50.750"</f>
        <v>17:54:50.750</v>
      </c>
      <c r="T220" t="str">
        <f>"17:54:50.250"</f>
        <v>17:54:50.250</v>
      </c>
      <c r="U220" t="str">
        <f t="shared" si="9"/>
        <v>A38EF2</v>
      </c>
      <c r="V220">
        <v>0</v>
      </c>
      <c r="W220">
        <v>0</v>
      </c>
      <c r="X220">
        <v>2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1</v>
      </c>
      <c r="AI220" t="s">
        <v>224</v>
      </c>
      <c r="AJ220">
        <v>33.765557000000001</v>
      </c>
      <c r="AK220" t="s">
        <v>225</v>
      </c>
      <c r="AL220">
        <v>-84.890521000000007</v>
      </c>
      <c r="AM220">
        <v>25</v>
      </c>
      <c r="AN220">
        <v>1400</v>
      </c>
      <c r="AO220" t="s">
        <v>128</v>
      </c>
      <c r="AP220">
        <v>79</v>
      </c>
      <c r="AQ220">
        <v>15</v>
      </c>
      <c r="AR220">
        <v>256</v>
      </c>
      <c r="AZ220">
        <v>1200</v>
      </c>
      <c r="BA220">
        <v>1</v>
      </c>
      <c r="BB220" t="str">
        <f t="shared" si="10"/>
        <v xml:space="preserve">N3284F  </v>
      </c>
      <c r="BC220">
        <v>1</v>
      </c>
      <c r="BE220">
        <v>0</v>
      </c>
      <c r="BF220">
        <v>0</v>
      </c>
      <c r="BG220">
        <v>0</v>
      </c>
      <c r="BH220">
        <v>1625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"17:54:50.755"</f>
        <v>17:54:50.755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118</v>
      </c>
      <c r="CQ220">
        <v>219</v>
      </c>
      <c r="CR220">
        <v>3</v>
      </c>
      <c r="CW220">
        <v>9962622</v>
      </c>
      <c r="CY220">
        <v>0</v>
      </c>
      <c r="CZ220">
        <v>0</v>
      </c>
      <c r="DA220">
        <v>1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"11/08/2021 17:54:51.066"</f>
        <v>11/08/2021 17:54:51.066</v>
      </c>
      <c r="C221" t="str">
        <f t="shared" si="11"/>
        <v>FFDFD3C0</v>
      </c>
      <c r="D221" t="s">
        <v>113</v>
      </c>
      <c r="E221">
        <v>4</v>
      </c>
      <c r="H221">
        <v>10</v>
      </c>
      <c r="I221" t="s">
        <v>114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"17:54:50.750"</f>
        <v>17:54:50.750</v>
      </c>
      <c r="T221" t="str">
        <f>"17:54:50.250"</f>
        <v>17:54:50.250</v>
      </c>
      <c r="U221" t="str">
        <f t="shared" si="9"/>
        <v>A38EF2</v>
      </c>
      <c r="V221">
        <v>0</v>
      </c>
      <c r="W221">
        <v>0</v>
      </c>
      <c r="X221">
        <v>2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1</v>
      </c>
      <c r="AI221" t="s">
        <v>224</v>
      </c>
      <c r="AJ221">
        <v>33.765557000000001</v>
      </c>
      <c r="AK221" t="s">
        <v>225</v>
      </c>
      <c r="AL221">
        <v>-84.890521000000007</v>
      </c>
      <c r="AM221">
        <v>25</v>
      </c>
      <c r="AN221">
        <v>1400</v>
      </c>
      <c r="AO221" t="s">
        <v>128</v>
      </c>
      <c r="AP221">
        <v>79</v>
      </c>
      <c r="AQ221">
        <v>15</v>
      </c>
      <c r="AR221">
        <v>256</v>
      </c>
      <c r="AZ221">
        <v>1200</v>
      </c>
      <c r="BA221">
        <v>1</v>
      </c>
      <c r="BB221" t="str">
        <f t="shared" si="10"/>
        <v xml:space="preserve">N3284F  </v>
      </c>
      <c r="BC221">
        <v>1</v>
      </c>
      <c r="BE221">
        <v>0</v>
      </c>
      <c r="BF221">
        <v>0</v>
      </c>
      <c r="BG221">
        <v>0</v>
      </c>
      <c r="BH221">
        <v>1625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"17:54:50.755"</f>
        <v>17:54:50.755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118</v>
      </c>
      <c r="CQ221">
        <v>219</v>
      </c>
      <c r="CR221">
        <v>3</v>
      </c>
      <c r="CW221">
        <v>9962622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"11/08/2021 17:54:51.066"</f>
        <v>11/08/2021 17:54:51.066</v>
      </c>
      <c r="C222" t="str">
        <f t="shared" si="11"/>
        <v>FFDFD3C0</v>
      </c>
      <c r="D222" t="s">
        <v>119</v>
      </c>
      <c r="E222">
        <v>5</v>
      </c>
      <c r="F222">
        <v>1005</v>
      </c>
      <c r="G222" t="s">
        <v>114</v>
      </c>
      <c r="J222" t="s">
        <v>120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"17:54:50.750"</f>
        <v>17:54:50.750</v>
      </c>
      <c r="T222" t="str">
        <f>"17:54:50.250"</f>
        <v>17:54:50.250</v>
      </c>
      <c r="U222" t="str">
        <f t="shared" si="9"/>
        <v>A38EF2</v>
      </c>
      <c r="V222">
        <v>0</v>
      </c>
      <c r="W222">
        <v>0</v>
      </c>
      <c r="X222">
        <v>2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1</v>
      </c>
      <c r="AI222" t="s">
        <v>224</v>
      </c>
      <c r="AJ222">
        <v>33.765557000000001</v>
      </c>
      <c r="AK222" t="s">
        <v>225</v>
      </c>
      <c r="AL222">
        <v>-84.890521000000007</v>
      </c>
      <c r="AM222">
        <v>25</v>
      </c>
      <c r="AN222">
        <v>1400</v>
      </c>
      <c r="AO222" t="s">
        <v>128</v>
      </c>
      <c r="AP222">
        <v>79</v>
      </c>
      <c r="AQ222">
        <v>15</v>
      </c>
      <c r="AR222">
        <v>256</v>
      </c>
      <c r="AZ222">
        <v>1200</v>
      </c>
      <c r="BA222">
        <v>1</v>
      </c>
      <c r="BB222" t="str">
        <f t="shared" si="10"/>
        <v xml:space="preserve">N3284F  </v>
      </c>
      <c r="BC222">
        <v>1</v>
      </c>
      <c r="BE222">
        <v>0</v>
      </c>
      <c r="BF222">
        <v>0</v>
      </c>
      <c r="BG222">
        <v>0</v>
      </c>
      <c r="BH222">
        <v>1625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"17:54:50.755"</f>
        <v>17:54:50.755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118</v>
      </c>
      <c r="CQ222">
        <v>219</v>
      </c>
      <c r="CR222">
        <v>3</v>
      </c>
      <c r="CW222">
        <v>9962622</v>
      </c>
      <c r="CY222">
        <v>0</v>
      </c>
      <c r="CZ222">
        <v>0</v>
      </c>
      <c r="DA222">
        <v>1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"11/08/2021 17:54:51.957"</f>
        <v>11/08/2021 17:54:51.957</v>
      </c>
      <c r="C223" t="str">
        <f t="shared" si="11"/>
        <v>FFDFD3C0</v>
      </c>
      <c r="D223" t="s">
        <v>119</v>
      </c>
      <c r="E223">
        <v>5</v>
      </c>
      <c r="F223">
        <v>1005</v>
      </c>
      <c r="G223" t="s">
        <v>114</v>
      </c>
      <c r="J223" t="s">
        <v>120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"17:54:51.680"</f>
        <v>17:54:51.680</v>
      </c>
      <c r="T223" t="str">
        <f>"17:54:51.280"</f>
        <v>17:54:51.280</v>
      </c>
      <c r="U223" t="str">
        <f t="shared" si="9"/>
        <v>A38EF2</v>
      </c>
      <c r="V223">
        <v>0</v>
      </c>
      <c r="W223">
        <v>0</v>
      </c>
      <c r="X223">
        <v>2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1</v>
      </c>
      <c r="AI223" t="s">
        <v>226</v>
      </c>
      <c r="AJ223">
        <v>33.765664000000001</v>
      </c>
      <c r="AK223" t="s">
        <v>227</v>
      </c>
      <c r="AL223">
        <v>-84.890134000000003</v>
      </c>
      <c r="AM223">
        <v>25</v>
      </c>
      <c r="AN223">
        <v>1400</v>
      </c>
      <c r="AO223" t="s">
        <v>128</v>
      </c>
      <c r="AP223">
        <v>79</v>
      </c>
      <c r="AQ223">
        <v>21</v>
      </c>
      <c r="AR223">
        <v>64</v>
      </c>
      <c r="AZ223">
        <v>1200</v>
      </c>
      <c r="BA223">
        <v>1</v>
      </c>
      <c r="BB223" t="str">
        <f t="shared" si="10"/>
        <v xml:space="preserve">N3284F  </v>
      </c>
      <c r="BC223">
        <v>1</v>
      </c>
      <c r="BE223">
        <v>0</v>
      </c>
      <c r="BF223">
        <v>0</v>
      </c>
      <c r="BG223">
        <v>0</v>
      </c>
      <c r="BH223">
        <v>1625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"17:54:51.684"</f>
        <v>17:54:51.684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118</v>
      </c>
      <c r="CQ223">
        <v>219</v>
      </c>
      <c r="CR223">
        <v>0</v>
      </c>
      <c r="CW223">
        <v>33828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"11/08/2021 17:54:51.957"</f>
        <v>11/08/2021 17:54:51.957</v>
      </c>
      <c r="C224" t="str">
        <f t="shared" si="11"/>
        <v>FFDFD3C0</v>
      </c>
      <c r="D224" t="s">
        <v>124</v>
      </c>
      <c r="E224">
        <v>8</v>
      </c>
      <c r="H224">
        <v>176</v>
      </c>
      <c r="I224" t="s">
        <v>114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"17:54:51.680"</f>
        <v>17:54:51.680</v>
      </c>
      <c r="T224" t="str">
        <f>"17:54:51.280"</f>
        <v>17:54:51.280</v>
      </c>
      <c r="U224" t="str">
        <f t="shared" si="9"/>
        <v>A38EF2</v>
      </c>
      <c r="V224">
        <v>0</v>
      </c>
      <c r="W224">
        <v>0</v>
      </c>
      <c r="X224">
        <v>2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1</v>
      </c>
      <c r="AI224" t="s">
        <v>226</v>
      </c>
      <c r="AJ224">
        <v>33.765664000000001</v>
      </c>
      <c r="AK224" t="s">
        <v>227</v>
      </c>
      <c r="AL224">
        <v>-84.890134000000003</v>
      </c>
      <c r="AM224">
        <v>25</v>
      </c>
      <c r="AN224">
        <v>1400</v>
      </c>
      <c r="AO224" t="s">
        <v>128</v>
      </c>
      <c r="AP224">
        <v>79</v>
      </c>
      <c r="AQ224">
        <v>21</v>
      </c>
      <c r="AR224">
        <v>64</v>
      </c>
      <c r="AZ224">
        <v>1200</v>
      </c>
      <c r="BA224">
        <v>1</v>
      </c>
      <c r="BB224" t="str">
        <f t="shared" si="10"/>
        <v xml:space="preserve">N3284F  </v>
      </c>
      <c r="BC224">
        <v>1</v>
      </c>
      <c r="BE224">
        <v>0</v>
      </c>
      <c r="BF224">
        <v>0</v>
      </c>
      <c r="BG224">
        <v>0</v>
      </c>
      <c r="BH224">
        <v>1625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"17:54:51.684"</f>
        <v>17:54:51.684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118</v>
      </c>
      <c r="CQ224">
        <v>219</v>
      </c>
      <c r="CR224">
        <v>0</v>
      </c>
      <c r="CW224">
        <v>33828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"11/08/2021 17:54:51.957"</f>
        <v>11/08/2021 17:54:51.957</v>
      </c>
      <c r="C225" t="str">
        <f t="shared" si="11"/>
        <v>FFDFD3C0</v>
      </c>
      <c r="D225" t="s">
        <v>121</v>
      </c>
      <c r="E225">
        <v>4</v>
      </c>
      <c r="F225">
        <v>2004</v>
      </c>
      <c r="G225" t="s">
        <v>122</v>
      </c>
      <c r="J225" t="s">
        <v>123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"17:54:51.680"</f>
        <v>17:54:51.680</v>
      </c>
      <c r="T225" t="str">
        <f>"17:54:51.280"</f>
        <v>17:54:51.280</v>
      </c>
      <c r="U225" t="str">
        <f t="shared" si="9"/>
        <v>A38EF2</v>
      </c>
      <c r="V225">
        <v>0</v>
      </c>
      <c r="W225">
        <v>0</v>
      </c>
      <c r="X225">
        <v>2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1</v>
      </c>
      <c r="AI225" t="s">
        <v>226</v>
      </c>
      <c r="AJ225">
        <v>33.765664000000001</v>
      </c>
      <c r="AK225" t="s">
        <v>227</v>
      </c>
      <c r="AL225">
        <v>-84.890134000000003</v>
      </c>
      <c r="AM225">
        <v>25</v>
      </c>
      <c r="AN225">
        <v>1400</v>
      </c>
      <c r="AO225" t="s">
        <v>128</v>
      </c>
      <c r="AP225">
        <v>79</v>
      </c>
      <c r="AQ225">
        <v>21</v>
      </c>
      <c r="AR225">
        <v>64</v>
      </c>
      <c r="AZ225">
        <v>1200</v>
      </c>
      <c r="BA225">
        <v>1</v>
      </c>
      <c r="BB225" t="str">
        <f t="shared" si="10"/>
        <v xml:space="preserve">N3284F  </v>
      </c>
      <c r="BC225">
        <v>1</v>
      </c>
      <c r="BE225">
        <v>0</v>
      </c>
      <c r="BF225">
        <v>0</v>
      </c>
      <c r="BG225">
        <v>0</v>
      </c>
      <c r="BH225">
        <v>1625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"17:54:51.684"</f>
        <v>17:54:51.684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118</v>
      </c>
      <c r="CQ225">
        <v>219</v>
      </c>
      <c r="CR225">
        <v>0</v>
      </c>
      <c r="CW225">
        <v>33828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"11/08/2021 17:54:51.957"</f>
        <v>11/08/2021 17:54:51.957</v>
      </c>
      <c r="C226" t="str">
        <f t="shared" si="11"/>
        <v>FFDFD3C0</v>
      </c>
      <c r="D226" t="s">
        <v>113</v>
      </c>
      <c r="E226">
        <v>4</v>
      </c>
      <c r="H226">
        <v>10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"17:54:51.680"</f>
        <v>17:54:51.680</v>
      </c>
      <c r="T226" t="str">
        <f>"17:54:51.280"</f>
        <v>17:54:51.280</v>
      </c>
      <c r="U226" t="str">
        <f t="shared" si="9"/>
        <v>A38EF2</v>
      </c>
      <c r="V226">
        <v>0</v>
      </c>
      <c r="W226">
        <v>0</v>
      </c>
      <c r="X226">
        <v>2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1</v>
      </c>
      <c r="AI226" t="s">
        <v>226</v>
      </c>
      <c r="AJ226">
        <v>33.765664000000001</v>
      </c>
      <c r="AK226" t="s">
        <v>227</v>
      </c>
      <c r="AL226">
        <v>-84.890134000000003</v>
      </c>
      <c r="AM226">
        <v>25</v>
      </c>
      <c r="AN226">
        <v>1400</v>
      </c>
      <c r="AO226" t="s">
        <v>128</v>
      </c>
      <c r="AP226">
        <v>79</v>
      </c>
      <c r="AQ226">
        <v>21</v>
      </c>
      <c r="AR226">
        <v>64</v>
      </c>
      <c r="AZ226">
        <v>1200</v>
      </c>
      <c r="BA226">
        <v>1</v>
      </c>
      <c r="BB226" t="str">
        <f t="shared" si="10"/>
        <v xml:space="preserve">N3284F  </v>
      </c>
      <c r="BC226">
        <v>1</v>
      </c>
      <c r="BE226">
        <v>0</v>
      </c>
      <c r="BF226">
        <v>0</v>
      </c>
      <c r="BG226">
        <v>0</v>
      </c>
      <c r="BH226">
        <v>1625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"17:54:51.684"</f>
        <v>17:54:51.684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118</v>
      </c>
      <c r="CQ226">
        <v>219</v>
      </c>
      <c r="CR226">
        <v>0</v>
      </c>
      <c r="CW226">
        <v>33828</v>
      </c>
      <c r="CY226">
        <v>0</v>
      </c>
      <c r="CZ226">
        <v>0</v>
      </c>
      <c r="DA226">
        <v>1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"11/08/2021 17:54:53.049"</f>
        <v>11/08/2021 17:54:53.049</v>
      </c>
      <c r="C227" t="str">
        <f t="shared" si="11"/>
        <v>FFDFD3C0</v>
      </c>
      <c r="D227" t="s">
        <v>119</v>
      </c>
      <c r="E227">
        <v>5</v>
      </c>
      <c r="F227">
        <v>1005</v>
      </c>
      <c r="G227" t="s">
        <v>114</v>
      </c>
      <c r="J227" t="s">
        <v>120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"17:54:52.734"</f>
        <v>17:54:52.734</v>
      </c>
      <c r="T227" t="str">
        <f>"17:54:52.234"</f>
        <v>17:54:52.234</v>
      </c>
      <c r="U227" t="str">
        <f t="shared" si="9"/>
        <v>A38EF2</v>
      </c>
      <c r="V227">
        <v>0</v>
      </c>
      <c r="W227">
        <v>0</v>
      </c>
      <c r="X227">
        <v>2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1</v>
      </c>
      <c r="AI227" t="s">
        <v>228</v>
      </c>
      <c r="AJ227">
        <v>33.765793000000002</v>
      </c>
      <c r="AK227" t="s">
        <v>229</v>
      </c>
      <c r="AL227">
        <v>-84.889684000000003</v>
      </c>
      <c r="AM227">
        <v>25</v>
      </c>
      <c r="AN227">
        <v>1400</v>
      </c>
      <c r="AO227" t="s">
        <v>128</v>
      </c>
      <c r="AP227">
        <v>77</v>
      </c>
      <c r="AQ227">
        <v>30</v>
      </c>
      <c r="AR227">
        <v>-64</v>
      </c>
      <c r="AZ227">
        <v>1200</v>
      </c>
      <c r="BA227">
        <v>1</v>
      </c>
      <c r="BB227" t="str">
        <f t="shared" si="10"/>
        <v xml:space="preserve">N3284F  </v>
      </c>
      <c r="BC227">
        <v>1</v>
      </c>
      <c r="BE227">
        <v>0</v>
      </c>
      <c r="BF227">
        <v>0</v>
      </c>
      <c r="BG227">
        <v>0</v>
      </c>
      <c r="BH227">
        <v>1625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"17:54:52.736"</f>
        <v>17:54:52.736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118</v>
      </c>
      <c r="CQ227">
        <v>219</v>
      </c>
      <c r="CR227">
        <v>0</v>
      </c>
      <c r="CW227">
        <v>34643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"11/08/2021 17:54:53.049"</f>
        <v>11/08/2021 17:54:53.049</v>
      </c>
      <c r="C228" t="str">
        <f t="shared" si="11"/>
        <v>FFDFD3C0</v>
      </c>
      <c r="D228" t="s">
        <v>124</v>
      </c>
      <c r="E228">
        <v>8</v>
      </c>
      <c r="H228">
        <v>176</v>
      </c>
      <c r="I228" t="s">
        <v>114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"17:54:52.734"</f>
        <v>17:54:52.734</v>
      </c>
      <c r="T228" t="str">
        <f>"17:54:52.234"</f>
        <v>17:54:52.234</v>
      </c>
      <c r="U228" t="str">
        <f t="shared" si="9"/>
        <v>A38EF2</v>
      </c>
      <c r="V228">
        <v>0</v>
      </c>
      <c r="W228">
        <v>0</v>
      </c>
      <c r="X228">
        <v>2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1</v>
      </c>
      <c r="AI228" t="s">
        <v>228</v>
      </c>
      <c r="AJ228">
        <v>33.765793000000002</v>
      </c>
      <c r="AK228" t="s">
        <v>229</v>
      </c>
      <c r="AL228">
        <v>-84.889684000000003</v>
      </c>
      <c r="AM228">
        <v>25</v>
      </c>
      <c r="AN228">
        <v>1400</v>
      </c>
      <c r="AO228" t="s">
        <v>128</v>
      </c>
      <c r="AP228">
        <v>77</v>
      </c>
      <c r="AQ228">
        <v>30</v>
      </c>
      <c r="AR228">
        <v>-64</v>
      </c>
      <c r="AZ228">
        <v>1200</v>
      </c>
      <c r="BA228">
        <v>1</v>
      </c>
      <c r="BB228" t="str">
        <f t="shared" si="10"/>
        <v xml:space="preserve">N3284F  </v>
      </c>
      <c r="BC228">
        <v>1</v>
      </c>
      <c r="BE228">
        <v>0</v>
      </c>
      <c r="BF228">
        <v>0</v>
      </c>
      <c r="BG228">
        <v>0</v>
      </c>
      <c r="BH228">
        <v>1625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"17:54:52.736"</f>
        <v>17:54:52.736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118</v>
      </c>
      <c r="CQ228">
        <v>219</v>
      </c>
      <c r="CR228">
        <v>0</v>
      </c>
      <c r="CW228">
        <v>34643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"11/08/2021 17:54:53.049"</f>
        <v>11/08/2021 17:54:53.049</v>
      </c>
      <c r="C229" t="str">
        <f t="shared" si="11"/>
        <v>FFDFD3C0</v>
      </c>
      <c r="D229" t="s">
        <v>121</v>
      </c>
      <c r="E229">
        <v>4</v>
      </c>
      <c r="F229">
        <v>2004</v>
      </c>
      <c r="G229" t="s">
        <v>122</v>
      </c>
      <c r="J229" t="s">
        <v>123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"17:54:52.734"</f>
        <v>17:54:52.734</v>
      </c>
      <c r="T229" t="str">
        <f>"17:54:52.234"</f>
        <v>17:54:52.234</v>
      </c>
      <c r="U229" t="str">
        <f t="shared" si="9"/>
        <v>A38EF2</v>
      </c>
      <c r="V229">
        <v>0</v>
      </c>
      <c r="W229">
        <v>0</v>
      </c>
      <c r="X229">
        <v>2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1</v>
      </c>
      <c r="AI229" t="s">
        <v>228</v>
      </c>
      <c r="AJ229">
        <v>33.765793000000002</v>
      </c>
      <c r="AK229" t="s">
        <v>229</v>
      </c>
      <c r="AL229">
        <v>-84.889684000000003</v>
      </c>
      <c r="AM229">
        <v>25</v>
      </c>
      <c r="AN229">
        <v>1400</v>
      </c>
      <c r="AO229" t="s">
        <v>128</v>
      </c>
      <c r="AP229">
        <v>77</v>
      </c>
      <c r="AQ229">
        <v>30</v>
      </c>
      <c r="AR229">
        <v>-64</v>
      </c>
      <c r="AZ229">
        <v>1200</v>
      </c>
      <c r="BA229">
        <v>1</v>
      </c>
      <c r="BB229" t="str">
        <f t="shared" si="10"/>
        <v xml:space="preserve">N3284F  </v>
      </c>
      <c r="BC229">
        <v>1</v>
      </c>
      <c r="BE229">
        <v>0</v>
      </c>
      <c r="BF229">
        <v>0</v>
      </c>
      <c r="BG229">
        <v>0</v>
      </c>
      <c r="BH229">
        <v>1625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"17:54:52.736"</f>
        <v>17:54:52.736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118</v>
      </c>
      <c r="CQ229">
        <v>219</v>
      </c>
      <c r="CR229">
        <v>0</v>
      </c>
      <c r="CW229">
        <v>34643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"11/08/2021 17:54:53.049"</f>
        <v>11/08/2021 17:54:53.049</v>
      </c>
      <c r="C230" t="str">
        <f t="shared" si="11"/>
        <v>FFDFD3C0</v>
      </c>
      <c r="D230" t="s">
        <v>113</v>
      </c>
      <c r="E230">
        <v>4</v>
      </c>
      <c r="H230">
        <v>10</v>
      </c>
      <c r="I230" t="s">
        <v>114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"17:54:52.734"</f>
        <v>17:54:52.734</v>
      </c>
      <c r="T230" t="str">
        <f>"17:54:52.234"</f>
        <v>17:54:52.234</v>
      </c>
      <c r="U230" t="str">
        <f t="shared" si="9"/>
        <v>A38EF2</v>
      </c>
      <c r="V230">
        <v>0</v>
      </c>
      <c r="W230">
        <v>0</v>
      </c>
      <c r="X230">
        <v>2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228</v>
      </c>
      <c r="AJ230">
        <v>33.765793000000002</v>
      </c>
      <c r="AK230" t="s">
        <v>229</v>
      </c>
      <c r="AL230">
        <v>-84.889684000000003</v>
      </c>
      <c r="AM230">
        <v>25</v>
      </c>
      <c r="AN230">
        <v>1400</v>
      </c>
      <c r="AO230" t="s">
        <v>128</v>
      </c>
      <c r="AP230">
        <v>77</v>
      </c>
      <c r="AQ230">
        <v>30</v>
      </c>
      <c r="AR230">
        <v>-64</v>
      </c>
      <c r="AZ230">
        <v>1200</v>
      </c>
      <c r="BA230">
        <v>1</v>
      </c>
      <c r="BB230" t="str">
        <f t="shared" si="10"/>
        <v xml:space="preserve">N3284F  </v>
      </c>
      <c r="BC230">
        <v>1</v>
      </c>
      <c r="BE230">
        <v>0</v>
      </c>
      <c r="BF230">
        <v>0</v>
      </c>
      <c r="BG230">
        <v>0</v>
      </c>
      <c r="BH230">
        <v>1625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"17:54:52.736"</f>
        <v>17:54:52.736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118</v>
      </c>
      <c r="CQ230">
        <v>219</v>
      </c>
      <c r="CR230">
        <v>0</v>
      </c>
      <c r="CW230">
        <v>34643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"11/08/2021 17:54:54.066"</f>
        <v>11/08/2021 17:54:54.066</v>
      </c>
      <c r="C231" t="str">
        <f t="shared" si="11"/>
        <v>FFDFD3C0</v>
      </c>
      <c r="D231" t="s">
        <v>119</v>
      </c>
      <c r="E231">
        <v>5</v>
      </c>
      <c r="F231">
        <v>1005</v>
      </c>
      <c r="G231" t="s">
        <v>114</v>
      </c>
      <c r="J231" t="s">
        <v>120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"17:54:53.727"</f>
        <v>17:54:53.727</v>
      </c>
      <c r="T231" t="str">
        <f>"17:54:53.227"</f>
        <v>17:54:53.227</v>
      </c>
      <c r="U231" t="str">
        <f t="shared" si="9"/>
        <v>A38EF2</v>
      </c>
      <c r="V231">
        <v>0</v>
      </c>
      <c r="W231">
        <v>0</v>
      </c>
      <c r="X231">
        <v>2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230</v>
      </c>
      <c r="AJ231">
        <v>33.765985999999998</v>
      </c>
      <c r="AK231" t="s">
        <v>231</v>
      </c>
      <c r="AL231">
        <v>-84.889275999999995</v>
      </c>
      <c r="AM231">
        <v>25</v>
      </c>
      <c r="AN231">
        <v>1400</v>
      </c>
      <c r="AO231" t="s">
        <v>128</v>
      </c>
      <c r="AP231">
        <v>73</v>
      </c>
      <c r="AQ231">
        <v>40</v>
      </c>
      <c r="AR231">
        <v>128</v>
      </c>
      <c r="AZ231">
        <v>1200</v>
      </c>
      <c r="BA231">
        <v>1</v>
      </c>
      <c r="BB231" t="str">
        <f t="shared" si="10"/>
        <v xml:space="preserve">N3284F  </v>
      </c>
      <c r="BC231">
        <v>1</v>
      </c>
      <c r="BE231">
        <v>0</v>
      </c>
      <c r="BF231">
        <v>0</v>
      </c>
      <c r="BG231">
        <v>0</v>
      </c>
      <c r="BH231">
        <v>1625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"17:54:53.734"</f>
        <v>17:54:53.734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118</v>
      </c>
      <c r="CQ231">
        <v>219</v>
      </c>
      <c r="CR231">
        <v>0</v>
      </c>
      <c r="CW231">
        <v>35352</v>
      </c>
      <c r="CY231">
        <v>1</v>
      </c>
      <c r="CZ231">
        <v>0</v>
      </c>
      <c r="DA231">
        <v>0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"11/08/2021 17:54:54.066"</f>
        <v>11/08/2021 17:54:54.066</v>
      </c>
      <c r="C232" t="str">
        <f t="shared" si="11"/>
        <v>FFDFD3C0</v>
      </c>
      <c r="D232" t="s">
        <v>124</v>
      </c>
      <c r="E232">
        <v>8</v>
      </c>
      <c r="H232">
        <v>176</v>
      </c>
      <c r="I232" t="s">
        <v>114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"17:54:53.727"</f>
        <v>17:54:53.727</v>
      </c>
      <c r="T232" t="str">
        <f>"17:54:53.227"</f>
        <v>17:54:53.227</v>
      </c>
      <c r="U232" t="str">
        <f t="shared" si="9"/>
        <v>A38EF2</v>
      </c>
      <c r="V232">
        <v>0</v>
      </c>
      <c r="W232">
        <v>0</v>
      </c>
      <c r="X232">
        <v>2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230</v>
      </c>
      <c r="AJ232">
        <v>33.765985999999998</v>
      </c>
      <c r="AK232" t="s">
        <v>231</v>
      </c>
      <c r="AL232">
        <v>-84.889275999999995</v>
      </c>
      <c r="AM232">
        <v>25</v>
      </c>
      <c r="AN232">
        <v>1400</v>
      </c>
      <c r="AO232" t="s">
        <v>128</v>
      </c>
      <c r="AP232">
        <v>73</v>
      </c>
      <c r="AQ232">
        <v>40</v>
      </c>
      <c r="AR232">
        <v>128</v>
      </c>
      <c r="AZ232">
        <v>1200</v>
      </c>
      <c r="BA232">
        <v>1</v>
      </c>
      <c r="BB232" t="str">
        <f t="shared" si="10"/>
        <v xml:space="preserve">N3284F  </v>
      </c>
      <c r="BC232">
        <v>1</v>
      </c>
      <c r="BE232">
        <v>0</v>
      </c>
      <c r="BF232">
        <v>0</v>
      </c>
      <c r="BG232">
        <v>0</v>
      </c>
      <c r="BH232">
        <v>1625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"17:54:53.734"</f>
        <v>17:54:53.734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118</v>
      </c>
      <c r="CQ232">
        <v>219</v>
      </c>
      <c r="CR232">
        <v>0</v>
      </c>
      <c r="CW232">
        <v>35352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"11/08/2021 17:54:54.066"</f>
        <v>11/08/2021 17:54:54.066</v>
      </c>
      <c r="C233" t="str">
        <f t="shared" si="11"/>
        <v>FFDFD3C0</v>
      </c>
      <c r="D233" t="s">
        <v>113</v>
      </c>
      <c r="E233">
        <v>4</v>
      </c>
      <c r="H233">
        <v>10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"17:54:53.727"</f>
        <v>17:54:53.727</v>
      </c>
      <c r="T233" t="str">
        <f>"17:54:53.227"</f>
        <v>17:54:53.227</v>
      </c>
      <c r="U233" t="str">
        <f t="shared" si="9"/>
        <v>A38EF2</v>
      </c>
      <c r="V233">
        <v>0</v>
      </c>
      <c r="W233">
        <v>0</v>
      </c>
      <c r="X233">
        <v>2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1</v>
      </c>
      <c r="AI233" t="s">
        <v>230</v>
      </c>
      <c r="AJ233">
        <v>33.765985999999998</v>
      </c>
      <c r="AK233" t="s">
        <v>231</v>
      </c>
      <c r="AL233">
        <v>-84.889275999999995</v>
      </c>
      <c r="AM233">
        <v>25</v>
      </c>
      <c r="AN233">
        <v>1400</v>
      </c>
      <c r="AO233" t="s">
        <v>128</v>
      </c>
      <c r="AP233">
        <v>73</v>
      </c>
      <c r="AQ233">
        <v>40</v>
      </c>
      <c r="AR233">
        <v>128</v>
      </c>
      <c r="AZ233">
        <v>1200</v>
      </c>
      <c r="BA233">
        <v>1</v>
      </c>
      <c r="BB233" t="str">
        <f t="shared" si="10"/>
        <v xml:space="preserve">N3284F  </v>
      </c>
      <c r="BC233">
        <v>1</v>
      </c>
      <c r="BE233">
        <v>0</v>
      </c>
      <c r="BF233">
        <v>0</v>
      </c>
      <c r="BG233">
        <v>0</v>
      </c>
      <c r="BH233">
        <v>1625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"17:54:53.734"</f>
        <v>17:54:53.734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118</v>
      </c>
      <c r="CQ233">
        <v>219</v>
      </c>
      <c r="CR233">
        <v>0</v>
      </c>
      <c r="CW233">
        <v>35352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"11/08/2021 17:54:54.066"</f>
        <v>11/08/2021 17:54:54.066</v>
      </c>
      <c r="C234" t="str">
        <f t="shared" si="11"/>
        <v>FFDFD3C0</v>
      </c>
      <c r="D234" t="s">
        <v>121</v>
      </c>
      <c r="E234">
        <v>4</v>
      </c>
      <c r="F234">
        <v>2004</v>
      </c>
      <c r="G234" t="s">
        <v>122</v>
      </c>
      <c r="J234" t="s">
        <v>123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"17:54:53.727"</f>
        <v>17:54:53.727</v>
      </c>
      <c r="T234" t="str">
        <f>"17:54:53.227"</f>
        <v>17:54:53.227</v>
      </c>
      <c r="U234" t="str">
        <f t="shared" si="9"/>
        <v>A38EF2</v>
      </c>
      <c r="V234">
        <v>0</v>
      </c>
      <c r="W234">
        <v>0</v>
      </c>
      <c r="X234">
        <v>2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1</v>
      </c>
      <c r="AI234" t="s">
        <v>230</v>
      </c>
      <c r="AJ234">
        <v>33.765985999999998</v>
      </c>
      <c r="AK234" t="s">
        <v>231</v>
      </c>
      <c r="AL234">
        <v>-84.889275999999995</v>
      </c>
      <c r="AM234">
        <v>25</v>
      </c>
      <c r="AN234">
        <v>1400</v>
      </c>
      <c r="AO234" t="s">
        <v>128</v>
      </c>
      <c r="AP234">
        <v>73</v>
      </c>
      <c r="AQ234">
        <v>40</v>
      </c>
      <c r="AR234">
        <v>128</v>
      </c>
      <c r="AZ234">
        <v>1200</v>
      </c>
      <c r="BA234">
        <v>1</v>
      </c>
      <c r="BB234" t="str">
        <f t="shared" si="10"/>
        <v xml:space="preserve">N3284F  </v>
      </c>
      <c r="BC234">
        <v>1</v>
      </c>
      <c r="BE234">
        <v>0</v>
      </c>
      <c r="BF234">
        <v>0</v>
      </c>
      <c r="BG234">
        <v>0</v>
      </c>
      <c r="BH234">
        <v>1625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"17:54:53.734"</f>
        <v>17:54:53.734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118</v>
      </c>
      <c r="CQ234">
        <v>219</v>
      </c>
      <c r="CR234">
        <v>0</v>
      </c>
      <c r="CW234">
        <v>35352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"11/08/2021 17:54:54.878"</f>
        <v>11/08/2021 17:54:54.878</v>
      </c>
      <c r="C235" t="str">
        <f t="shared" si="11"/>
        <v>FFDFD3C0</v>
      </c>
      <c r="D235" t="s">
        <v>113</v>
      </c>
      <c r="E235">
        <v>4</v>
      </c>
      <c r="H235">
        <v>10</v>
      </c>
      <c r="I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"17:54:54.617"</f>
        <v>17:54:54.617</v>
      </c>
      <c r="T235" t="str">
        <f>"17:54:54.217"</f>
        <v>17:54:54.217</v>
      </c>
      <c r="U235" t="str">
        <f t="shared" si="9"/>
        <v>A38EF2</v>
      </c>
      <c r="V235">
        <v>0</v>
      </c>
      <c r="W235">
        <v>0</v>
      </c>
      <c r="X235">
        <v>2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1</v>
      </c>
      <c r="AI235" t="s">
        <v>232</v>
      </c>
      <c r="AJ235">
        <v>33.766201000000002</v>
      </c>
      <c r="AK235" t="s">
        <v>233</v>
      </c>
      <c r="AL235">
        <v>-84.888953999999998</v>
      </c>
      <c r="AM235">
        <v>25</v>
      </c>
      <c r="AN235">
        <v>1400</v>
      </c>
      <c r="AO235" t="s">
        <v>128</v>
      </c>
      <c r="AP235">
        <v>67</v>
      </c>
      <c r="AQ235">
        <v>49</v>
      </c>
      <c r="AR235">
        <v>384</v>
      </c>
      <c r="AZ235">
        <v>1200</v>
      </c>
      <c r="BA235">
        <v>1</v>
      </c>
      <c r="BB235" t="str">
        <f t="shared" si="10"/>
        <v xml:space="preserve">N3284F  </v>
      </c>
      <c r="BC235">
        <v>1</v>
      </c>
      <c r="BE235">
        <v>0</v>
      </c>
      <c r="BF235">
        <v>0</v>
      </c>
      <c r="BG235">
        <v>0</v>
      </c>
      <c r="BH235">
        <v>1625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"17:54:54.622"</f>
        <v>17:54:54.622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118</v>
      </c>
      <c r="CQ235">
        <v>219</v>
      </c>
      <c r="CR235">
        <v>0</v>
      </c>
      <c r="CW235">
        <v>35958</v>
      </c>
      <c r="CY235">
        <v>1</v>
      </c>
      <c r="CZ235">
        <v>0</v>
      </c>
      <c r="DA235">
        <v>0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"11/08/2021 17:54:54.878"</f>
        <v>11/08/2021 17:54:54.878</v>
      </c>
      <c r="C236" t="str">
        <f t="shared" si="11"/>
        <v>FFDFD3C0</v>
      </c>
      <c r="D236" t="s">
        <v>121</v>
      </c>
      <c r="E236">
        <v>4</v>
      </c>
      <c r="F236">
        <v>2004</v>
      </c>
      <c r="G236" t="s">
        <v>122</v>
      </c>
      <c r="J236" t="s">
        <v>123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"17:54:54.617"</f>
        <v>17:54:54.617</v>
      </c>
      <c r="T236" t="str">
        <f>"17:54:54.217"</f>
        <v>17:54:54.217</v>
      </c>
      <c r="U236" t="str">
        <f t="shared" si="9"/>
        <v>A38EF2</v>
      </c>
      <c r="V236">
        <v>0</v>
      </c>
      <c r="W236">
        <v>0</v>
      </c>
      <c r="X236">
        <v>2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232</v>
      </c>
      <c r="AJ236">
        <v>33.766201000000002</v>
      </c>
      <c r="AK236" t="s">
        <v>233</v>
      </c>
      <c r="AL236">
        <v>-84.888953999999998</v>
      </c>
      <c r="AM236">
        <v>25</v>
      </c>
      <c r="AN236">
        <v>1400</v>
      </c>
      <c r="AO236" t="s">
        <v>128</v>
      </c>
      <c r="AP236">
        <v>67</v>
      </c>
      <c r="AQ236">
        <v>49</v>
      </c>
      <c r="AR236">
        <v>384</v>
      </c>
      <c r="AZ236">
        <v>1200</v>
      </c>
      <c r="BA236">
        <v>1</v>
      </c>
      <c r="BB236" t="str">
        <f t="shared" si="10"/>
        <v xml:space="preserve">N3284F  </v>
      </c>
      <c r="BC236">
        <v>1</v>
      </c>
      <c r="BE236">
        <v>0</v>
      </c>
      <c r="BF236">
        <v>0</v>
      </c>
      <c r="BG236">
        <v>0</v>
      </c>
      <c r="BH236">
        <v>1625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"17:54:54.622"</f>
        <v>17:54:54.622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118</v>
      </c>
      <c r="CQ236">
        <v>219</v>
      </c>
      <c r="CR236">
        <v>0</v>
      </c>
      <c r="CW236">
        <v>35958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"11/08/2021 17:54:54.878"</f>
        <v>11/08/2021 17:54:54.878</v>
      </c>
      <c r="C237" t="str">
        <f t="shared" si="11"/>
        <v>FFDFD3C0</v>
      </c>
      <c r="D237" t="s">
        <v>124</v>
      </c>
      <c r="E237">
        <v>8</v>
      </c>
      <c r="H237">
        <v>176</v>
      </c>
      <c r="I237" t="s">
        <v>114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"17:54:54.617"</f>
        <v>17:54:54.617</v>
      </c>
      <c r="T237" t="str">
        <f>"17:54:54.217"</f>
        <v>17:54:54.217</v>
      </c>
      <c r="U237" t="str">
        <f t="shared" si="9"/>
        <v>A38EF2</v>
      </c>
      <c r="V237">
        <v>0</v>
      </c>
      <c r="W237">
        <v>0</v>
      </c>
      <c r="X237">
        <v>2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232</v>
      </c>
      <c r="AJ237">
        <v>33.766201000000002</v>
      </c>
      <c r="AK237" t="s">
        <v>233</v>
      </c>
      <c r="AL237">
        <v>-84.888953999999998</v>
      </c>
      <c r="AM237">
        <v>25</v>
      </c>
      <c r="AN237">
        <v>1400</v>
      </c>
      <c r="AO237" t="s">
        <v>128</v>
      </c>
      <c r="AP237">
        <v>67</v>
      </c>
      <c r="AQ237">
        <v>49</v>
      </c>
      <c r="AR237">
        <v>384</v>
      </c>
      <c r="AZ237">
        <v>1200</v>
      </c>
      <c r="BA237">
        <v>1</v>
      </c>
      <c r="BB237" t="str">
        <f t="shared" si="10"/>
        <v xml:space="preserve">N3284F  </v>
      </c>
      <c r="BC237">
        <v>1</v>
      </c>
      <c r="BE237">
        <v>0</v>
      </c>
      <c r="BF237">
        <v>0</v>
      </c>
      <c r="BG237">
        <v>0</v>
      </c>
      <c r="BH237">
        <v>1625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"17:54:54.622"</f>
        <v>17:54:54.622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118</v>
      </c>
      <c r="CQ237">
        <v>219</v>
      </c>
      <c r="CR237">
        <v>0</v>
      </c>
      <c r="CW237">
        <v>35958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"11/08/2021 17:54:54.878"</f>
        <v>11/08/2021 17:54:54.878</v>
      </c>
      <c r="C238" t="str">
        <f t="shared" si="11"/>
        <v>FFDFD3C0</v>
      </c>
      <c r="D238" t="s">
        <v>119</v>
      </c>
      <c r="E238">
        <v>5</v>
      </c>
      <c r="F238">
        <v>1005</v>
      </c>
      <c r="G238" t="s">
        <v>114</v>
      </c>
      <c r="J238" t="s">
        <v>120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"17:54:54.617"</f>
        <v>17:54:54.617</v>
      </c>
      <c r="T238" t="str">
        <f>"17:54:54.217"</f>
        <v>17:54:54.217</v>
      </c>
      <c r="U238" t="str">
        <f t="shared" si="9"/>
        <v>A38EF2</v>
      </c>
      <c r="V238">
        <v>0</v>
      </c>
      <c r="W238">
        <v>0</v>
      </c>
      <c r="X238">
        <v>2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232</v>
      </c>
      <c r="AJ238">
        <v>33.766201000000002</v>
      </c>
      <c r="AK238" t="s">
        <v>233</v>
      </c>
      <c r="AL238">
        <v>-84.888953999999998</v>
      </c>
      <c r="AM238">
        <v>25</v>
      </c>
      <c r="AN238">
        <v>1400</v>
      </c>
      <c r="AO238" t="s">
        <v>128</v>
      </c>
      <c r="AP238">
        <v>67</v>
      </c>
      <c r="AQ238">
        <v>49</v>
      </c>
      <c r="AR238">
        <v>384</v>
      </c>
      <c r="AZ238">
        <v>1200</v>
      </c>
      <c r="BA238">
        <v>1</v>
      </c>
      <c r="BB238" t="str">
        <f t="shared" si="10"/>
        <v xml:space="preserve">N3284F  </v>
      </c>
      <c r="BC238">
        <v>1</v>
      </c>
      <c r="BE238">
        <v>0</v>
      </c>
      <c r="BF238">
        <v>0</v>
      </c>
      <c r="BG238">
        <v>0</v>
      </c>
      <c r="BH238">
        <v>1625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"17:54:54.622"</f>
        <v>17:54:54.622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118</v>
      </c>
      <c r="CQ238">
        <v>219</v>
      </c>
      <c r="CR238">
        <v>0</v>
      </c>
      <c r="CW238">
        <v>35958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"11/08/2021 17:54:55.972"</f>
        <v>11/08/2021 17:54:55.972</v>
      </c>
      <c r="C239" t="str">
        <f t="shared" si="11"/>
        <v>FFDFD3C0</v>
      </c>
      <c r="D239" t="s">
        <v>119</v>
      </c>
      <c r="E239">
        <v>5</v>
      </c>
      <c r="F239">
        <v>1005</v>
      </c>
      <c r="G239" t="s">
        <v>114</v>
      </c>
      <c r="J239" t="s">
        <v>120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"17:54:55.703"</f>
        <v>17:54:55.703</v>
      </c>
      <c r="T239" t="str">
        <f>"17:54:55.203"</f>
        <v>17:54:55.203</v>
      </c>
      <c r="U239" t="str">
        <f t="shared" si="9"/>
        <v>A38EF2</v>
      </c>
      <c r="V239">
        <v>0</v>
      </c>
      <c r="W239">
        <v>0</v>
      </c>
      <c r="X239">
        <v>2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234</v>
      </c>
      <c r="AJ239">
        <v>33.766478999999997</v>
      </c>
      <c r="AK239" t="s">
        <v>235</v>
      </c>
      <c r="AL239">
        <v>-84.888610999999997</v>
      </c>
      <c r="AM239">
        <v>25</v>
      </c>
      <c r="AN239">
        <v>1425</v>
      </c>
      <c r="AO239" t="s">
        <v>128</v>
      </c>
      <c r="AP239">
        <v>60</v>
      </c>
      <c r="AQ239">
        <v>56</v>
      </c>
      <c r="AR239">
        <v>640</v>
      </c>
      <c r="AZ239">
        <v>1200</v>
      </c>
      <c r="BA239">
        <v>1</v>
      </c>
      <c r="BB239" t="str">
        <f t="shared" si="10"/>
        <v xml:space="preserve">N3284F  </v>
      </c>
      <c r="BC239">
        <v>1</v>
      </c>
      <c r="BE239">
        <v>0</v>
      </c>
      <c r="BF239">
        <v>0</v>
      </c>
      <c r="BG239">
        <v>0</v>
      </c>
      <c r="BH239">
        <v>1650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"17:54:55.706"</f>
        <v>17:54:55.706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118</v>
      </c>
      <c r="CQ239">
        <v>219</v>
      </c>
      <c r="CR239">
        <v>0</v>
      </c>
      <c r="CW239">
        <v>36665</v>
      </c>
      <c r="CY239">
        <v>1</v>
      </c>
      <c r="CZ239">
        <v>0</v>
      </c>
      <c r="DA239">
        <v>0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"11/08/2021 17:54:55.972"</f>
        <v>11/08/2021 17:54:55.972</v>
      </c>
      <c r="C240" t="str">
        <f t="shared" si="11"/>
        <v>FFDFD3C0</v>
      </c>
      <c r="D240" t="s">
        <v>124</v>
      </c>
      <c r="E240">
        <v>8</v>
      </c>
      <c r="H240">
        <v>176</v>
      </c>
      <c r="I240" t="s">
        <v>114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"17:54:55.703"</f>
        <v>17:54:55.703</v>
      </c>
      <c r="T240" t="str">
        <f>"17:54:55.203"</f>
        <v>17:54:55.203</v>
      </c>
      <c r="U240" t="str">
        <f t="shared" si="9"/>
        <v>A38EF2</v>
      </c>
      <c r="V240">
        <v>0</v>
      </c>
      <c r="W240">
        <v>0</v>
      </c>
      <c r="X240">
        <v>2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234</v>
      </c>
      <c r="AJ240">
        <v>33.766478999999997</v>
      </c>
      <c r="AK240" t="s">
        <v>235</v>
      </c>
      <c r="AL240">
        <v>-84.888610999999997</v>
      </c>
      <c r="AM240">
        <v>25</v>
      </c>
      <c r="AN240">
        <v>1425</v>
      </c>
      <c r="AO240" t="s">
        <v>128</v>
      </c>
      <c r="AP240">
        <v>60</v>
      </c>
      <c r="AQ240">
        <v>56</v>
      </c>
      <c r="AR240">
        <v>640</v>
      </c>
      <c r="AZ240">
        <v>1200</v>
      </c>
      <c r="BA240">
        <v>1</v>
      </c>
      <c r="BB240" t="str">
        <f t="shared" si="10"/>
        <v xml:space="preserve">N3284F  </v>
      </c>
      <c r="BC240">
        <v>1</v>
      </c>
      <c r="BE240">
        <v>0</v>
      </c>
      <c r="BF240">
        <v>0</v>
      </c>
      <c r="BG240">
        <v>0</v>
      </c>
      <c r="BH240">
        <v>1650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"17:54:55.706"</f>
        <v>17:54:55.706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118</v>
      </c>
      <c r="CQ240">
        <v>219</v>
      </c>
      <c r="CR240">
        <v>0</v>
      </c>
      <c r="CW240">
        <v>36665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"11/08/2021 17:54:55.972"</f>
        <v>11/08/2021 17:54:55.972</v>
      </c>
      <c r="C241" t="str">
        <f t="shared" si="11"/>
        <v>FFDFD3C0</v>
      </c>
      <c r="D241" t="s">
        <v>121</v>
      </c>
      <c r="E241">
        <v>4</v>
      </c>
      <c r="F241">
        <v>2004</v>
      </c>
      <c r="G241" t="s">
        <v>122</v>
      </c>
      <c r="J241" t="s">
        <v>123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"17:54:55.703"</f>
        <v>17:54:55.703</v>
      </c>
      <c r="T241" t="str">
        <f>"17:54:55.203"</f>
        <v>17:54:55.203</v>
      </c>
      <c r="U241" t="str">
        <f t="shared" si="9"/>
        <v>A38EF2</v>
      </c>
      <c r="V241">
        <v>0</v>
      </c>
      <c r="W241">
        <v>0</v>
      </c>
      <c r="X241">
        <v>2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234</v>
      </c>
      <c r="AJ241">
        <v>33.766478999999997</v>
      </c>
      <c r="AK241" t="s">
        <v>235</v>
      </c>
      <c r="AL241">
        <v>-84.888610999999997</v>
      </c>
      <c r="AM241">
        <v>25</v>
      </c>
      <c r="AN241">
        <v>1425</v>
      </c>
      <c r="AO241" t="s">
        <v>128</v>
      </c>
      <c r="AP241">
        <v>60</v>
      </c>
      <c r="AQ241">
        <v>56</v>
      </c>
      <c r="AR241">
        <v>640</v>
      </c>
      <c r="AZ241">
        <v>1200</v>
      </c>
      <c r="BA241">
        <v>1</v>
      </c>
      <c r="BB241" t="str">
        <f t="shared" si="10"/>
        <v xml:space="preserve">N3284F  </v>
      </c>
      <c r="BC241">
        <v>1</v>
      </c>
      <c r="BE241">
        <v>0</v>
      </c>
      <c r="BF241">
        <v>0</v>
      </c>
      <c r="BG241">
        <v>0</v>
      </c>
      <c r="BH241">
        <v>1650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"17:54:55.706"</f>
        <v>17:54:55.706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118</v>
      </c>
      <c r="CQ241">
        <v>219</v>
      </c>
      <c r="CR241">
        <v>0</v>
      </c>
      <c r="CW241">
        <v>36665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"11/08/2021 17:54:55.972"</f>
        <v>11/08/2021 17:54:55.972</v>
      </c>
      <c r="C242" t="str">
        <f t="shared" si="11"/>
        <v>FFDFD3C0</v>
      </c>
      <c r="D242" t="s">
        <v>113</v>
      </c>
      <c r="E242">
        <v>4</v>
      </c>
      <c r="H242">
        <v>10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"17:54:55.703"</f>
        <v>17:54:55.703</v>
      </c>
      <c r="T242" t="str">
        <f>"17:54:55.203"</f>
        <v>17:54:55.203</v>
      </c>
      <c r="U242" t="str">
        <f t="shared" si="9"/>
        <v>A38EF2</v>
      </c>
      <c r="V242">
        <v>0</v>
      </c>
      <c r="W242">
        <v>0</v>
      </c>
      <c r="X242">
        <v>2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234</v>
      </c>
      <c r="AJ242">
        <v>33.766478999999997</v>
      </c>
      <c r="AK242" t="s">
        <v>235</v>
      </c>
      <c r="AL242">
        <v>-84.888610999999997</v>
      </c>
      <c r="AM242">
        <v>25</v>
      </c>
      <c r="AN242">
        <v>1425</v>
      </c>
      <c r="AO242" t="s">
        <v>128</v>
      </c>
      <c r="AP242">
        <v>60</v>
      </c>
      <c r="AQ242">
        <v>56</v>
      </c>
      <c r="AR242">
        <v>640</v>
      </c>
      <c r="AZ242">
        <v>1200</v>
      </c>
      <c r="BA242">
        <v>1</v>
      </c>
      <c r="BB242" t="str">
        <f t="shared" si="10"/>
        <v xml:space="preserve">N3284F  </v>
      </c>
      <c r="BC242">
        <v>1</v>
      </c>
      <c r="BE242">
        <v>0</v>
      </c>
      <c r="BF242">
        <v>0</v>
      </c>
      <c r="BG242">
        <v>0</v>
      </c>
      <c r="BH242">
        <v>1650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"17:54:55.706"</f>
        <v>17:54:55.706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118</v>
      </c>
      <c r="CQ242">
        <v>219</v>
      </c>
      <c r="CR242">
        <v>0</v>
      </c>
      <c r="CW242">
        <v>36665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"11/08/2021 17:54:56.988"</f>
        <v>11/08/2021 17:54:56.988</v>
      </c>
      <c r="C243" t="str">
        <f t="shared" si="11"/>
        <v>FFDFD3C0</v>
      </c>
      <c r="D243" t="s">
        <v>119</v>
      </c>
      <c r="E243">
        <v>5</v>
      </c>
      <c r="F243">
        <v>1005</v>
      </c>
      <c r="G243" t="s">
        <v>114</v>
      </c>
      <c r="J243" t="s">
        <v>120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"17:54:56.695"</f>
        <v>17:54:56.695</v>
      </c>
      <c r="T243" t="str">
        <f>"17:54:56.295"</f>
        <v>17:54:56.295</v>
      </c>
      <c r="U243" t="str">
        <f t="shared" si="9"/>
        <v>A38EF2</v>
      </c>
      <c r="V243">
        <v>0</v>
      </c>
      <c r="W243">
        <v>0</v>
      </c>
      <c r="X243">
        <v>2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236</v>
      </c>
      <c r="AJ243">
        <v>33.766801000000001</v>
      </c>
      <c r="AK243" t="s">
        <v>237</v>
      </c>
      <c r="AL243">
        <v>-84.888332000000005</v>
      </c>
      <c r="AM243">
        <v>25</v>
      </c>
      <c r="AN243">
        <v>1425</v>
      </c>
      <c r="AO243" t="s">
        <v>128</v>
      </c>
      <c r="AP243">
        <v>50</v>
      </c>
      <c r="AQ243">
        <v>64</v>
      </c>
      <c r="AR243">
        <v>704</v>
      </c>
      <c r="AZ243">
        <v>1200</v>
      </c>
      <c r="BA243">
        <v>1</v>
      </c>
      <c r="BB243" t="str">
        <f t="shared" si="10"/>
        <v xml:space="preserve">N3284F  </v>
      </c>
      <c r="BC243">
        <v>1</v>
      </c>
      <c r="BE243">
        <v>0</v>
      </c>
      <c r="BF243">
        <v>0</v>
      </c>
      <c r="BG243">
        <v>0</v>
      </c>
      <c r="BH243">
        <v>1675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"17:54:56.698"</f>
        <v>17:54:56.698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118</v>
      </c>
      <c r="CQ243">
        <v>219</v>
      </c>
      <c r="CR243">
        <v>0</v>
      </c>
      <c r="CW243">
        <v>37365</v>
      </c>
      <c r="CY243">
        <v>1</v>
      </c>
      <c r="CZ243">
        <v>0</v>
      </c>
      <c r="DA243">
        <v>0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"11/08/2021 17:54:56.988"</f>
        <v>11/08/2021 17:54:56.988</v>
      </c>
      <c r="C244" t="str">
        <f t="shared" si="11"/>
        <v>FFDFD3C0</v>
      </c>
      <c r="D244" t="s">
        <v>124</v>
      </c>
      <c r="E244">
        <v>8</v>
      </c>
      <c r="H244">
        <v>176</v>
      </c>
      <c r="I244" t="s">
        <v>114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"17:54:56.695"</f>
        <v>17:54:56.695</v>
      </c>
      <c r="T244" t="str">
        <f>"17:54:56.295"</f>
        <v>17:54:56.295</v>
      </c>
      <c r="U244" t="str">
        <f t="shared" si="9"/>
        <v>A38EF2</v>
      </c>
      <c r="V244">
        <v>0</v>
      </c>
      <c r="W244">
        <v>0</v>
      </c>
      <c r="X244">
        <v>2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236</v>
      </c>
      <c r="AJ244">
        <v>33.766801000000001</v>
      </c>
      <c r="AK244" t="s">
        <v>237</v>
      </c>
      <c r="AL244">
        <v>-84.888332000000005</v>
      </c>
      <c r="AM244">
        <v>25</v>
      </c>
      <c r="AN244">
        <v>1425</v>
      </c>
      <c r="AO244" t="s">
        <v>128</v>
      </c>
      <c r="AP244">
        <v>50</v>
      </c>
      <c r="AQ244">
        <v>64</v>
      </c>
      <c r="AR244">
        <v>704</v>
      </c>
      <c r="AZ244">
        <v>1200</v>
      </c>
      <c r="BA244">
        <v>1</v>
      </c>
      <c r="BB244" t="str">
        <f t="shared" si="10"/>
        <v xml:space="preserve">N3284F  </v>
      </c>
      <c r="BC244">
        <v>1</v>
      </c>
      <c r="BE244">
        <v>0</v>
      </c>
      <c r="BF244">
        <v>0</v>
      </c>
      <c r="BG244">
        <v>0</v>
      </c>
      <c r="BH244">
        <v>1675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"17:54:56.698"</f>
        <v>17:54:56.698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118</v>
      </c>
      <c r="CQ244">
        <v>219</v>
      </c>
      <c r="CR244">
        <v>0</v>
      </c>
      <c r="CW244">
        <v>37365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"11/08/2021 17:54:56.988"</f>
        <v>11/08/2021 17:54:56.988</v>
      </c>
      <c r="C245" t="str">
        <f t="shared" si="11"/>
        <v>FFDFD3C0</v>
      </c>
      <c r="D245" t="s">
        <v>121</v>
      </c>
      <c r="E245">
        <v>4</v>
      </c>
      <c r="F245">
        <v>2004</v>
      </c>
      <c r="G245" t="s">
        <v>122</v>
      </c>
      <c r="J245" t="s">
        <v>123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"17:54:56.695"</f>
        <v>17:54:56.695</v>
      </c>
      <c r="T245" t="str">
        <f>"17:54:56.295"</f>
        <v>17:54:56.295</v>
      </c>
      <c r="U245" t="str">
        <f t="shared" si="9"/>
        <v>A38EF2</v>
      </c>
      <c r="V245">
        <v>0</v>
      </c>
      <c r="W245">
        <v>0</v>
      </c>
      <c r="X245">
        <v>2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236</v>
      </c>
      <c r="AJ245">
        <v>33.766801000000001</v>
      </c>
      <c r="AK245" t="s">
        <v>237</v>
      </c>
      <c r="AL245">
        <v>-84.888332000000005</v>
      </c>
      <c r="AM245">
        <v>25</v>
      </c>
      <c r="AN245">
        <v>1425</v>
      </c>
      <c r="AO245" t="s">
        <v>128</v>
      </c>
      <c r="AP245">
        <v>50</v>
      </c>
      <c r="AQ245">
        <v>64</v>
      </c>
      <c r="AR245">
        <v>704</v>
      </c>
      <c r="AZ245">
        <v>1200</v>
      </c>
      <c r="BA245">
        <v>1</v>
      </c>
      <c r="BB245" t="str">
        <f t="shared" si="10"/>
        <v xml:space="preserve">N3284F  </v>
      </c>
      <c r="BC245">
        <v>1</v>
      </c>
      <c r="BE245">
        <v>0</v>
      </c>
      <c r="BF245">
        <v>0</v>
      </c>
      <c r="BG245">
        <v>0</v>
      </c>
      <c r="BH245">
        <v>1675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"17:54:56.698"</f>
        <v>17:54:56.698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118</v>
      </c>
      <c r="CQ245">
        <v>219</v>
      </c>
      <c r="CR245">
        <v>0</v>
      </c>
      <c r="CW245">
        <v>37365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"11/08/2021 17:54:56.988"</f>
        <v>11/08/2021 17:54:56.988</v>
      </c>
      <c r="C246" t="str">
        <f t="shared" si="11"/>
        <v>FFDFD3C0</v>
      </c>
      <c r="D246" t="s">
        <v>113</v>
      </c>
      <c r="E246">
        <v>4</v>
      </c>
      <c r="H246">
        <v>10</v>
      </c>
      <c r="I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"17:54:56.695"</f>
        <v>17:54:56.695</v>
      </c>
      <c r="T246" t="str">
        <f>"17:54:56.295"</f>
        <v>17:54:56.295</v>
      </c>
      <c r="U246" t="str">
        <f t="shared" si="9"/>
        <v>A38EF2</v>
      </c>
      <c r="V246">
        <v>0</v>
      </c>
      <c r="W246">
        <v>0</v>
      </c>
      <c r="X246">
        <v>2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236</v>
      </c>
      <c r="AJ246">
        <v>33.766801000000001</v>
      </c>
      <c r="AK246" t="s">
        <v>237</v>
      </c>
      <c r="AL246">
        <v>-84.888332000000005</v>
      </c>
      <c r="AM246">
        <v>25</v>
      </c>
      <c r="AN246">
        <v>1425</v>
      </c>
      <c r="AO246" t="s">
        <v>128</v>
      </c>
      <c r="AP246">
        <v>50</v>
      </c>
      <c r="AQ246">
        <v>64</v>
      </c>
      <c r="AR246">
        <v>704</v>
      </c>
      <c r="AZ246">
        <v>1200</v>
      </c>
      <c r="BA246">
        <v>1</v>
      </c>
      <c r="BB246" t="str">
        <f t="shared" si="10"/>
        <v xml:space="preserve">N3284F  </v>
      </c>
      <c r="BC246">
        <v>1</v>
      </c>
      <c r="BE246">
        <v>0</v>
      </c>
      <c r="BF246">
        <v>0</v>
      </c>
      <c r="BG246">
        <v>0</v>
      </c>
      <c r="BH246">
        <v>1675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"17:54:56.698"</f>
        <v>17:54:56.698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118</v>
      </c>
      <c r="CQ246">
        <v>219</v>
      </c>
      <c r="CR246">
        <v>0</v>
      </c>
      <c r="CW246">
        <v>37365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"11/08/2021 17:54:57.952"</f>
        <v>11/08/2021 17:54:57.952</v>
      </c>
      <c r="C247" t="str">
        <f t="shared" si="11"/>
        <v>FFDFD3C0</v>
      </c>
      <c r="D247" t="s">
        <v>119</v>
      </c>
      <c r="E247">
        <v>5</v>
      </c>
      <c r="F247">
        <v>1005</v>
      </c>
      <c r="G247" t="s">
        <v>114</v>
      </c>
      <c r="J247" t="s">
        <v>120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"17:54:57.648"</f>
        <v>17:54:57.648</v>
      </c>
      <c r="T247" t="str">
        <f>"17:54:57.148"</f>
        <v>17:54:57.148</v>
      </c>
      <c r="U247" t="str">
        <f t="shared" si="9"/>
        <v>A38EF2</v>
      </c>
      <c r="V247">
        <v>0</v>
      </c>
      <c r="W247">
        <v>0</v>
      </c>
      <c r="X247">
        <v>2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238</v>
      </c>
      <c r="AJ247">
        <v>33.76708</v>
      </c>
      <c r="AK247" t="s">
        <v>239</v>
      </c>
      <c r="AL247">
        <v>-84.888096000000004</v>
      </c>
      <c r="AM247">
        <v>25</v>
      </c>
      <c r="AN247">
        <v>1425</v>
      </c>
      <c r="AO247" t="s">
        <v>128</v>
      </c>
      <c r="AP247">
        <v>44</v>
      </c>
      <c r="AQ247">
        <v>68</v>
      </c>
      <c r="AR247">
        <v>640</v>
      </c>
      <c r="AZ247">
        <v>1200</v>
      </c>
      <c r="BA247">
        <v>1</v>
      </c>
      <c r="BB247" t="str">
        <f t="shared" si="10"/>
        <v xml:space="preserve">N3284F  </v>
      </c>
      <c r="BC247">
        <v>1</v>
      </c>
      <c r="BE247">
        <v>0</v>
      </c>
      <c r="BF247">
        <v>0</v>
      </c>
      <c r="BG247">
        <v>0</v>
      </c>
      <c r="BH247">
        <v>1675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"17:54:57.656"</f>
        <v>17:54:57.656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118</v>
      </c>
      <c r="CQ247">
        <v>219</v>
      </c>
      <c r="CR247">
        <v>2</v>
      </c>
      <c r="CW247">
        <v>7228987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"11/08/2021 17:54:57.952"</f>
        <v>11/08/2021 17:54:57.952</v>
      </c>
      <c r="C248" t="str">
        <f t="shared" si="11"/>
        <v>FFDFD3C0</v>
      </c>
      <c r="D248" t="s">
        <v>124</v>
      </c>
      <c r="E248">
        <v>8</v>
      </c>
      <c r="H248">
        <v>176</v>
      </c>
      <c r="I248" t="s">
        <v>114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"17:54:57.648"</f>
        <v>17:54:57.648</v>
      </c>
      <c r="T248" t="str">
        <f>"17:54:57.148"</f>
        <v>17:54:57.148</v>
      </c>
      <c r="U248" t="str">
        <f t="shared" si="9"/>
        <v>A38EF2</v>
      </c>
      <c r="V248">
        <v>0</v>
      </c>
      <c r="W248">
        <v>0</v>
      </c>
      <c r="X248">
        <v>2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238</v>
      </c>
      <c r="AJ248">
        <v>33.76708</v>
      </c>
      <c r="AK248" t="s">
        <v>239</v>
      </c>
      <c r="AL248">
        <v>-84.888096000000004</v>
      </c>
      <c r="AM248">
        <v>25</v>
      </c>
      <c r="AN248">
        <v>1425</v>
      </c>
      <c r="AO248" t="s">
        <v>128</v>
      </c>
      <c r="AP248">
        <v>44</v>
      </c>
      <c r="AQ248">
        <v>68</v>
      </c>
      <c r="AR248">
        <v>640</v>
      </c>
      <c r="AZ248">
        <v>1200</v>
      </c>
      <c r="BA248">
        <v>1</v>
      </c>
      <c r="BB248" t="str">
        <f t="shared" si="10"/>
        <v xml:space="preserve">N3284F  </v>
      </c>
      <c r="BC248">
        <v>1</v>
      </c>
      <c r="BE248">
        <v>0</v>
      </c>
      <c r="BF248">
        <v>0</v>
      </c>
      <c r="BG248">
        <v>0</v>
      </c>
      <c r="BH248">
        <v>1675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"17:54:57.656"</f>
        <v>17:54:57.656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118</v>
      </c>
      <c r="CQ248">
        <v>219</v>
      </c>
      <c r="CR248">
        <v>2</v>
      </c>
      <c r="CW248">
        <v>7228987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"11/08/2021 17:54:57.952"</f>
        <v>11/08/2021 17:54:57.952</v>
      </c>
      <c r="C249" t="str">
        <f t="shared" si="11"/>
        <v>FFDFD3C0</v>
      </c>
      <c r="D249" t="s">
        <v>113</v>
      </c>
      <c r="E249">
        <v>4</v>
      </c>
      <c r="H249">
        <v>10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"17:54:57.648"</f>
        <v>17:54:57.648</v>
      </c>
      <c r="T249" t="str">
        <f>"17:54:57.148"</f>
        <v>17:54:57.148</v>
      </c>
      <c r="U249" t="str">
        <f t="shared" si="9"/>
        <v>A38EF2</v>
      </c>
      <c r="V249">
        <v>0</v>
      </c>
      <c r="W249">
        <v>0</v>
      </c>
      <c r="X249">
        <v>2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238</v>
      </c>
      <c r="AJ249">
        <v>33.76708</v>
      </c>
      <c r="AK249" t="s">
        <v>239</v>
      </c>
      <c r="AL249">
        <v>-84.888096000000004</v>
      </c>
      <c r="AM249">
        <v>25</v>
      </c>
      <c r="AN249">
        <v>1425</v>
      </c>
      <c r="AO249" t="s">
        <v>128</v>
      </c>
      <c r="AP249">
        <v>44</v>
      </c>
      <c r="AQ249">
        <v>68</v>
      </c>
      <c r="AR249">
        <v>640</v>
      </c>
      <c r="AZ249">
        <v>1200</v>
      </c>
      <c r="BA249">
        <v>1</v>
      </c>
      <c r="BB249" t="str">
        <f t="shared" si="10"/>
        <v xml:space="preserve">N3284F  </v>
      </c>
      <c r="BC249">
        <v>1</v>
      </c>
      <c r="BE249">
        <v>0</v>
      </c>
      <c r="BF249">
        <v>0</v>
      </c>
      <c r="BG249">
        <v>0</v>
      </c>
      <c r="BH249">
        <v>1675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"17:54:57.656"</f>
        <v>17:54:57.656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118</v>
      </c>
      <c r="CQ249">
        <v>219</v>
      </c>
      <c r="CR249">
        <v>2</v>
      </c>
      <c r="CW249">
        <v>7228987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"11/08/2021 17:54:57.952"</f>
        <v>11/08/2021 17:54:57.952</v>
      </c>
      <c r="C250" t="str">
        <f t="shared" si="11"/>
        <v>FFDFD3C0</v>
      </c>
      <c r="D250" t="s">
        <v>121</v>
      </c>
      <c r="E250">
        <v>4</v>
      </c>
      <c r="F250">
        <v>2004</v>
      </c>
      <c r="G250" t="s">
        <v>122</v>
      </c>
      <c r="J250" t="s">
        <v>123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"17:54:57.648"</f>
        <v>17:54:57.648</v>
      </c>
      <c r="T250" t="str">
        <f>"17:54:57.148"</f>
        <v>17:54:57.148</v>
      </c>
      <c r="U250" t="str">
        <f t="shared" si="9"/>
        <v>A38EF2</v>
      </c>
      <c r="V250">
        <v>0</v>
      </c>
      <c r="W250">
        <v>0</v>
      </c>
      <c r="X250">
        <v>2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238</v>
      </c>
      <c r="AJ250">
        <v>33.76708</v>
      </c>
      <c r="AK250" t="s">
        <v>239</v>
      </c>
      <c r="AL250">
        <v>-84.888096000000004</v>
      </c>
      <c r="AM250">
        <v>25</v>
      </c>
      <c r="AN250">
        <v>1425</v>
      </c>
      <c r="AO250" t="s">
        <v>128</v>
      </c>
      <c r="AP250">
        <v>44</v>
      </c>
      <c r="AQ250">
        <v>68</v>
      </c>
      <c r="AR250">
        <v>640</v>
      </c>
      <c r="AZ250">
        <v>1200</v>
      </c>
      <c r="BA250">
        <v>1</v>
      </c>
      <c r="BB250" t="str">
        <f t="shared" si="10"/>
        <v xml:space="preserve">N3284F  </v>
      </c>
      <c r="BC250">
        <v>1</v>
      </c>
      <c r="BE250">
        <v>0</v>
      </c>
      <c r="BF250">
        <v>0</v>
      </c>
      <c r="BG250">
        <v>0</v>
      </c>
      <c r="BH250">
        <v>1675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"17:54:57.656"</f>
        <v>17:54:57.656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118</v>
      </c>
      <c r="CQ250">
        <v>219</v>
      </c>
      <c r="CR250">
        <v>2</v>
      </c>
      <c r="CW250">
        <v>7228987</v>
      </c>
      <c r="CY250">
        <v>0</v>
      </c>
      <c r="CZ250">
        <v>0</v>
      </c>
      <c r="DA250">
        <v>1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"11/08/2021 17:54:58.932"</f>
        <v>11/08/2021 17:54:58.932</v>
      </c>
      <c r="C251" t="str">
        <f t="shared" si="11"/>
        <v>FFDFD3C0</v>
      </c>
      <c r="D251" t="s">
        <v>124</v>
      </c>
      <c r="E251">
        <v>8</v>
      </c>
      <c r="H251">
        <v>176</v>
      </c>
      <c r="I251" t="s">
        <v>114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"17:54:58.617"</f>
        <v>17:54:58.617</v>
      </c>
      <c r="T251" t="str">
        <f>"17:54:58.117"</f>
        <v>17:54:58.117</v>
      </c>
      <c r="U251" t="str">
        <f t="shared" si="9"/>
        <v>A38EF2</v>
      </c>
      <c r="V251">
        <v>0</v>
      </c>
      <c r="W251">
        <v>0</v>
      </c>
      <c r="X251">
        <v>2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240</v>
      </c>
      <c r="AJ251">
        <v>33.767401999999997</v>
      </c>
      <c r="AK251" t="s">
        <v>241</v>
      </c>
      <c r="AL251">
        <v>-84.887923999999998</v>
      </c>
      <c r="AM251">
        <v>25</v>
      </c>
      <c r="AN251">
        <v>1425</v>
      </c>
      <c r="AO251" t="s">
        <v>128</v>
      </c>
      <c r="AP251">
        <v>35</v>
      </c>
      <c r="AQ251">
        <v>72</v>
      </c>
      <c r="AR251">
        <v>448</v>
      </c>
      <c r="AZ251">
        <v>1200</v>
      </c>
      <c r="BA251">
        <v>1</v>
      </c>
      <c r="BB251" t="str">
        <f t="shared" si="10"/>
        <v xml:space="preserve">N3284F  </v>
      </c>
      <c r="BC251">
        <v>1</v>
      </c>
      <c r="BE251">
        <v>0</v>
      </c>
      <c r="BF251">
        <v>0</v>
      </c>
      <c r="BG251">
        <v>0</v>
      </c>
      <c r="BH251">
        <v>1675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"17:54:58.618"</f>
        <v>17:54:58.618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118</v>
      </c>
      <c r="CQ251">
        <v>219</v>
      </c>
      <c r="CR251">
        <v>2</v>
      </c>
      <c r="CW251">
        <v>7230557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"11/08/2021 17:54:58.932"</f>
        <v>11/08/2021 17:54:58.932</v>
      </c>
      <c r="C252" t="str">
        <f t="shared" si="11"/>
        <v>FFDFD3C0</v>
      </c>
      <c r="D252" t="s">
        <v>119</v>
      </c>
      <c r="E252">
        <v>5</v>
      </c>
      <c r="F252">
        <v>1005</v>
      </c>
      <c r="G252" t="s">
        <v>114</v>
      </c>
      <c r="J252" t="s">
        <v>120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"17:54:58.617"</f>
        <v>17:54:58.617</v>
      </c>
      <c r="T252" t="str">
        <f>"17:54:58.117"</f>
        <v>17:54:58.117</v>
      </c>
      <c r="U252" t="str">
        <f t="shared" si="9"/>
        <v>A38EF2</v>
      </c>
      <c r="V252">
        <v>0</v>
      </c>
      <c r="W252">
        <v>0</v>
      </c>
      <c r="X252">
        <v>2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240</v>
      </c>
      <c r="AJ252">
        <v>33.767401999999997</v>
      </c>
      <c r="AK252" t="s">
        <v>241</v>
      </c>
      <c r="AL252">
        <v>-84.887923999999998</v>
      </c>
      <c r="AM252">
        <v>25</v>
      </c>
      <c r="AN252">
        <v>1425</v>
      </c>
      <c r="AO252" t="s">
        <v>128</v>
      </c>
      <c r="AP252">
        <v>35</v>
      </c>
      <c r="AQ252">
        <v>72</v>
      </c>
      <c r="AR252">
        <v>448</v>
      </c>
      <c r="AZ252">
        <v>1200</v>
      </c>
      <c r="BA252">
        <v>1</v>
      </c>
      <c r="BB252" t="str">
        <f t="shared" si="10"/>
        <v xml:space="preserve">N3284F  </v>
      </c>
      <c r="BC252">
        <v>1</v>
      </c>
      <c r="BE252">
        <v>0</v>
      </c>
      <c r="BF252">
        <v>0</v>
      </c>
      <c r="BG252">
        <v>0</v>
      </c>
      <c r="BH252">
        <v>1675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"17:54:58.618"</f>
        <v>17:54:58.618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118</v>
      </c>
      <c r="CQ252">
        <v>219</v>
      </c>
      <c r="CR252">
        <v>2</v>
      </c>
      <c r="CW252">
        <v>7230557</v>
      </c>
      <c r="CY252">
        <v>0</v>
      </c>
      <c r="CZ252">
        <v>0</v>
      </c>
      <c r="DA252">
        <v>1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"11/08/2021 17:54:58.932"</f>
        <v>11/08/2021 17:54:58.932</v>
      </c>
      <c r="C253" t="str">
        <f t="shared" si="11"/>
        <v>FFDFD3C0</v>
      </c>
      <c r="D253" t="s">
        <v>113</v>
      </c>
      <c r="E253">
        <v>4</v>
      </c>
      <c r="H253">
        <v>10</v>
      </c>
      <c r="I253" t="s">
        <v>114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"17:54:58.617"</f>
        <v>17:54:58.617</v>
      </c>
      <c r="T253" t="str">
        <f>"17:54:58.117"</f>
        <v>17:54:58.117</v>
      </c>
      <c r="U253" t="str">
        <f t="shared" si="9"/>
        <v>A38EF2</v>
      </c>
      <c r="V253">
        <v>0</v>
      </c>
      <c r="W253">
        <v>0</v>
      </c>
      <c r="X253">
        <v>2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240</v>
      </c>
      <c r="AJ253">
        <v>33.767401999999997</v>
      </c>
      <c r="AK253" t="s">
        <v>241</v>
      </c>
      <c r="AL253">
        <v>-84.887923999999998</v>
      </c>
      <c r="AM253">
        <v>25</v>
      </c>
      <c r="AN253">
        <v>1425</v>
      </c>
      <c r="AO253" t="s">
        <v>128</v>
      </c>
      <c r="AP253">
        <v>35</v>
      </c>
      <c r="AQ253">
        <v>72</v>
      </c>
      <c r="AR253">
        <v>448</v>
      </c>
      <c r="AZ253">
        <v>1200</v>
      </c>
      <c r="BA253">
        <v>1</v>
      </c>
      <c r="BB253" t="str">
        <f t="shared" si="10"/>
        <v xml:space="preserve">N3284F  </v>
      </c>
      <c r="BC253">
        <v>1</v>
      </c>
      <c r="BE253">
        <v>0</v>
      </c>
      <c r="BF253">
        <v>0</v>
      </c>
      <c r="BG253">
        <v>0</v>
      </c>
      <c r="BH253">
        <v>1675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"17:54:58.618"</f>
        <v>17:54:58.618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118</v>
      </c>
      <c r="CQ253">
        <v>219</v>
      </c>
      <c r="CR253">
        <v>2</v>
      </c>
      <c r="CW253">
        <v>7230557</v>
      </c>
      <c r="CY253">
        <v>0</v>
      </c>
      <c r="CZ253">
        <v>0</v>
      </c>
      <c r="DA253">
        <v>1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"11/08/2021 17:54:58.932"</f>
        <v>11/08/2021 17:54:58.932</v>
      </c>
      <c r="C254" t="str">
        <f t="shared" si="11"/>
        <v>FFDFD3C0</v>
      </c>
      <c r="D254" t="s">
        <v>121</v>
      </c>
      <c r="E254">
        <v>4</v>
      </c>
      <c r="F254">
        <v>2004</v>
      </c>
      <c r="G254" t="s">
        <v>122</v>
      </c>
      <c r="J254" t="s">
        <v>123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"17:54:58.617"</f>
        <v>17:54:58.617</v>
      </c>
      <c r="T254" t="str">
        <f>"17:54:58.117"</f>
        <v>17:54:58.117</v>
      </c>
      <c r="U254" t="str">
        <f t="shared" si="9"/>
        <v>A38EF2</v>
      </c>
      <c r="V254">
        <v>0</v>
      </c>
      <c r="W254">
        <v>0</v>
      </c>
      <c r="X254">
        <v>2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240</v>
      </c>
      <c r="AJ254">
        <v>33.767401999999997</v>
      </c>
      <c r="AK254" t="s">
        <v>241</v>
      </c>
      <c r="AL254">
        <v>-84.887923999999998</v>
      </c>
      <c r="AM254">
        <v>25</v>
      </c>
      <c r="AN254">
        <v>1425</v>
      </c>
      <c r="AO254" t="s">
        <v>128</v>
      </c>
      <c r="AP254">
        <v>35</v>
      </c>
      <c r="AQ254">
        <v>72</v>
      </c>
      <c r="AR254">
        <v>448</v>
      </c>
      <c r="AZ254">
        <v>1200</v>
      </c>
      <c r="BA254">
        <v>1</v>
      </c>
      <c r="BB254" t="str">
        <f t="shared" si="10"/>
        <v xml:space="preserve">N3284F  </v>
      </c>
      <c r="BC254">
        <v>1</v>
      </c>
      <c r="BE254">
        <v>0</v>
      </c>
      <c r="BF254">
        <v>0</v>
      </c>
      <c r="BG254">
        <v>0</v>
      </c>
      <c r="BH254">
        <v>1675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"17:54:58.618"</f>
        <v>17:54:58.618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118</v>
      </c>
      <c r="CQ254">
        <v>219</v>
      </c>
      <c r="CR254">
        <v>2</v>
      </c>
      <c r="CW254">
        <v>7230557</v>
      </c>
      <c r="CY254">
        <v>0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"11/08/2021 17:55:00.057"</f>
        <v>11/08/2021 17:55:00.057</v>
      </c>
      <c r="C255" t="str">
        <f>"FFD3D3C0"</f>
        <v>FFD3D3C0</v>
      </c>
      <c r="D255" t="s">
        <v>124</v>
      </c>
      <c r="E255">
        <v>8</v>
      </c>
      <c r="H255">
        <v>176</v>
      </c>
      <c r="I255" t="s">
        <v>114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"17:54:59.156"</f>
        <v>17:54:59.156</v>
      </c>
      <c r="T255" t="str">
        <f>"17:54:58.656"</f>
        <v>17:54:58.656</v>
      </c>
      <c r="U255" t="str">
        <f t="shared" si="9"/>
        <v>A38EF2</v>
      </c>
      <c r="V255">
        <v>0</v>
      </c>
      <c r="W255">
        <v>0</v>
      </c>
      <c r="X255">
        <v>2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242</v>
      </c>
      <c r="AJ255">
        <v>33.767574000000003</v>
      </c>
      <c r="AK255" t="s">
        <v>243</v>
      </c>
      <c r="AL255">
        <v>-84.887880999999993</v>
      </c>
      <c r="AM255">
        <v>25</v>
      </c>
      <c r="AN255">
        <v>1450</v>
      </c>
      <c r="AO255" t="s">
        <v>128</v>
      </c>
      <c r="AP255">
        <v>29</v>
      </c>
      <c r="AQ255">
        <v>74</v>
      </c>
      <c r="AR255">
        <v>448</v>
      </c>
      <c r="AZ255">
        <v>1200</v>
      </c>
      <c r="BA255">
        <v>1</v>
      </c>
      <c r="BE255">
        <v>0</v>
      </c>
      <c r="BF255">
        <v>0</v>
      </c>
      <c r="BG255">
        <v>0</v>
      </c>
      <c r="BH255">
        <v>1675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"17:54:59.159"</f>
        <v>17:54:59.159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1</v>
      </c>
      <c r="CP255" t="s">
        <v>118</v>
      </c>
      <c r="CQ255">
        <v>220</v>
      </c>
      <c r="CR255">
        <v>2</v>
      </c>
      <c r="CW255">
        <v>1476809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1</v>
      </c>
      <c r="DE255">
        <v>1</v>
      </c>
      <c r="DF255">
        <v>1</v>
      </c>
      <c r="DG255">
        <v>0</v>
      </c>
      <c r="DH255">
        <v>0</v>
      </c>
      <c r="DI255">
        <v>1</v>
      </c>
    </row>
    <row r="256" spans="1:113" x14ac:dyDescent="0.3">
      <c r="A256" t="str">
        <f>"11/08/2021 17:55:00.073"</f>
        <v>11/08/2021 17:55:00.073</v>
      </c>
      <c r="C256" t="str">
        <f>"FFD3D3C0"</f>
        <v>FFD3D3C0</v>
      </c>
      <c r="D256" t="s">
        <v>113</v>
      </c>
      <c r="E256">
        <v>4</v>
      </c>
      <c r="H256">
        <v>10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"17:54:59.156"</f>
        <v>17:54:59.156</v>
      </c>
      <c r="T256" t="str">
        <f>"17:54:58.656"</f>
        <v>17:54:58.656</v>
      </c>
      <c r="U256" t="str">
        <f t="shared" si="9"/>
        <v>A38EF2</v>
      </c>
      <c r="V256">
        <v>0</v>
      </c>
      <c r="W256">
        <v>0</v>
      </c>
      <c r="X256">
        <v>2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242</v>
      </c>
      <c r="AJ256">
        <v>33.767574000000003</v>
      </c>
      <c r="AK256" t="s">
        <v>243</v>
      </c>
      <c r="AL256">
        <v>-84.887880999999993</v>
      </c>
      <c r="AM256">
        <v>25</v>
      </c>
      <c r="AN256">
        <v>1450</v>
      </c>
      <c r="AO256" t="s">
        <v>128</v>
      </c>
      <c r="AP256">
        <v>29</v>
      </c>
      <c r="AQ256">
        <v>74</v>
      </c>
      <c r="AR256">
        <v>448</v>
      </c>
      <c r="AZ256">
        <v>1200</v>
      </c>
      <c r="BA256">
        <v>1</v>
      </c>
      <c r="BE256">
        <v>0</v>
      </c>
      <c r="BF256">
        <v>0</v>
      </c>
      <c r="BG256">
        <v>0</v>
      </c>
      <c r="BH256">
        <v>1675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"17:54:59.159"</f>
        <v>17:54:59.159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1</v>
      </c>
      <c r="CP256" t="s">
        <v>118</v>
      </c>
      <c r="CQ256">
        <v>220</v>
      </c>
      <c r="CR256">
        <v>2</v>
      </c>
      <c r="CW256">
        <v>1476809</v>
      </c>
      <c r="CY256">
        <v>0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1</v>
      </c>
      <c r="DF256">
        <v>1</v>
      </c>
      <c r="DG256">
        <v>0</v>
      </c>
      <c r="DH256">
        <v>0</v>
      </c>
      <c r="DI256">
        <v>1</v>
      </c>
    </row>
    <row r="257" spans="1:113" x14ac:dyDescent="0.3">
      <c r="A257" t="str">
        <f>"11/08/2021 17:55:00.057"</f>
        <v>11/08/2021 17:55:00.057</v>
      </c>
      <c r="C257" t="str">
        <f>"FFD3D3C0"</f>
        <v>FFD3D3C0</v>
      </c>
      <c r="D257" t="s">
        <v>119</v>
      </c>
      <c r="E257">
        <v>5</v>
      </c>
      <c r="F257">
        <v>1005</v>
      </c>
      <c r="G257" t="s">
        <v>114</v>
      </c>
      <c r="J257" t="s">
        <v>120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"17:54:59.156"</f>
        <v>17:54:59.156</v>
      </c>
      <c r="T257" t="str">
        <f>"17:54:58.656"</f>
        <v>17:54:58.656</v>
      </c>
      <c r="U257" t="str">
        <f t="shared" si="9"/>
        <v>A38EF2</v>
      </c>
      <c r="V257">
        <v>0</v>
      </c>
      <c r="W257">
        <v>0</v>
      </c>
      <c r="X257">
        <v>2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242</v>
      </c>
      <c r="AJ257">
        <v>33.767574000000003</v>
      </c>
      <c r="AK257" t="s">
        <v>243</v>
      </c>
      <c r="AL257">
        <v>-84.887880999999993</v>
      </c>
      <c r="AM257">
        <v>25</v>
      </c>
      <c r="AN257">
        <v>1450</v>
      </c>
      <c r="AO257" t="s">
        <v>128</v>
      </c>
      <c r="AP257">
        <v>29</v>
      </c>
      <c r="AQ257">
        <v>74</v>
      </c>
      <c r="AR257">
        <v>448</v>
      </c>
      <c r="AZ257">
        <v>1200</v>
      </c>
      <c r="BA257">
        <v>1</v>
      </c>
      <c r="BE257">
        <v>0</v>
      </c>
      <c r="BF257">
        <v>0</v>
      </c>
      <c r="BG257">
        <v>0</v>
      </c>
      <c r="BH257">
        <v>1675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"17:54:59.159"</f>
        <v>17:54:59.159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1</v>
      </c>
      <c r="CP257" t="s">
        <v>118</v>
      </c>
      <c r="CQ257">
        <v>220</v>
      </c>
      <c r="CR257">
        <v>2</v>
      </c>
      <c r="CW257">
        <v>1476809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1</v>
      </c>
      <c r="DE257">
        <v>1</v>
      </c>
      <c r="DF257">
        <v>1</v>
      </c>
      <c r="DG257">
        <v>0</v>
      </c>
      <c r="DH257">
        <v>0</v>
      </c>
      <c r="DI257">
        <v>1</v>
      </c>
    </row>
    <row r="258" spans="1:113" x14ac:dyDescent="0.3">
      <c r="A258" t="str">
        <f>"11/08/2021 17:55:00.073"</f>
        <v>11/08/2021 17:55:00.073</v>
      </c>
      <c r="C258" t="str">
        <f>"FFD3D3C0"</f>
        <v>FFD3D3C0</v>
      </c>
      <c r="D258" t="s">
        <v>121</v>
      </c>
      <c r="E258">
        <v>4</v>
      </c>
      <c r="F258">
        <v>2004</v>
      </c>
      <c r="G258" t="s">
        <v>122</v>
      </c>
      <c r="J258" t="s">
        <v>123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"17:54:59.156"</f>
        <v>17:54:59.156</v>
      </c>
      <c r="T258" t="str">
        <f>"17:54:58.656"</f>
        <v>17:54:58.656</v>
      </c>
      <c r="U258" t="str">
        <f t="shared" ref="U258:U321" si="12">"A38EF2"</f>
        <v>A38EF2</v>
      </c>
      <c r="V258">
        <v>0</v>
      </c>
      <c r="W258">
        <v>0</v>
      </c>
      <c r="X258">
        <v>2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242</v>
      </c>
      <c r="AJ258">
        <v>33.767574000000003</v>
      </c>
      <c r="AK258" t="s">
        <v>243</v>
      </c>
      <c r="AL258">
        <v>-84.887880999999993</v>
      </c>
      <c r="AM258">
        <v>25</v>
      </c>
      <c r="AN258">
        <v>1450</v>
      </c>
      <c r="AO258" t="s">
        <v>128</v>
      </c>
      <c r="AP258">
        <v>29</v>
      </c>
      <c r="AQ258">
        <v>74</v>
      </c>
      <c r="AR258">
        <v>448</v>
      </c>
      <c r="AZ258">
        <v>1200</v>
      </c>
      <c r="BA258">
        <v>1</v>
      </c>
      <c r="BE258">
        <v>0</v>
      </c>
      <c r="BF258">
        <v>0</v>
      </c>
      <c r="BG258">
        <v>0</v>
      </c>
      <c r="BH258">
        <v>1675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"17:54:59.159"</f>
        <v>17:54:59.159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1</v>
      </c>
      <c r="CP258" t="s">
        <v>118</v>
      </c>
      <c r="CQ258">
        <v>220</v>
      </c>
      <c r="CR258">
        <v>2</v>
      </c>
      <c r="CW258">
        <v>1476809</v>
      </c>
      <c r="CY258">
        <v>0</v>
      </c>
      <c r="CZ258">
        <v>0</v>
      </c>
      <c r="DA258">
        <v>1</v>
      </c>
      <c r="DB258">
        <v>0</v>
      </c>
      <c r="DC258">
        <v>0</v>
      </c>
      <c r="DD258">
        <v>1</v>
      </c>
      <c r="DE258">
        <v>1</v>
      </c>
      <c r="DF258">
        <v>1</v>
      </c>
      <c r="DG258">
        <v>0</v>
      </c>
      <c r="DH258">
        <v>0</v>
      </c>
      <c r="DI258">
        <v>1</v>
      </c>
    </row>
    <row r="259" spans="1:113" x14ac:dyDescent="0.3">
      <c r="A259" t="str">
        <f>"11/08/2021 17:55:00.651"</f>
        <v>11/08/2021 17:55:00.651</v>
      </c>
      <c r="C259" t="str">
        <f t="shared" ref="C259:C322" si="13">"FFDFD3C0"</f>
        <v>FFDFD3C0</v>
      </c>
      <c r="D259" t="s">
        <v>124</v>
      </c>
      <c r="E259">
        <v>8</v>
      </c>
      <c r="H259">
        <v>176</v>
      </c>
      <c r="I259" t="s">
        <v>114</v>
      </c>
      <c r="J259" t="s">
        <v>125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"17:55:00.266"</f>
        <v>17:55:00.266</v>
      </c>
      <c r="T259" t="str">
        <f>"17:54:59.766"</f>
        <v>17:54:59.766</v>
      </c>
      <c r="U259" t="str">
        <f t="shared" si="12"/>
        <v>A38EF2</v>
      </c>
      <c r="V259">
        <v>0</v>
      </c>
      <c r="W259">
        <v>0</v>
      </c>
      <c r="X259">
        <v>2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244</v>
      </c>
      <c r="AJ259">
        <v>33.768045999999998</v>
      </c>
      <c r="AK259" t="s">
        <v>245</v>
      </c>
      <c r="AL259">
        <v>-84.887773999999993</v>
      </c>
      <c r="AM259">
        <v>25</v>
      </c>
      <c r="AN259">
        <v>1450</v>
      </c>
      <c r="AO259" t="s">
        <v>128</v>
      </c>
      <c r="AP259">
        <v>21</v>
      </c>
      <c r="AQ259">
        <v>75</v>
      </c>
      <c r="AR259">
        <v>384</v>
      </c>
      <c r="AZ259">
        <v>1200</v>
      </c>
      <c r="BA259">
        <v>1</v>
      </c>
      <c r="BB259" t="str">
        <f t="shared" ref="BB259:BB322" si="14">"N3284F  "</f>
        <v xml:space="preserve">N3284F  </v>
      </c>
      <c r="BC259">
        <v>1</v>
      </c>
      <c r="BE259">
        <v>0</v>
      </c>
      <c r="BF259">
        <v>0</v>
      </c>
      <c r="BG259">
        <v>0</v>
      </c>
      <c r="BH259">
        <v>1675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"17:55:00.271"</f>
        <v>17:55:00.271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4</v>
      </c>
      <c r="CP259" t="s">
        <v>118</v>
      </c>
      <c r="CQ259">
        <v>217</v>
      </c>
      <c r="CR259">
        <v>1</v>
      </c>
      <c r="CW259">
        <v>14678577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"11/08/2021 17:55:00.651"</f>
        <v>11/08/2021 17:55:00.651</v>
      </c>
      <c r="C260" t="str">
        <f t="shared" si="13"/>
        <v>FFDFD3C0</v>
      </c>
      <c r="D260" t="s">
        <v>119</v>
      </c>
      <c r="E260">
        <v>5</v>
      </c>
      <c r="F260">
        <v>1005</v>
      </c>
      <c r="G260" t="s">
        <v>114</v>
      </c>
      <c r="J260" t="s">
        <v>120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"17:55:00.266"</f>
        <v>17:55:00.266</v>
      </c>
      <c r="T260" t="str">
        <f>"17:54:59.766"</f>
        <v>17:54:59.766</v>
      </c>
      <c r="U260" t="str">
        <f t="shared" si="12"/>
        <v>A38EF2</v>
      </c>
      <c r="V260">
        <v>0</v>
      </c>
      <c r="W260">
        <v>0</v>
      </c>
      <c r="X260">
        <v>2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244</v>
      </c>
      <c r="AJ260">
        <v>33.768045999999998</v>
      </c>
      <c r="AK260" t="s">
        <v>245</v>
      </c>
      <c r="AL260">
        <v>-84.887773999999993</v>
      </c>
      <c r="AM260">
        <v>25</v>
      </c>
      <c r="AN260">
        <v>1450</v>
      </c>
      <c r="AO260" t="s">
        <v>128</v>
      </c>
      <c r="AP260">
        <v>21</v>
      </c>
      <c r="AQ260">
        <v>75</v>
      </c>
      <c r="AR260">
        <v>384</v>
      </c>
      <c r="AZ260">
        <v>1200</v>
      </c>
      <c r="BA260">
        <v>1</v>
      </c>
      <c r="BB260" t="str">
        <f t="shared" si="14"/>
        <v xml:space="preserve">N3284F  </v>
      </c>
      <c r="BC260">
        <v>1</v>
      </c>
      <c r="BE260">
        <v>0</v>
      </c>
      <c r="BF260">
        <v>0</v>
      </c>
      <c r="BG260">
        <v>0</v>
      </c>
      <c r="BH260">
        <v>1675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"17:55:00.271"</f>
        <v>17:55:00.271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4</v>
      </c>
      <c r="CP260" t="s">
        <v>118</v>
      </c>
      <c r="CQ260">
        <v>217</v>
      </c>
      <c r="CR260">
        <v>1</v>
      </c>
      <c r="CW260">
        <v>14678577</v>
      </c>
      <c r="CY260">
        <v>0</v>
      </c>
      <c r="CZ260">
        <v>0</v>
      </c>
      <c r="DA260">
        <v>1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"11/08/2021 17:55:00.651"</f>
        <v>11/08/2021 17:55:00.651</v>
      </c>
      <c r="C261" t="str">
        <f t="shared" si="13"/>
        <v>FFDFD3C0</v>
      </c>
      <c r="D261" t="s">
        <v>113</v>
      </c>
      <c r="E261">
        <v>4</v>
      </c>
      <c r="H261">
        <v>10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"17:55:00.266"</f>
        <v>17:55:00.266</v>
      </c>
      <c r="T261" t="str">
        <f>"17:54:59.766"</f>
        <v>17:54:59.766</v>
      </c>
      <c r="U261" t="str">
        <f t="shared" si="12"/>
        <v>A38EF2</v>
      </c>
      <c r="V261">
        <v>0</v>
      </c>
      <c r="W261">
        <v>0</v>
      </c>
      <c r="X261">
        <v>2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244</v>
      </c>
      <c r="AJ261">
        <v>33.768045999999998</v>
      </c>
      <c r="AK261" t="s">
        <v>245</v>
      </c>
      <c r="AL261">
        <v>-84.887773999999993</v>
      </c>
      <c r="AM261">
        <v>25</v>
      </c>
      <c r="AN261">
        <v>1450</v>
      </c>
      <c r="AO261" t="s">
        <v>128</v>
      </c>
      <c r="AP261">
        <v>21</v>
      </c>
      <c r="AQ261">
        <v>75</v>
      </c>
      <c r="AR261">
        <v>384</v>
      </c>
      <c r="AZ261">
        <v>1200</v>
      </c>
      <c r="BA261">
        <v>1</v>
      </c>
      <c r="BB261" t="str">
        <f t="shared" si="14"/>
        <v xml:space="preserve">N3284F  </v>
      </c>
      <c r="BC261">
        <v>1</v>
      </c>
      <c r="BE261">
        <v>0</v>
      </c>
      <c r="BF261">
        <v>0</v>
      </c>
      <c r="BG261">
        <v>0</v>
      </c>
      <c r="BH261">
        <v>1675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"17:55:00.271"</f>
        <v>17:55:00.271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4</v>
      </c>
      <c r="CP261" t="s">
        <v>118</v>
      </c>
      <c r="CQ261">
        <v>217</v>
      </c>
      <c r="CR261">
        <v>1</v>
      </c>
      <c r="CW261">
        <v>14678577</v>
      </c>
      <c r="CY261">
        <v>0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"11/08/2021 17:55:00.651"</f>
        <v>11/08/2021 17:55:00.651</v>
      </c>
      <c r="C262" t="str">
        <f t="shared" si="13"/>
        <v>FFDFD3C0</v>
      </c>
      <c r="D262" t="s">
        <v>121</v>
      </c>
      <c r="E262">
        <v>4</v>
      </c>
      <c r="F262">
        <v>2004</v>
      </c>
      <c r="G262" t="s">
        <v>122</v>
      </c>
      <c r="J262" t="s">
        <v>123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"17:55:00.266"</f>
        <v>17:55:00.266</v>
      </c>
      <c r="T262" t="str">
        <f>"17:54:59.766"</f>
        <v>17:54:59.766</v>
      </c>
      <c r="U262" t="str">
        <f t="shared" si="12"/>
        <v>A38EF2</v>
      </c>
      <c r="V262">
        <v>0</v>
      </c>
      <c r="W262">
        <v>0</v>
      </c>
      <c r="X262">
        <v>2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244</v>
      </c>
      <c r="AJ262">
        <v>33.768045999999998</v>
      </c>
      <c r="AK262" t="s">
        <v>245</v>
      </c>
      <c r="AL262">
        <v>-84.887773999999993</v>
      </c>
      <c r="AM262">
        <v>25</v>
      </c>
      <c r="AN262">
        <v>1450</v>
      </c>
      <c r="AO262" t="s">
        <v>128</v>
      </c>
      <c r="AP262">
        <v>21</v>
      </c>
      <c r="AQ262">
        <v>75</v>
      </c>
      <c r="AR262">
        <v>384</v>
      </c>
      <c r="AZ262">
        <v>1200</v>
      </c>
      <c r="BA262">
        <v>1</v>
      </c>
      <c r="BB262" t="str">
        <f t="shared" si="14"/>
        <v xml:space="preserve">N3284F  </v>
      </c>
      <c r="BC262">
        <v>1</v>
      </c>
      <c r="BE262">
        <v>0</v>
      </c>
      <c r="BF262">
        <v>0</v>
      </c>
      <c r="BG262">
        <v>0</v>
      </c>
      <c r="BH262">
        <v>1675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"17:55:00.271"</f>
        <v>17:55:00.271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4</v>
      </c>
      <c r="CP262" t="s">
        <v>118</v>
      </c>
      <c r="CQ262">
        <v>217</v>
      </c>
      <c r="CR262">
        <v>1</v>
      </c>
      <c r="CW262">
        <v>14678577</v>
      </c>
      <c r="CY262">
        <v>0</v>
      </c>
      <c r="CZ262">
        <v>0</v>
      </c>
      <c r="DA262">
        <v>1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"11/08/2021 17:55:01.620"</f>
        <v>11/08/2021 17:55:01.620</v>
      </c>
      <c r="C263" t="str">
        <f t="shared" si="13"/>
        <v>FFDFD3C0</v>
      </c>
      <c r="D263" t="s">
        <v>113</v>
      </c>
      <c r="E263">
        <v>4</v>
      </c>
      <c r="H263">
        <v>10</v>
      </c>
      <c r="I263" t="s">
        <v>114</v>
      </c>
      <c r="J263" t="s">
        <v>115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"17:55:01.414"</f>
        <v>17:55:01.414</v>
      </c>
      <c r="T263" t="str">
        <f>"17:55:00.314"</f>
        <v>17:55:00.314</v>
      </c>
      <c r="U263" t="str">
        <f t="shared" si="12"/>
        <v>A38EF2</v>
      </c>
      <c r="V263">
        <v>0</v>
      </c>
      <c r="W263">
        <v>0</v>
      </c>
      <c r="X263">
        <v>2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246</v>
      </c>
      <c r="AJ263">
        <v>33.768388999999999</v>
      </c>
      <c r="AK263" t="s">
        <v>247</v>
      </c>
      <c r="AL263">
        <v>-84.887645000000006</v>
      </c>
      <c r="AM263">
        <v>25</v>
      </c>
      <c r="AN263">
        <v>1450</v>
      </c>
      <c r="AO263" t="s">
        <v>128</v>
      </c>
      <c r="AP263">
        <v>17</v>
      </c>
      <c r="AQ263">
        <v>75</v>
      </c>
      <c r="AR263">
        <v>512</v>
      </c>
      <c r="AZ263">
        <v>1200</v>
      </c>
      <c r="BA263">
        <v>1</v>
      </c>
      <c r="BB263" t="str">
        <f t="shared" si="14"/>
        <v xml:space="preserve">N3284F  </v>
      </c>
      <c r="BC263">
        <v>1</v>
      </c>
      <c r="BE263">
        <v>0</v>
      </c>
      <c r="BF263">
        <v>0</v>
      </c>
      <c r="BG263">
        <v>0</v>
      </c>
      <c r="BH263">
        <v>1700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"17:55:01.422"</f>
        <v>17:55:01.422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2</v>
      </c>
      <c r="CP263" t="s">
        <v>118</v>
      </c>
      <c r="CQ263">
        <v>217</v>
      </c>
      <c r="CR263">
        <v>2</v>
      </c>
      <c r="CW263">
        <v>3509762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"11/08/2021 17:55:01.620"</f>
        <v>11/08/2021 17:55:01.620</v>
      </c>
      <c r="C264" t="str">
        <f t="shared" si="13"/>
        <v>FFDFD3C0</v>
      </c>
      <c r="D264" t="s">
        <v>121</v>
      </c>
      <c r="E264">
        <v>4</v>
      </c>
      <c r="F264">
        <v>2004</v>
      </c>
      <c r="G264" t="s">
        <v>122</v>
      </c>
      <c r="J264" t="s">
        <v>123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"17:55:01.414"</f>
        <v>17:55:01.414</v>
      </c>
      <c r="T264" t="str">
        <f>"17:55:00.314"</f>
        <v>17:55:00.314</v>
      </c>
      <c r="U264" t="str">
        <f t="shared" si="12"/>
        <v>A38EF2</v>
      </c>
      <c r="V264">
        <v>0</v>
      </c>
      <c r="W264">
        <v>0</v>
      </c>
      <c r="X264">
        <v>2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246</v>
      </c>
      <c r="AJ264">
        <v>33.768388999999999</v>
      </c>
      <c r="AK264" t="s">
        <v>247</v>
      </c>
      <c r="AL264">
        <v>-84.887645000000006</v>
      </c>
      <c r="AM264">
        <v>25</v>
      </c>
      <c r="AN264">
        <v>1450</v>
      </c>
      <c r="AO264" t="s">
        <v>128</v>
      </c>
      <c r="AP264">
        <v>17</v>
      </c>
      <c r="AQ264">
        <v>75</v>
      </c>
      <c r="AR264">
        <v>512</v>
      </c>
      <c r="AZ264">
        <v>1200</v>
      </c>
      <c r="BA264">
        <v>1</v>
      </c>
      <c r="BB264" t="str">
        <f t="shared" si="14"/>
        <v xml:space="preserve">N3284F  </v>
      </c>
      <c r="BC264">
        <v>1</v>
      </c>
      <c r="BE264">
        <v>0</v>
      </c>
      <c r="BF264">
        <v>0</v>
      </c>
      <c r="BG264">
        <v>0</v>
      </c>
      <c r="BH264">
        <v>1700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"17:55:01.422"</f>
        <v>17:55:01.422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2</v>
      </c>
      <c r="CP264" t="s">
        <v>118</v>
      </c>
      <c r="CQ264">
        <v>217</v>
      </c>
      <c r="CR264">
        <v>2</v>
      </c>
      <c r="CW264">
        <v>3509762</v>
      </c>
      <c r="CY264">
        <v>0</v>
      </c>
      <c r="CZ264">
        <v>0</v>
      </c>
      <c r="DA264">
        <v>1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"11/08/2021 17:55:01.636"</f>
        <v>11/08/2021 17:55:01.636</v>
      </c>
      <c r="C265" t="str">
        <f t="shared" si="13"/>
        <v>FFDFD3C0</v>
      </c>
      <c r="D265" t="s">
        <v>124</v>
      </c>
      <c r="E265">
        <v>8</v>
      </c>
      <c r="H265">
        <v>176</v>
      </c>
      <c r="I265" t="s">
        <v>114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"17:55:01.414"</f>
        <v>17:55:01.414</v>
      </c>
      <c r="T265" t="str">
        <f>"17:55:00.314"</f>
        <v>17:55:00.314</v>
      </c>
      <c r="U265" t="str">
        <f t="shared" si="12"/>
        <v>A38EF2</v>
      </c>
      <c r="V265">
        <v>0</v>
      </c>
      <c r="W265">
        <v>0</v>
      </c>
      <c r="X265">
        <v>2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246</v>
      </c>
      <c r="AJ265">
        <v>33.768388999999999</v>
      </c>
      <c r="AK265" t="s">
        <v>247</v>
      </c>
      <c r="AL265">
        <v>-84.887645000000006</v>
      </c>
      <c r="AM265">
        <v>25</v>
      </c>
      <c r="AN265">
        <v>1450</v>
      </c>
      <c r="AO265" t="s">
        <v>128</v>
      </c>
      <c r="AP265">
        <v>17</v>
      </c>
      <c r="AQ265">
        <v>75</v>
      </c>
      <c r="AR265">
        <v>512</v>
      </c>
      <c r="AZ265">
        <v>1200</v>
      </c>
      <c r="BA265">
        <v>1</v>
      </c>
      <c r="BB265" t="str">
        <f t="shared" si="14"/>
        <v xml:space="preserve">N3284F  </v>
      </c>
      <c r="BC265">
        <v>1</v>
      </c>
      <c r="BE265">
        <v>0</v>
      </c>
      <c r="BF265">
        <v>0</v>
      </c>
      <c r="BG265">
        <v>0</v>
      </c>
      <c r="BH265">
        <v>1700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"17:55:01.422"</f>
        <v>17:55:01.422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2</v>
      </c>
      <c r="CP265" t="s">
        <v>118</v>
      </c>
      <c r="CQ265">
        <v>217</v>
      </c>
      <c r="CR265">
        <v>2</v>
      </c>
      <c r="CW265">
        <v>3509762</v>
      </c>
      <c r="CY265">
        <v>0</v>
      </c>
      <c r="CZ265">
        <v>0</v>
      </c>
      <c r="DA265">
        <v>1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"11/08/2021 17:55:01.714"</f>
        <v>11/08/2021 17:55:01.714</v>
      </c>
      <c r="C266" t="str">
        <f t="shared" si="13"/>
        <v>FFDFD3C0</v>
      </c>
      <c r="D266" t="s">
        <v>119</v>
      </c>
      <c r="E266">
        <v>5</v>
      </c>
      <c r="F266">
        <v>1005</v>
      </c>
      <c r="G266" t="s">
        <v>114</v>
      </c>
      <c r="J266" t="s">
        <v>120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"17:55:01.414"</f>
        <v>17:55:01.414</v>
      </c>
      <c r="T266" t="str">
        <f>"17:55:00.314"</f>
        <v>17:55:00.314</v>
      </c>
      <c r="U266" t="str">
        <f t="shared" si="12"/>
        <v>A38EF2</v>
      </c>
      <c r="V266">
        <v>0</v>
      </c>
      <c r="W266">
        <v>0</v>
      </c>
      <c r="X266">
        <v>2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246</v>
      </c>
      <c r="AJ266">
        <v>33.768388999999999</v>
      </c>
      <c r="AK266" t="s">
        <v>247</v>
      </c>
      <c r="AL266">
        <v>-84.887645000000006</v>
      </c>
      <c r="AM266">
        <v>25</v>
      </c>
      <c r="AN266">
        <v>1450</v>
      </c>
      <c r="AO266" t="s">
        <v>128</v>
      </c>
      <c r="AP266">
        <v>17</v>
      </c>
      <c r="AQ266">
        <v>75</v>
      </c>
      <c r="AR266">
        <v>512</v>
      </c>
      <c r="AZ266">
        <v>1200</v>
      </c>
      <c r="BA266">
        <v>1</v>
      </c>
      <c r="BB266" t="str">
        <f t="shared" si="14"/>
        <v xml:space="preserve">N3284F  </v>
      </c>
      <c r="BC266">
        <v>1</v>
      </c>
      <c r="BE266">
        <v>0</v>
      </c>
      <c r="BF266">
        <v>0</v>
      </c>
      <c r="BG266">
        <v>0</v>
      </c>
      <c r="BH266">
        <v>1700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"17:55:01.422"</f>
        <v>17:55:01.422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2</v>
      </c>
      <c r="CP266" t="s">
        <v>118</v>
      </c>
      <c r="CQ266">
        <v>217</v>
      </c>
      <c r="CR266">
        <v>2</v>
      </c>
      <c r="CW266">
        <v>3509762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"11/08/2021 17:55:02.675"</f>
        <v>11/08/2021 17:55:02.675</v>
      </c>
      <c r="C267" t="str">
        <f t="shared" si="13"/>
        <v>FFDFD3C0</v>
      </c>
      <c r="D267" t="s">
        <v>121</v>
      </c>
      <c r="E267">
        <v>4</v>
      </c>
      <c r="F267">
        <v>2004</v>
      </c>
      <c r="G267" t="s">
        <v>122</v>
      </c>
      <c r="J267" t="s">
        <v>123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"17:55:02.430"</f>
        <v>17:55:02.430</v>
      </c>
      <c r="T267" t="str">
        <f>"17:55:01.430"</f>
        <v>17:55:01.430</v>
      </c>
      <c r="U267" t="str">
        <f t="shared" si="12"/>
        <v>A38EF2</v>
      </c>
      <c r="V267">
        <v>0</v>
      </c>
      <c r="W267">
        <v>0</v>
      </c>
      <c r="X267">
        <v>2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248</v>
      </c>
      <c r="AJ267">
        <v>33.768754000000001</v>
      </c>
      <c r="AK267" t="s">
        <v>249</v>
      </c>
      <c r="AL267">
        <v>-84.887580999999997</v>
      </c>
      <c r="AM267">
        <v>25</v>
      </c>
      <c r="AN267">
        <v>1450</v>
      </c>
      <c r="AO267" t="s">
        <v>128</v>
      </c>
      <c r="AP267">
        <v>13</v>
      </c>
      <c r="AQ267">
        <v>74</v>
      </c>
      <c r="AR267">
        <v>704</v>
      </c>
      <c r="AZ267">
        <v>1200</v>
      </c>
      <c r="BA267">
        <v>1</v>
      </c>
      <c r="BB267" t="str">
        <f t="shared" si="14"/>
        <v xml:space="preserve">N3284F  </v>
      </c>
      <c r="BC267">
        <v>1</v>
      </c>
      <c r="BE267">
        <v>0</v>
      </c>
      <c r="BF267">
        <v>0</v>
      </c>
      <c r="BG267">
        <v>0</v>
      </c>
      <c r="BH267">
        <v>1700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"17:55:02.437"</f>
        <v>17:55:02.437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4</v>
      </c>
      <c r="CP267" t="s">
        <v>118</v>
      </c>
      <c r="CQ267">
        <v>217</v>
      </c>
      <c r="CR267">
        <v>1</v>
      </c>
      <c r="CW267">
        <v>14682648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"11/08/2021 17:55:02.675"</f>
        <v>11/08/2021 17:55:02.675</v>
      </c>
      <c r="C268" t="str">
        <f t="shared" si="13"/>
        <v>FFDFD3C0</v>
      </c>
      <c r="D268" t="s">
        <v>124</v>
      </c>
      <c r="E268">
        <v>8</v>
      </c>
      <c r="H268">
        <v>176</v>
      </c>
      <c r="I268" t="s">
        <v>114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"17:55:02.430"</f>
        <v>17:55:02.430</v>
      </c>
      <c r="T268" t="str">
        <f>"17:55:01.430"</f>
        <v>17:55:01.430</v>
      </c>
      <c r="U268" t="str">
        <f t="shared" si="12"/>
        <v>A38EF2</v>
      </c>
      <c r="V268">
        <v>0</v>
      </c>
      <c r="W268">
        <v>0</v>
      </c>
      <c r="X268">
        <v>2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248</v>
      </c>
      <c r="AJ268">
        <v>33.768754000000001</v>
      </c>
      <c r="AK268" t="s">
        <v>249</v>
      </c>
      <c r="AL268">
        <v>-84.887580999999997</v>
      </c>
      <c r="AM268">
        <v>25</v>
      </c>
      <c r="AN268">
        <v>1450</v>
      </c>
      <c r="AO268" t="s">
        <v>128</v>
      </c>
      <c r="AP268">
        <v>13</v>
      </c>
      <c r="AQ268">
        <v>74</v>
      </c>
      <c r="AR268">
        <v>704</v>
      </c>
      <c r="AZ268">
        <v>1200</v>
      </c>
      <c r="BA268">
        <v>1</v>
      </c>
      <c r="BB268" t="str">
        <f t="shared" si="14"/>
        <v xml:space="preserve">N3284F  </v>
      </c>
      <c r="BC268">
        <v>1</v>
      </c>
      <c r="BE268">
        <v>0</v>
      </c>
      <c r="BF268">
        <v>0</v>
      </c>
      <c r="BG268">
        <v>0</v>
      </c>
      <c r="BH268">
        <v>1700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"17:55:02.437"</f>
        <v>17:55:02.437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4</v>
      </c>
      <c r="CP268" t="s">
        <v>118</v>
      </c>
      <c r="CQ268">
        <v>217</v>
      </c>
      <c r="CR268">
        <v>1</v>
      </c>
      <c r="CW268">
        <v>14682648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1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"11/08/2021 17:55:02.675"</f>
        <v>11/08/2021 17:55:02.675</v>
      </c>
      <c r="C269" t="str">
        <f t="shared" si="13"/>
        <v>FFDFD3C0</v>
      </c>
      <c r="D269" t="s">
        <v>119</v>
      </c>
      <c r="E269">
        <v>5</v>
      </c>
      <c r="F269">
        <v>1005</v>
      </c>
      <c r="G269" t="s">
        <v>114</v>
      </c>
      <c r="J269" t="s">
        <v>120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"17:55:02.430"</f>
        <v>17:55:02.430</v>
      </c>
      <c r="T269" t="str">
        <f>"17:55:01.430"</f>
        <v>17:55:01.430</v>
      </c>
      <c r="U269" t="str">
        <f t="shared" si="12"/>
        <v>A38EF2</v>
      </c>
      <c r="V269">
        <v>0</v>
      </c>
      <c r="W269">
        <v>0</v>
      </c>
      <c r="X269">
        <v>2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248</v>
      </c>
      <c r="AJ269">
        <v>33.768754000000001</v>
      </c>
      <c r="AK269" t="s">
        <v>249</v>
      </c>
      <c r="AL269">
        <v>-84.887580999999997</v>
      </c>
      <c r="AM269">
        <v>25</v>
      </c>
      <c r="AN269">
        <v>1450</v>
      </c>
      <c r="AO269" t="s">
        <v>128</v>
      </c>
      <c r="AP269">
        <v>13</v>
      </c>
      <c r="AQ269">
        <v>74</v>
      </c>
      <c r="AR269">
        <v>704</v>
      </c>
      <c r="AZ269">
        <v>1200</v>
      </c>
      <c r="BA269">
        <v>1</v>
      </c>
      <c r="BB269" t="str">
        <f t="shared" si="14"/>
        <v xml:space="preserve">N3284F  </v>
      </c>
      <c r="BC269">
        <v>1</v>
      </c>
      <c r="BE269">
        <v>0</v>
      </c>
      <c r="BF269">
        <v>0</v>
      </c>
      <c r="BG269">
        <v>0</v>
      </c>
      <c r="BH269">
        <v>1700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"17:55:02.437"</f>
        <v>17:55:02.437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4</v>
      </c>
      <c r="CP269" t="s">
        <v>118</v>
      </c>
      <c r="CQ269">
        <v>217</v>
      </c>
      <c r="CR269">
        <v>1</v>
      </c>
      <c r="CW269">
        <v>14682648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"11/08/2021 17:55:02.675"</f>
        <v>11/08/2021 17:55:02.675</v>
      </c>
      <c r="C270" t="str">
        <f t="shared" si="13"/>
        <v>FFDFD3C0</v>
      </c>
      <c r="D270" t="s">
        <v>113</v>
      </c>
      <c r="E270">
        <v>4</v>
      </c>
      <c r="H270">
        <v>10</v>
      </c>
      <c r="I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"17:55:02.430"</f>
        <v>17:55:02.430</v>
      </c>
      <c r="T270" t="str">
        <f>"17:55:01.430"</f>
        <v>17:55:01.430</v>
      </c>
      <c r="U270" t="str">
        <f t="shared" si="12"/>
        <v>A38EF2</v>
      </c>
      <c r="V270">
        <v>0</v>
      </c>
      <c r="W270">
        <v>0</v>
      </c>
      <c r="X270">
        <v>2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248</v>
      </c>
      <c r="AJ270">
        <v>33.768754000000001</v>
      </c>
      <c r="AK270" t="s">
        <v>249</v>
      </c>
      <c r="AL270">
        <v>-84.887580999999997</v>
      </c>
      <c r="AM270">
        <v>25</v>
      </c>
      <c r="AN270">
        <v>1450</v>
      </c>
      <c r="AO270" t="s">
        <v>128</v>
      </c>
      <c r="AP270">
        <v>13</v>
      </c>
      <c r="AQ270">
        <v>74</v>
      </c>
      <c r="AR270">
        <v>704</v>
      </c>
      <c r="AZ270">
        <v>1200</v>
      </c>
      <c r="BA270">
        <v>1</v>
      </c>
      <c r="BB270" t="str">
        <f t="shared" si="14"/>
        <v xml:space="preserve">N3284F  </v>
      </c>
      <c r="BC270">
        <v>1</v>
      </c>
      <c r="BE270">
        <v>0</v>
      </c>
      <c r="BF270">
        <v>0</v>
      </c>
      <c r="BG270">
        <v>0</v>
      </c>
      <c r="BH270">
        <v>1700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"17:55:02.437"</f>
        <v>17:55:02.437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4</v>
      </c>
      <c r="CP270" t="s">
        <v>118</v>
      </c>
      <c r="CQ270">
        <v>217</v>
      </c>
      <c r="CR270">
        <v>1</v>
      </c>
      <c r="CW270">
        <v>14682648</v>
      </c>
      <c r="CY270">
        <v>0</v>
      </c>
      <c r="CZ270">
        <v>0</v>
      </c>
      <c r="DA270">
        <v>1</v>
      </c>
      <c r="DB270">
        <v>0</v>
      </c>
      <c r="DC270">
        <v>0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"11/08/2021 17:55:04.723"</f>
        <v>11/08/2021 17:55:04.723</v>
      </c>
      <c r="C271" t="str">
        <f t="shared" si="13"/>
        <v>FFDFD3C0</v>
      </c>
      <c r="D271" t="s">
        <v>124</v>
      </c>
      <c r="E271">
        <v>8</v>
      </c>
      <c r="H271">
        <v>176</v>
      </c>
      <c r="I271" t="s">
        <v>114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"17:55:04.445"</f>
        <v>17:55:04.445</v>
      </c>
      <c r="T271" t="str">
        <f>"17:55:04.045"</f>
        <v>17:55:04.045</v>
      </c>
      <c r="U271" t="str">
        <f t="shared" si="12"/>
        <v>A38EF2</v>
      </c>
      <c r="V271">
        <v>0</v>
      </c>
      <c r="W271">
        <v>0</v>
      </c>
      <c r="X271">
        <v>2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250</v>
      </c>
      <c r="AJ271">
        <v>33.769418999999999</v>
      </c>
      <c r="AK271" t="s">
        <v>251</v>
      </c>
      <c r="AL271">
        <v>-84.887409000000005</v>
      </c>
      <c r="AM271">
        <v>25</v>
      </c>
      <c r="AN271">
        <v>1500</v>
      </c>
      <c r="AO271" t="s">
        <v>128</v>
      </c>
      <c r="AP271">
        <v>16</v>
      </c>
      <c r="AQ271">
        <v>72</v>
      </c>
      <c r="AR271">
        <v>448</v>
      </c>
      <c r="AZ271">
        <v>1200</v>
      </c>
      <c r="BA271">
        <v>1</v>
      </c>
      <c r="BB271" t="str">
        <f t="shared" si="14"/>
        <v xml:space="preserve">N3284F  </v>
      </c>
      <c r="BC271">
        <v>1</v>
      </c>
      <c r="BE271">
        <v>0</v>
      </c>
      <c r="BF271">
        <v>0</v>
      </c>
      <c r="BG271">
        <v>0</v>
      </c>
      <c r="BH271">
        <v>1750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"17:55:04.448"</f>
        <v>17:55:04.448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4</v>
      </c>
      <c r="CP271" t="s">
        <v>118</v>
      </c>
      <c r="CQ271">
        <v>217</v>
      </c>
      <c r="CR271">
        <v>1</v>
      </c>
      <c r="CW271">
        <v>14686442</v>
      </c>
      <c r="CY271">
        <v>1</v>
      </c>
      <c r="CZ271">
        <v>0</v>
      </c>
      <c r="DA271">
        <v>0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"11/08/2021 17:55:04.738"</f>
        <v>11/08/2021 17:55:04.738</v>
      </c>
      <c r="C272" t="str">
        <f t="shared" si="13"/>
        <v>FFDFD3C0</v>
      </c>
      <c r="D272" t="s">
        <v>119</v>
      </c>
      <c r="E272">
        <v>5</v>
      </c>
      <c r="F272">
        <v>1005</v>
      </c>
      <c r="G272" t="s">
        <v>114</v>
      </c>
      <c r="J272" t="s">
        <v>120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"17:55:04.445"</f>
        <v>17:55:04.445</v>
      </c>
      <c r="T272" t="str">
        <f>"17:55:04.045"</f>
        <v>17:55:04.045</v>
      </c>
      <c r="U272" t="str">
        <f t="shared" si="12"/>
        <v>A38EF2</v>
      </c>
      <c r="V272">
        <v>0</v>
      </c>
      <c r="W272">
        <v>0</v>
      </c>
      <c r="X272">
        <v>2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250</v>
      </c>
      <c r="AJ272">
        <v>33.769418999999999</v>
      </c>
      <c r="AK272" t="s">
        <v>251</v>
      </c>
      <c r="AL272">
        <v>-84.887409000000005</v>
      </c>
      <c r="AM272">
        <v>25</v>
      </c>
      <c r="AN272">
        <v>1500</v>
      </c>
      <c r="AO272" t="s">
        <v>128</v>
      </c>
      <c r="AP272">
        <v>16</v>
      </c>
      <c r="AQ272">
        <v>72</v>
      </c>
      <c r="AR272">
        <v>448</v>
      </c>
      <c r="AZ272">
        <v>1200</v>
      </c>
      <c r="BA272">
        <v>1</v>
      </c>
      <c r="BB272" t="str">
        <f t="shared" si="14"/>
        <v xml:space="preserve">N3284F  </v>
      </c>
      <c r="BC272">
        <v>1</v>
      </c>
      <c r="BE272">
        <v>0</v>
      </c>
      <c r="BF272">
        <v>0</v>
      </c>
      <c r="BG272">
        <v>0</v>
      </c>
      <c r="BH272">
        <v>1750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"17:55:04.448"</f>
        <v>17:55:04.448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4</v>
      </c>
      <c r="CP272" t="s">
        <v>118</v>
      </c>
      <c r="CQ272">
        <v>217</v>
      </c>
      <c r="CR272">
        <v>1</v>
      </c>
      <c r="CW272">
        <v>14686442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"11/08/2021 17:55:04.738"</f>
        <v>11/08/2021 17:55:04.738</v>
      </c>
      <c r="C273" t="str">
        <f t="shared" si="13"/>
        <v>FFDFD3C0</v>
      </c>
      <c r="D273" t="s">
        <v>121</v>
      </c>
      <c r="E273">
        <v>4</v>
      </c>
      <c r="F273">
        <v>2004</v>
      </c>
      <c r="G273" t="s">
        <v>122</v>
      </c>
      <c r="J273" t="s">
        <v>123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"17:55:04.445"</f>
        <v>17:55:04.445</v>
      </c>
      <c r="T273" t="str">
        <f>"17:55:04.045"</f>
        <v>17:55:04.045</v>
      </c>
      <c r="U273" t="str">
        <f t="shared" si="12"/>
        <v>A38EF2</v>
      </c>
      <c r="V273">
        <v>0</v>
      </c>
      <c r="W273">
        <v>0</v>
      </c>
      <c r="X273">
        <v>2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250</v>
      </c>
      <c r="AJ273">
        <v>33.769418999999999</v>
      </c>
      <c r="AK273" t="s">
        <v>251</v>
      </c>
      <c r="AL273">
        <v>-84.887409000000005</v>
      </c>
      <c r="AM273">
        <v>25</v>
      </c>
      <c r="AN273">
        <v>1500</v>
      </c>
      <c r="AO273" t="s">
        <v>128</v>
      </c>
      <c r="AP273">
        <v>16</v>
      </c>
      <c r="AQ273">
        <v>72</v>
      </c>
      <c r="AR273">
        <v>448</v>
      </c>
      <c r="AZ273">
        <v>1200</v>
      </c>
      <c r="BA273">
        <v>1</v>
      </c>
      <c r="BB273" t="str">
        <f t="shared" si="14"/>
        <v xml:space="preserve">N3284F  </v>
      </c>
      <c r="BC273">
        <v>1</v>
      </c>
      <c r="BE273">
        <v>0</v>
      </c>
      <c r="BF273">
        <v>0</v>
      </c>
      <c r="BG273">
        <v>0</v>
      </c>
      <c r="BH273">
        <v>1750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"17:55:04.448"</f>
        <v>17:55:04.448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4</v>
      </c>
      <c r="CP273" t="s">
        <v>118</v>
      </c>
      <c r="CQ273">
        <v>217</v>
      </c>
      <c r="CR273">
        <v>1</v>
      </c>
      <c r="CW273">
        <v>14686442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"11/08/2021 17:55:04.738"</f>
        <v>11/08/2021 17:55:04.738</v>
      </c>
      <c r="C274" t="str">
        <f t="shared" si="13"/>
        <v>FFDFD3C0</v>
      </c>
      <c r="D274" t="s">
        <v>113</v>
      </c>
      <c r="E274">
        <v>4</v>
      </c>
      <c r="H274">
        <v>10</v>
      </c>
      <c r="I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"17:55:04.445"</f>
        <v>17:55:04.445</v>
      </c>
      <c r="T274" t="str">
        <f>"17:55:04.045"</f>
        <v>17:55:04.045</v>
      </c>
      <c r="U274" t="str">
        <f t="shared" si="12"/>
        <v>A38EF2</v>
      </c>
      <c r="V274">
        <v>0</v>
      </c>
      <c r="W274">
        <v>0</v>
      </c>
      <c r="X274">
        <v>2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250</v>
      </c>
      <c r="AJ274">
        <v>33.769418999999999</v>
      </c>
      <c r="AK274" t="s">
        <v>251</v>
      </c>
      <c r="AL274">
        <v>-84.887409000000005</v>
      </c>
      <c r="AM274">
        <v>25</v>
      </c>
      <c r="AN274">
        <v>1500</v>
      </c>
      <c r="AO274" t="s">
        <v>128</v>
      </c>
      <c r="AP274">
        <v>16</v>
      </c>
      <c r="AQ274">
        <v>72</v>
      </c>
      <c r="AR274">
        <v>448</v>
      </c>
      <c r="AZ274">
        <v>1200</v>
      </c>
      <c r="BA274">
        <v>1</v>
      </c>
      <c r="BB274" t="str">
        <f t="shared" si="14"/>
        <v xml:space="preserve">N3284F  </v>
      </c>
      <c r="BC274">
        <v>1</v>
      </c>
      <c r="BE274">
        <v>0</v>
      </c>
      <c r="BF274">
        <v>0</v>
      </c>
      <c r="BG274">
        <v>0</v>
      </c>
      <c r="BH274">
        <v>1750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"17:55:04.448"</f>
        <v>17:55:04.448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4</v>
      </c>
      <c r="CP274" t="s">
        <v>118</v>
      </c>
      <c r="CQ274">
        <v>217</v>
      </c>
      <c r="CR274">
        <v>1</v>
      </c>
      <c r="CW274">
        <v>14686442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"11/08/2021 17:55:06.192"</f>
        <v>11/08/2021 17:55:06.192</v>
      </c>
      <c r="C275" t="str">
        <f t="shared" si="13"/>
        <v>FFDFD3C0</v>
      </c>
      <c r="D275" t="s">
        <v>113</v>
      </c>
      <c r="E275">
        <v>4</v>
      </c>
      <c r="H275">
        <v>10</v>
      </c>
      <c r="I275" t="s">
        <v>114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"17:55:05.781"</f>
        <v>17:55:05.781</v>
      </c>
      <c r="T275" t="str">
        <f>"17:55:05.281"</f>
        <v>17:55:05.281</v>
      </c>
      <c r="U275" t="str">
        <f t="shared" si="12"/>
        <v>A38EF2</v>
      </c>
      <c r="V275">
        <v>0</v>
      </c>
      <c r="W275">
        <v>0</v>
      </c>
      <c r="X275">
        <v>2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252</v>
      </c>
      <c r="AJ275">
        <v>33.769869999999997</v>
      </c>
      <c r="AK275" t="s">
        <v>253</v>
      </c>
      <c r="AL275">
        <v>-84.887302000000005</v>
      </c>
      <c r="AM275">
        <v>25</v>
      </c>
      <c r="AN275">
        <v>1500</v>
      </c>
      <c r="AO275" t="s">
        <v>128</v>
      </c>
      <c r="AP275">
        <v>15</v>
      </c>
      <c r="AQ275">
        <v>72</v>
      </c>
      <c r="AR275">
        <v>448</v>
      </c>
      <c r="AZ275">
        <v>1200</v>
      </c>
      <c r="BA275">
        <v>1</v>
      </c>
      <c r="BB275" t="str">
        <f t="shared" si="14"/>
        <v xml:space="preserve">N3284F  </v>
      </c>
      <c r="BC275">
        <v>1</v>
      </c>
      <c r="BE275">
        <v>0</v>
      </c>
      <c r="BF275">
        <v>0</v>
      </c>
      <c r="BG275">
        <v>0</v>
      </c>
      <c r="BH275">
        <v>1750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"17:55:05.783"</f>
        <v>17:55:05.783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118</v>
      </c>
      <c r="CQ275">
        <v>219</v>
      </c>
      <c r="CR275">
        <v>2</v>
      </c>
      <c r="CW275">
        <v>7242089</v>
      </c>
      <c r="CY275">
        <v>1</v>
      </c>
      <c r="CZ275">
        <v>0</v>
      </c>
      <c r="DA275">
        <v>0</v>
      </c>
      <c r="DB275">
        <v>0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"11/08/2021 17:55:06.192"</f>
        <v>11/08/2021 17:55:06.192</v>
      </c>
      <c r="C276" t="str">
        <f t="shared" si="13"/>
        <v>FFDFD3C0</v>
      </c>
      <c r="D276" t="s">
        <v>121</v>
      </c>
      <c r="E276">
        <v>4</v>
      </c>
      <c r="F276">
        <v>2004</v>
      </c>
      <c r="G276" t="s">
        <v>122</v>
      </c>
      <c r="J276" t="s">
        <v>123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"17:55:05.781"</f>
        <v>17:55:05.781</v>
      </c>
      <c r="T276" t="str">
        <f>"17:55:05.281"</f>
        <v>17:55:05.281</v>
      </c>
      <c r="U276" t="str">
        <f t="shared" si="12"/>
        <v>A38EF2</v>
      </c>
      <c r="V276">
        <v>0</v>
      </c>
      <c r="W276">
        <v>0</v>
      </c>
      <c r="X276">
        <v>2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252</v>
      </c>
      <c r="AJ276">
        <v>33.769869999999997</v>
      </c>
      <c r="AK276" t="s">
        <v>253</v>
      </c>
      <c r="AL276">
        <v>-84.887302000000005</v>
      </c>
      <c r="AM276">
        <v>25</v>
      </c>
      <c r="AN276">
        <v>1500</v>
      </c>
      <c r="AO276" t="s">
        <v>128</v>
      </c>
      <c r="AP276">
        <v>15</v>
      </c>
      <c r="AQ276">
        <v>72</v>
      </c>
      <c r="AR276">
        <v>448</v>
      </c>
      <c r="AZ276">
        <v>1200</v>
      </c>
      <c r="BA276">
        <v>1</v>
      </c>
      <c r="BB276" t="str">
        <f t="shared" si="14"/>
        <v xml:space="preserve">N3284F  </v>
      </c>
      <c r="BC276">
        <v>1</v>
      </c>
      <c r="BE276">
        <v>0</v>
      </c>
      <c r="BF276">
        <v>0</v>
      </c>
      <c r="BG276">
        <v>0</v>
      </c>
      <c r="BH276">
        <v>1750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"17:55:05.783"</f>
        <v>17:55:05.783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118</v>
      </c>
      <c r="CQ276">
        <v>219</v>
      </c>
      <c r="CR276">
        <v>2</v>
      </c>
      <c r="CW276">
        <v>7242089</v>
      </c>
      <c r="CY276">
        <v>1</v>
      </c>
      <c r="CZ276">
        <v>0</v>
      </c>
      <c r="DA276">
        <v>0</v>
      </c>
      <c r="DB276">
        <v>0</v>
      </c>
      <c r="DC276">
        <v>0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"11/08/2021 17:55:06.238"</f>
        <v>11/08/2021 17:55:06.238</v>
      </c>
      <c r="C277" t="str">
        <f t="shared" si="13"/>
        <v>FFDFD3C0</v>
      </c>
      <c r="D277" t="s">
        <v>124</v>
      </c>
      <c r="E277">
        <v>8</v>
      </c>
      <c r="H277">
        <v>176</v>
      </c>
      <c r="I277" t="s">
        <v>114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"17:55:05.781"</f>
        <v>17:55:05.781</v>
      </c>
      <c r="T277" t="str">
        <f>"17:55:05.281"</f>
        <v>17:55:05.281</v>
      </c>
      <c r="U277" t="str">
        <f t="shared" si="12"/>
        <v>A38EF2</v>
      </c>
      <c r="V277">
        <v>0</v>
      </c>
      <c r="W277">
        <v>0</v>
      </c>
      <c r="X277">
        <v>2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252</v>
      </c>
      <c r="AJ277">
        <v>33.769869999999997</v>
      </c>
      <c r="AK277" t="s">
        <v>253</v>
      </c>
      <c r="AL277">
        <v>-84.887302000000005</v>
      </c>
      <c r="AM277">
        <v>25</v>
      </c>
      <c r="AN277">
        <v>1500</v>
      </c>
      <c r="AO277" t="s">
        <v>128</v>
      </c>
      <c r="AP277">
        <v>15</v>
      </c>
      <c r="AQ277">
        <v>72</v>
      </c>
      <c r="AR277">
        <v>448</v>
      </c>
      <c r="AZ277">
        <v>1200</v>
      </c>
      <c r="BA277">
        <v>1</v>
      </c>
      <c r="BB277" t="str">
        <f t="shared" si="14"/>
        <v xml:space="preserve">N3284F  </v>
      </c>
      <c r="BC277">
        <v>1</v>
      </c>
      <c r="BE277">
        <v>0</v>
      </c>
      <c r="BF277">
        <v>0</v>
      </c>
      <c r="BG277">
        <v>0</v>
      </c>
      <c r="BH277">
        <v>1750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"17:55:05.783"</f>
        <v>17:55:05.783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118</v>
      </c>
      <c r="CQ277">
        <v>219</v>
      </c>
      <c r="CR277">
        <v>2</v>
      </c>
      <c r="CW277">
        <v>7242089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"11/08/2021 17:55:06.238"</f>
        <v>11/08/2021 17:55:06.238</v>
      </c>
      <c r="C278" t="str">
        <f t="shared" si="13"/>
        <v>FFDFD3C0</v>
      </c>
      <c r="D278" t="s">
        <v>119</v>
      </c>
      <c r="E278">
        <v>5</v>
      </c>
      <c r="F278">
        <v>1005</v>
      </c>
      <c r="G278" t="s">
        <v>114</v>
      </c>
      <c r="J278" t="s">
        <v>120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"17:55:05.781"</f>
        <v>17:55:05.781</v>
      </c>
      <c r="T278" t="str">
        <f>"17:55:05.281"</f>
        <v>17:55:05.281</v>
      </c>
      <c r="U278" t="str">
        <f t="shared" si="12"/>
        <v>A38EF2</v>
      </c>
      <c r="V278">
        <v>0</v>
      </c>
      <c r="W278">
        <v>0</v>
      </c>
      <c r="X278">
        <v>2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252</v>
      </c>
      <c r="AJ278">
        <v>33.769869999999997</v>
      </c>
      <c r="AK278" t="s">
        <v>253</v>
      </c>
      <c r="AL278">
        <v>-84.887302000000005</v>
      </c>
      <c r="AM278">
        <v>25</v>
      </c>
      <c r="AN278">
        <v>1500</v>
      </c>
      <c r="AO278" t="s">
        <v>128</v>
      </c>
      <c r="AP278">
        <v>15</v>
      </c>
      <c r="AQ278">
        <v>72</v>
      </c>
      <c r="AR278">
        <v>448</v>
      </c>
      <c r="AZ278">
        <v>1200</v>
      </c>
      <c r="BA278">
        <v>1</v>
      </c>
      <c r="BB278" t="str">
        <f t="shared" si="14"/>
        <v xml:space="preserve">N3284F  </v>
      </c>
      <c r="BC278">
        <v>1</v>
      </c>
      <c r="BE278">
        <v>0</v>
      </c>
      <c r="BF278">
        <v>0</v>
      </c>
      <c r="BG278">
        <v>0</v>
      </c>
      <c r="BH278">
        <v>1750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"17:55:05.783"</f>
        <v>17:55:05.783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118</v>
      </c>
      <c r="CQ278">
        <v>219</v>
      </c>
      <c r="CR278">
        <v>2</v>
      </c>
      <c r="CW278">
        <v>7242089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"11/08/2021 17:55:07.035"</f>
        <v>11/08/2021 17:55:07.035</v>
      </c>
      <c r="C279" t="str">
        <f t="shared" si="13"/>
        <v>FFDFD3C0</v>
      </c>
      <c r="D279" t="s">
        <v>124</v>
      </c>
      <c r="E279">
        <v>8</v>
      </c>
      <c r="H279">
        <v>176</v>
      </c>
      <c r="I279" t="s">
        <v>114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"17:55:06.805"</f>
        <v>17:55:06.805</v>
      </c>
      <c r="T279" t="str">
        <f>"17:55:06.305"</f>
        <v>17:55:06.305</v>
      </c>
      <c r="U279" t="str">
        <f t="shared" si="12"/>
        <v>A38EF2</v>
      </c>
      <c r="V279">
        <v>0</v>
      </c>
      <c r="W279">
        <v>0</v>
      </c>
      <c r="X279">
        <v>2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254</v>
      </c>
      <c r="AJ279">
        <v>33.770212999999998</v>
      </c>
      <c r="AK279" t="s">
        <v>146</v>
      </c>
      <c r="AL279">
        <v>-84.887237999999996</v>
      </c>
      <c r="AM279">
        <v>25</v>
      </c>
      <c r="AN279">
        <v>1500</v>
      </c>
      <c r="AO279" t="s">
        <v>128</v>
      </c>
      <c r="AP279">
        <v>15</v>
      </c>
      <c r="AQ279">
        <v>73</v>
      </c>
      <c r="AR279">
        <v>448</v>
      </c>
      <c r="AZ279">
        <v>1200</v>
      </c>
      <c r="BA279">
        <v>1</v>
      </c>
      <c r="BB279" t="str">
        <f t="shared" si="14"/>
        <v xml:space="preserve">N3284F  </v>
      </c>
      <c r="BC279">
        <v>1</v>
      </c>
      <c r="BE279">
        <v>0</v>
      </c>
      <c r="BF279">
        <v>0</v>
      </c>
      <c r="BG279">
        <v>0</v>
      </c>
      <c r="BH279">
        <v>1750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"17:55:06.812"</f>
        <v>17:55:06.812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118</v>
      </c>
      <c r="CQ279">
        <v>219</v>
      </c>
      <c r="CR279">
        <v>0</v>
      </c>
      <c r="CW279">
        <v>44767</v>
      </c>
      <c r="CY279">
        <v>1</v>
      </c>
      <c r="CZ279">
        <v>0</v>
      </c>
      <c r="DA279">
        <v>0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"11/08/2021 17:55:07.113"</f>
        <v>11/08/2021 17:55:07.113</v>
      </c>
      <c r="C280" t="str">
        <f t="shared" si="13"/>
        <v>FFDFD3C0</v>
      </c>
      <c r="D280" t="s">
        <v>119</v>
      </c>
      <c r="E280">
        <v>5</v>
      </c>
      <c r="F280">
        <v>1005</v>
      </c>
      <c r="G280" t="s">
        <v>114</v>
      </c>
      <c r="J280" t="s">
        <v>120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"17:55:06.805"</f>
        <v>17:55:06.805</v>
      </c>
      <c r="T280" t="str">
        <f>"17:55:06.305"</f>
        <v>17:55:06.305</v>
      </c>
      <c r="U280" t="str">
        <f t="shared" si="12"/>
        <v>A38EF2</v>
      </c>
      <c r="V280">
        <v>0</v>
      </c>
      <c r="W280">
        <v>0</v>
      </c>
      <c r="X280">
        <v>2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254</v>
      </c>
      <c r="AJ280">
        <v>33.770212999999998</v>
      </c>
      <c r="AK280" t="s">
        <v>146</v>
      </c>
      <c r="AL280">
        <v>-84.887237999999996</v>
      </c>
      <c r="AM280">
        <v>25</v>
      </c>
      <c r="AN280">
        <v>1500</v>
      </c>
      <c r="AO280" t="s">
        <v>128</v>
      </c>
      <c r="AP280">
        <v>15</v>
      </c>
      <c r="AQ280">
        <v>73</v>
      </c>
      <c r="AR280">
        <v>448</v>
      </c>
      <c r="AZ280">
        <v>1200</v>
      </c>
      <c r="BA280">
        <v>1</v>
      </c>
      <c r="BB280" t="str">
        <f t="shared" si="14"/>
        <v xml:space="preserve">N3284F  </v>
      </c>
      <c r="BC280">
        <v>1</v>
      </c>
      <c r="BE280">
        <v>0</v>
      </c>
      <c r="BF280">
        <v>0</v>
      </c>
      <c r="BG280">
        <v>0</v>
      </c>
      <c r="BH280">
        <v>1750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"17:55:06.812"</f>
        <v>17:55:06.812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118</v>
      </c>
      <c r="CQ280">
        <v>219</v>
      </c>
      <c r="CR280">
        <v>0</v>
      </c>
      <c r="CW280">
        <v>44767</v>
      </c>
      <c r="CY280">
        <v>1</v>
      </c>
      <c r="CZ280">
        <v>0</v>
      </c>
      <c r="DA280">
        <v>0</v>
      </c>
      <c r="DB280">
        <v>0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"11/08/2021 17:55:07.113"</f>
        <v>11/08/2021 17:55:07.113</v>
      </c>
      <c r="C281" t="str">
        <f t="shared" si="13"/>
        <v>FFDFD3C0</v>
      </c>
      <c r="D281" t="s">
        <v>113</v>
      </c>
      <c r="E281">
        <v>4</v>
      </c>
      <c r="H281">
        <v>10</v>
      </c>
      <c r="I281" t="s">
        <v>114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"17:55:06.805"</f>
        <v>17:55:06.805</v>
      </c>
      <c r="T281" t="str">
        <f>"17:55:06.305"</f>
        <v>17:55:06.305</v>
      </c>
      <c r="U281" t="str">
        <f t="shared" si="12"/>
        <v>A38EF2</v>
      </c>
      <c r="V281">
        <v>0</v>
      </c>
      <c r="W281">
        <v>0</v>
      </c>
      <c r="X281">
        <v>2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254</v>
      </c>
      <c r="AJ281">
        <v>33.770212999999998</v>
      </c>
      <c r="AK281" t="s">
        <v>146</v>
      </c>
      <c r="AL281">
        <v>-84.887237999999996</v>
      </c>
      <c r="AM281">
        <v>25</v>
      </c>
      <c r="AN281">
        <v>1500</v>
      </c>
      <c r="AO281" t="s">
        <v>128</v>
      </c>
      <c r="AP281">
        <v>15</v>
      </c>
      <c r="AQ281">
        <v>73</v>
      </c>
      <c r="AR281">
        <v>448</v>
      </c>
      <c r="AZ281">
        <v>1200</v>
      </c>
      <c r="BA281">
        <v>1</v>
      </c>
      <c r="BB281" t="str">
        <f t="shared" si="14"/>
        <v xml:space="preserve">N3284F  </v>
      </c>
      <c r="BC281">
        <v>1</v>
      </c>
      <c r="BE281">
        <v>0</v>
      </c>
      <c r="BF281">
        <v>0</v>
      </c>
      <c r="BG281">
        <v>0</v>
      </c>
      <c r="BH281">
        <v>1750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"17:55:06.812"</f>
        <v>17:55:06.812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118</v>
      </c>
      <c r="CQ281">
        <v>219</v>
      </c>
      <c r="CR281">
        <v>0</v>
      </c>
      <c r="CW281">
        <v>44767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"11/08/2021 17:55:07.113"</f>
        <v>11/08/2021 17:55:07.113</v>
      </c>
      <c r="C282" t="str">
        <f t="shared" si="13"/>
        <v>FFDFD3C0</v>
      </c>
      <c r="D282" t="s">
        <v>121</v>
      </c>
      <c r="E282">
        <v>4</v>
      </c>
      <c r="F282">
        <v>2004</v>
      </c>
      <c r="G282" t="s">
        <v>122</v>
      </c>
      <c r="J282" t="s">
        <v>123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"17:55:06.805"</f>
        <v>17:55:06.805</v>
      </c>
      <c r="T282" t="str">
        <f>"17:55:06.305"</f>
        <v>17:55:06.305</v>
      </c>
      <c r="U282" t="str">
        <f t="shared" si="12"/>
        <v>A38EF2</v>
      </c>
      <c r="V282">
        <v>0</v>
      </c>
      <c r="W282">
        <v>0</v>
      </c>
      <c r="X282">
        <v>2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254</v>
      </c>
      <c r="AJ282">
        <v>33.770212999999998</v>
      </c>
      <c r="AK282" t="s">
        <v>146</v>
      </c>
      <c r="AL282">
        <v>-84.887237999999996</v>
      </c>
      <c r="AM282">
        <v>25</v>
      </c>
      <c r="AN282">
        <v>1500</v>
      </c>
      <c r="AO282" t="s">
        <v>128</v>
      </c>
      <c r="AP282">
        <v>15</v>
      </c>
      <c r="AQ282">
        <v>73</v>
      </c>
      <c r="AR282">
        <v>448</v>
      </c>
      <c r="AZ282">
        <v>1200</v>
      </c>
      <c r="BA282">
        <v>1</v>
      </c>
      <c r="BB282" t="str">
        <f t="shared" si="14"/>
        <v xml:space="preserve">N3284F  </v>
      </c>
      <c r="BC282">
        <v>1</v>
      </c>
      <c r="BE282">
        <v>0</v>
      </c>
      <c r="BF282">
        <v>0</v>
      </c>
      <c r="BG282">
        <v>0</v>
      </c>
      <c r="BH282">
        <v>1750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"17:55:06.812"</f>
        <v>17:55:06.812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118</v>
      </c>
      <c r="CQ282">
        <v>219</v>
      </c>
      <c r="CR282">
        <v>0</v>
      </c>
      <c r="CW282">
        <v>44767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"11/08/2021 17:55:08.144"</f>
        <v>11/08/2021 17:55:08.144</v>
      </c>
      <c r="C283" t="str">
        <f t="shared" si="13"/>
        <v>FFDFD3C0</v>
      </c>
      <c r="D283" t="s">
        <v>124</v>
      </c>
      <c r="E283">
        <v>8</v>
      </c>
      <c r="H283">
        <v>176</v>
      </c>
      <c r="I283" t="s">
        <v>114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"17:55:07.891"</f>
        <v>17:55:07.891</v>
      </c>
      <c r="T283" t="str">
        <f>"17:55:07.391"</f>
        <v>17:55:07.391</v>
      </c>
      <c r="U283" t="str">
        <f t="shared" si="12"/>
        <v>A38EF2</v>
      </c>
      <c r="V283">
        <v>0</v>
      </c>
      <c r="W283">
        <v>0</v>
      </c>
      <c r="X283">
        <v>2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255</v>
      </c>
      <c r="AJ283">
        <v>33.770598999999997</v>
      </c>
      <c r="AK283" t="s">
        <v>256</v>
      </c>
      <c r="AL283">
        <v>-84.887152</v>
      </c>
      <c r="AM283">
        <v>25</v>
      </c>
      <c r="AN283">
        <v>1525</v>
      </c>
      <c r="AO283" t="s">
        <v>128</v>
      </c>
      <c r="AP283">
        <v>15</v>
      </c>
      <c r="AQ283">
        <v>74</v>
      </c>
      <c r="AR283">
        <v>512</v>
      </c>
      <c r="AZ283">
        <v>1200</v>
      </c>
      <c r="BA283">
        <v>1</v>
      </c>
      <c r="BB283" t="str">
        <f t="shared" si="14"/>
        <v xml:space="preserve">N3284F  </v>
      </c>
      <c r="BC283">
        <v>1</v>
      </c>
      <c r="BE283">
        <v>0</v>
      </c>
      <c r="BF283">
        <v>0</v>
      </c>
      <c r="BG283">
        <v>0</v>
      </c>
      <c r="BH283">
        <v>1750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"17:55:07.893"</f>
        <v>17:55:07.893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118</v>
      </c>
      <c r="CQ283">
        <v>219</v>
      </c>
      <c r="CR283">
        <v>2</v>
      </c>
      <c r="CW283">
        <v>7245452</v>
      </c>
      <c r="CY283">
        <v>1</v>
      </c>
      <c r="CZ283">
        <v>0</v>
      </c>
      <c r="DA283">
        <v>0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"11/08/2021 17:55:08.144"</f>
        <v>11/08/2021 17:55:08.144</v>
      </c>
      <c r="C284" t="str">
        <f t="shared" si="13"/>
        <v>FFDFD3C0</v>
      </c>
      <c r="D284" t="s">
        <v>113</v>
      </c>
      <c r="E284">
        <v>4</v>
      </c>
      <c r="H284">
        <v>10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"17:55:07.891"</f>
        <v>17:55:07.891</v>
      </c>
      <c r="T284" t="str">
        <f>"17:55:07.391"</f>
        <v>17:55:07.391</v>
      </c>
      <c r="U284" t="str">
        <f t="shared" si="12"/>
        <v>A38EF2</v>
      </c>
      <c r="V284">
        <v>0</v>
      </c>
      <c r="W284">
        <v>0</v>
      </c>
      <c r="X284">
        <v>2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255</v>
      </c>
      <c r="AJ284">
        <v>33.770598999999997</v>
      </c>
      <c r="AK284" t="s">
        <v>256</v>
      </c>
      <c r="AL284">
        <v>-84.887152</v>
      </c>
      <c r="AM284">
        <v>25</v>
      </c>
      <c r="AN284">
        <v>1525</v>
      </c>
      <c r="AO284" t="s">
        <v>128</v>
      </c>
      <c r="AP284">
        <v>15</v>
      </c>
      <c r="AQ284">
        <v>74</v>
      </c>
      <c r="AR284">
        <v>512</v>
      </c>
      <c r="AZ284">
        <v>1200</v>
      </c>
      <c r="BA284">
        <v>1</v>
      </c>
      <c r="BB284" t="str">
        <f t="shared" si="14"/>
        <v xml:space="preserve">N3284F  </v>
      </c>
      <c r="BC284">
        <v>1</v>
      </c>
      <c r="BE284">
        <v>0</v>
      </c>
      <c r="BF284">
        <v>0</v>
      </c>
      <c r="BG284">
        <v>0</v>
      </c>
      <c r="BH284">
        <v>1750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"17:55:07.893"</f>
        <v>17:55:07.893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118</v>
      </c>
      <c r="CQ284">
        <v>219</v>
      </c>
      <c r="CR284">
        <v>2</v>
      </c>
      <c r="CW284">
        <v>7245452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"11/08/2021 17:55:08.144"</f>
        <v>11/08/2021 17:55:08.144</v>
      </c>
      <c r="C285" t="str">
        <f t="shared" si="13"/>
        <v>FFDFD3C0</v>
      </c>
      <c r="D285" t="s">
        <v>119</v>
      </c>
      <c r="E285">
        <v>5</v>
      </c>
      <c r="F285">
        <v>1005</v>
      </c>
      <c r="G285" t="s">
        <v>114</v>
      </c>
      <c r="J285" t="s">
        <v>120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"17:55:07.891"</f>
        <v>17:55:07.891</v>
      </c>
      <c r="T285" t="str">
        <f>"17:55:07.391"</f>
        <v>17:55:07.391</v>
      </c>
      <c r="U285" t="str">
        <f t="shared" si="12"/>
        <v>A38EF2</v>
      </c>
      <c r="V285">
        <v>0</v>
      </c>
      <c r="W285">
        <v>0</v>
      </c>
      <c r="X285">
        <v>2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255</v>
      </c>
      <c r="AJ285">
        <v>33.770598999999997</v>
      </c>
      <c r="AK285" t="s">
        <v>256</v>
      </c>
      <c r="AL285">
        <v>-84.887152</v>
      </c>
      <c r="AM285">
        <v>25</v>
      </c>
      <c r="AN285">
        <v>1525</v>
      </c>
      <c r="AO285" t="s">
        <v>128</v>
      </c>
      <c r="AP285">
        <v>15</v>
      </c>
      <c r="AQ285">
        <v>74</v>
      </c>
      <c r="AR285">
        <v>512</v>
      </c>
      <c r="AZ285">
        <v>1200</v>
      </c>
      <c r="BA285">
        <v>1</v>
      </c>
      <c r="BB285" t="str">
        <f t="shared" si="14"/>
        <v xml:space="preserve">N3284F  </v>
      </c>
      <c r="BC285">
        <v>1</v>
      </c>
      <c r="BE285">
        <v>0</v>
      </c>
      <c r="BF285">
        <v>0</v>
      </c>
      <c r="BG285">
        <v>0</v>
      </c>
      <c r="BH285">
        <v>1750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"17:55:07.893"</f>
        <v>17:55:07.893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118</v>
      </c>
      <c r="CQ285">
        <v>219</v>
      </c>
      <c r="CR285">
        <v>2</v>
      </c>
      <c r="CW285">
        <v>7245452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"11/08/2021 17:55:08.144"</f>
        <v>11/08/2021 17:55:08.144</v>
      </c>
      <c r="C286" t="str">
        <f t="shared" si="13"/>
        <v>FFDFD3C0</v>
      </c>
      <c r="D286" t="s">
        <v>121</v>
      </c>
      <c r="E286">
        <v>4</v>
      </c>
      <c r="F286">
        <v>2004</v>
      </c>
      <c r="G286" t="s">
        <v>122</v>
      </c>
      <c r="J286" t="s">
        <v>123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"17:55:07.891"</f>
        <v>17:55:07.891</v>
      </c>
      <c r="T286" t="str">
        <f>"17:55:07.391"</f>
        <v>17:55:07.391</v>
      </c>
      <c r="U286" t="str">
        <f t="shared" si="12"/>
        <v>A38EF2</v>
      </c>
      <c r="V286">
        <v>0</v>
      </c>
      <c r="W286">
        <v>0</v>
      </c>
      <c r="X286">
        <v>2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255</v>
      </c>
      <c r="AJ286">
        <v>33.770598999999997</v>
      </c>
      <c r="AK286" t="s">
        <v>256</v>
      </c>
      <c r="AL286">
        <v>-84.887152</v>
      </c>
      <c r="AM286">
        <v>25</v>
      </c>
      <c r="AN286">
        <v>1525</v>
      </c>
      <c r="AO286" t="s">
        <v>128</v>
      </c>
      <c r="AP286">
        <v>15</v>
      </c>
      <c r="AQ286">
        <v>74</v>
      </c>
      <c r="AR286">
        <v>512</v>
      </c>
      <c r="AZ286">
        <v>1200</v>
      </c>
      <c r="BA286">
        <v>1</v>
      </c>
      <c r="BB286" t="str">
        <f t="shared" si="14"/>
        <v xml:space="preserve">N3284F  </v>
      </c>
      <c r="BC286">
        <v>1</v>
      </c>
      <c r="BE286">
        <v>0</v>
      </c>
      <c r="BF286">
        <v>0</v>
      </c>
      <c r="BG286">
        <v>0</v>
      </c>
      <c r="BH286">
        <v>1750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"17:55:07.893"</f>
        <v>17:55:07.893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118</v>
      </c>
      <c r="CQ286">
        <v>219</v>
      </c>
      <c r="CR286">
        <v>2</v>
      </c>
      <c r="CW286">
        <v>7245452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"11/08/2021 17:55:09.269"</f>
        <v>11/08/2021 17:55:09.269</v>
      </c>
      <c r="C287" t="str">
        <f t="shared" si="13"/>
        <v>FFDFD3C0</v>
      </c>
      <c r="D287" t="s">
        <v>113</v>
      </c>
      <c r="E287">
        <v>4</v>
      </c>
      <c r="H287">
        <v>10</v>
      </c>
      <c r="I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"17:55:08.867"</f>
        <v>17:55:08.867</v>
      </c>
      <c r="T287" t="str">
        <f>"17:55:08.467"</f>
        <v>17:55:08.467</v>
      </c>
      <c r="U287" t="str">
        <f t="shared" si="12"/>
        <v>A38EF2</v>
      </c>
      <c r="V287">
        <v>0</v>
      </c>
      <c r="W287">
        <v>0</v>
      </c>
      <c r="X287">
        <v>2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257</v>
      </c>
      <c r="AJ287">
        <v>33.770921000000001</v>
      </c>
      <c r="AK287" t="s">
        <v>258</v>
      </c>
      <c r="AL287">
        <v>-84.887044000000003</v>
      </c>
      <c r="AM287">
        <v>25</v>
      </c>
      <c r="AN287">
        <v>1525</v>
      </c>
      <c r="AO287" t="s">
        <v>128</v>
      </c>
      <c r="AP287">
        <v>14</v>
      </c>
      <c r="AQ287">
        <v>75</v>
      </c>
      <c r="AR287">
        <v>512</v>
      </c>
      <c r="AZ287">
        <v>1200</v>
      </c>
      <c r="BA287">
        <v>1</v>
      </c>
      <c r="BB287" t="str">
        <f t="shared" si="14"/>
        <v xml:space="preserve">N3284F  </v>
      </c>
      <c r="BC287">
        <v>1</v>
      </c>
      <c r="BE287">
        <v>0</v>
      </c>
      <c r="BF287">
        <v>0</v>
      </c>
      <c r="BG287">
        <v>0</v>
      </c>
      <c r="BH287">
        <v>1775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"17:55:08.871"</f>
        <v>17:55:08.871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118</v>
      </c>
      <c r="CQ287">
        <v>219</v>
      </c>
      <c r="CR287">
        <v>3</v>
      </c>
      <c r="CW287">
        <v>9992017</v>
      </c>
      <c r="CY287">
        <v>1</v>
      </c>
      <c r="CZ287">
        <v>0</v>
      </c>
      <c r="DA287">
        <v>0</v>
      </c>
      <c r="DB287">
        <v>0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"11/08/2021 17:55:09.269"</f>
        <v>11/08/2021 17:55:09.269</v>
      </c>
      <c r="C288" t="str">
        <f t="shared" si="13"/>
        <v>FFDFD3C0</v>
      </c>
      <c r="D288" t="s">
        <v>121</v>
      </c>
      <c r="E288">
        <v>4</v>
      </c>
      <c r="F288">
        <v>2004</v>
      </c>
      <c r="G288" t="s">
        <v>122</v>
      </c>
      <c r="J288" t="s">
        <v>123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"17:55:08.867"</f>
        <v>17:55:08.867</v>
      </c>
      <c r="T288" t="str">
        <f>"17:55:08.467"</f>
        <v>17:55:08.467</v>
      </c>
      <c r="U288" t="str">
        <f t="shared" si="12"/>
        <v>A38EF2</v>
      </c>
      <c r="V288">
        <v>0</v>
      </c>
      <c r="W288">
        <v>0</v>
      </c>
      <c r="X288">
        <v>2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257</v>
      </c>
      <c r="AJ288">
        <v>33.770921000000001</v>
      </c>
      <c r="AK288" t="s">
        <v>258</v>
      </c>
      <c r="AL288">
        <v>-84.887044000000003</v>
      </c>
      <c r="AM288">
        <v>25</v>
      </c>
      <c r="AN288">
        <v>1525</v>
      </c>
      <c r="AO288" t="s">
        <v>128</v>
      </c>
      <c r="AP288">
        <v>14</v>
      </c>
      <c r="AQ288">
        <v>75</v>
      </c>
      <c r="AR288">
        <v>512</v>
      </c>
      <c r="AZ288">
        <v>1200</v>
      </c>
      <c r="BA288">
        <v>1</v>
      </c>
      <c r="BB288" t="str">
        <f t="shared" si="14"/>
        <v xml:space="preserve">N3284F  </v>
      </c>
      <c r="BC288">
        <v>1</v>
      </c>
      <c r="BE288">
        <v>0</v>
      </c>
      <c r="BF288">
        <v>0</v>
      </c>
      <c r="BG288">
        <v>0</v>
      </c>
      <c r="BH288">
        <v>1775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"17:55:08.871"</f>
        <v>17:55:08.871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118</v>
      </c>
      <c r="CQ288">
        <v>219</v>
      </c>
      <c r="CR288">
        <v>3</v>
      </c>
      <c r="CW288">
        <v>9992017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"11/08/2021 17:55:09.269"</f>
        <v>11/08/2021 17:55:09.269</v>
      </c>
      <c r="C289" t="str">
        <f t="shared" si="13"/>
        <v>FFDFD3C0</v>
      </c>
      <c r="D289" t="s">
        <v>124</v>
      </c>
      <c r="E289">
        <v>8</v>
      </c>
      <c r="H289">
        <v>176</v>
      </c>
      <c r="I289" t="s">
        <v>114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"17:55:08.867"</f>
        <v>17:55:08.867</v>
      </c>
      <c r="T289" t="str">
        <f>"17:55:08.467"</f>
        <v>17:55:08.467</v>
      </c>
      <c r="U289" t="str">
        <f t="shared" si="12"/>
        <v>A38EF2</v>
      </c>
      <c r="V289">
        <v>0</v>
      </c>
      <c r="W289">
        <v>0</v>
      </c>
      <c r="X289">
        <v>2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257</v>
      </c>
      <c r="AJ289">
        <v>33.770921000000001</v>
      </c>
      <c r="AK289" t="s">
        <v>258</v>
      </c>
      <c r="AL289">
        <v>-84.887044000000003</v>
      </c>
      <c r="AM289">
        <v>25</v>
      </c>
      <c r="AN289">
        <v>1525</v>
      </c>
      <c r="AO289" t="s">
        <v>128</v>
      </c>
      <c r="AP289">
        <v>14</v>
      </c>
      <c r="AQ289">
        <v>75</v>
      </c>
      <c r="AR289">
        <v>512</v>
      </c>
      <c r="AZ289">
        <v>1200</v>
      </c>
      <c r="BA289">
        <v>1</v>
      </c>
      <c r="BB289" t="str">
        <f t="shared" si="14"/>
        <v xml:space="preserve">N3284F  </v>
      </c>
      <c r="BC289">
        <v>1</v>
      </c>
      <c r="BE289">
        <v>0</v>
      </c>
      <c r="BF289">
        <v>0</v>
      </c>
      <c r="BG289">
        <v>0</v>
      </c>
      <c r="BH289">
        <v>1775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"17:55:08.871"</f>
        <v>17:55:08.871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118</v>
      </c>
      <c r="CQ289">
        <v>219</v>
      </c>
      <c r="CR289">
        <v>3</v>
      </c>
      <c r="CW289">
        <v>9992017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"11/08/2021 17:55:09.269"</f>
        <v>11/08/2021 17:55:09.269</v>
      </c>
      <c r="C290" t="str">
        <f t="shared" si="13"/>
        <v>FFDFD3C0</v>
      </c>
      <c r="D290" t="s">
        <v>119</v>
      </c>
      <c r="E290">
        <v>5</v>
      </c>
      <c r="F290">
        <v>1005</v>
      </c>
      <c r="G290" t="s">
        <v>114</v>
      </c>
      <c r="J290" t="s">
        <v>120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"17:55:08.867"</f>
        <v>17:55:08.867</v>
      </c>
      <c r="T290" t="str">
        <f>"17:55:08.467"</f>
        <v>17:55:08.467</v>
      </c>
      <c r="U290" t="str">
        <f t="shared" si="12"/>
        <v>A38EF2</v>
      </c>
      <c r="V290">
        <v>0</v>
      </c>
      <c r="W290">
        <v>0</v>
      </c>
      <c r="X290">
        <v>2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257</v>
      </c>
      <c r="AJ290">
        <v>33.770921000000001</v>
      </c>
      <c r="AK290" t="s">
        <v>258</v>
      </c>
      <c r="AL290">
        <v>-84.887044000000003</v>
      </c>
      <c r="AM290">
        <v>25</v>
      </c>
      <c r="AN290">
        <v>1525</v>
      </c>
      <c r="AO290" t="s">
        <v>128</v>
      </c>
      <c r="AP290">
        <v>14</v>
      </c>
      <c r="AQ290">
        <v>75</v>
      </c>
      <c r="AR290">
        <v>512</v>
      </c>
      <c r="AZ290">
        <v>1200</v>
      </c>
      <c r="BA290">
        <v>1</v>
      </c>
      <c r="BB290" t="str">
        <f t="shared" si="14"/>
        <v xml:space="preserve">N3284F  </v>
      </c>
      <c r="BC290">
        <v>1</v>
      </c>
      <c r="BE290">
        <v>0</v>
      </c>
      <c r="BF290">
        <v>0</v>
      </c>
      <c r="BG290">
        <v>0</v>
      </c>
      <c r="BH290">
        <v>1775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"17:55:08.871"</f>
        <v>17:55:08.871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118</v>
      </c>
      <c r="CQ290">
        <v>219</v>
      </c>
      <c r="CR290">
        <v>3</v>
      </c>
      <c r="CW290">
        <v>9992017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"11/08/2021 17:55:10.222"</f>
        <v>11/08/2021 17:55:10.222</v>
      </c>
      <c r="C291" t="str">
        <f t="shared" si="13"/>
        <v>FFDFD3C0</v>
      </c>
      <c r="D291" t="s">
        <v>124</v>
      </c>
      <c r="E291">
        <v>8</v>
      </c>
      <c r="H291">
        <v>176</v>
      </c>
      <c r="I291" t="s">
        <v>114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"17:55:09.977"</f>
        <v>17:55:09.977</v>
      </c>
      <c r="T291" t="str">
        <f>"17:55:09.477"</f>
        <v>17:55:09.477</v>
      </c>
      <c r="U291" t="str">
        <f t="shared" si="12"/>
        <v>A38EF2</v>
      </c>
      <c r="V291">
        <v>0</v>
      </c>
      <c r="W291">
        <v>0</v>
      </c>
      <c r="X291">
        <v>2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259</v>
      </c>
      <c r="AJ291">
        <v>33.771329000000001</v>
      </c>
      <c r="AK291" t="s">
        <v>260</v>
      </c>
      <c r="AL291">
        <v>-84.887001999999995</v>
      </c>
      <c r="AM291">
        <v>25</v>
      </c>
      <c r="AN291">
        <v>1550</v>
      </c>
      <c r="AO291" t="s">
        <v>128</v>
      </c>
      <c r="AP291">
        <v>12</v>
      </c>
      <c r="AQ291">
        <v>76</v>
      </c>
      <c r="AR291">
        <v>576</v>
      </c>
      <c r="AZ291">
        <v>1200</v>
      </c>
      <c r="BA291">
        <v>1</v>
      </c>
      <c r="BB291" t="str">
        <f t="shared" si="14"/>
        <v xml:space="preserve">N3284F  </v>
      </c>
      <c r="BC291">
        <v>1</v>
      </c>
      <c r="BE291">
        <v>0</v>
      </c>
      <c r="BF291">
        <v>0</v>
      </c>
      <c r="BG291">
        <v>0</v>
      </c>
      <c r="BH291">
        <v>1775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"17:55:09.979"</f>
        <v>17:55:09.979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118</v>
      </c>
      <c r="CQ291">
        <v>219</v>
      </c>
      <c r="CR291">
        <v>3</v>
      </c>
      <c r="CW291">
        <v>9993809</v>
      </c>
      <c r="CY291">
        <v>1</v>
      </c>
      <c r="CZ291">
        <v>0</v>
      </c>
      <c r="DA291">
        <v>0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"11/08/2021 17:55:10.222"</f>
        <v>11/08/2021 17:55:10.222</v>
      </c>
      <c r="C292" t="str">
        <f t="shared" si="13"/>
        <v>FFDFD3C0</v>
      </c>
      <c r="D292" t="s">
        <v>113</v>
      </c>
      <c r="E292">
        <v>4</v>
      </c>
      <c r="H292">
        <v>10</v>
      </c>
      <c r="I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"17:55:09.977"</f>
        <v>17:55:09.977</v>
      </c>
      <c r="T292" t="str">
        <f>"17:55:09.477"</f>
        <v>17:55:09.477</v>
      </c>
      <c r="U292" t="str">
        <f t="shared" si="12"/>
        <v>A38EF2</v>
      </c>
      <c r="V292">
        <v>0</v>
      </c>
      <c r="W292">
        <v>0</v>
      </c>
      <c r="X292">
        <v>2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259</v>
      </c>
      <c r="AJ292">
        <v>33.771329000000001</v>
      </c>
      <c r="AK292" t="s">
        <v>260</v>
      </c>
      <c r="AL292">
        <v>-84.887001999999995</v>
      </c>
      <c r="AM292">
        <v>25</v>
      </c>
      <c r="AN292">
        <v>1550</v>
      </c>
      <c r="AO292" t="s">
        <v>128</v>
      </c>
      <c r="AP292">
        <v>12</v>
      </c>
      <c r="AQ292">
        <v>76</v>
      </c>
      <c r="AR292">
        <v>576</v>
      </c>
      <c r="AZ292">
        <v>1200</v>
      </c>
      <c r="BA292">
        <v>1</v>
      </c>
      <c r="BB292" t="str">
        <f t="shared" si="14"/>
        <v xml:space="preserve">N3284F  </v>
      </c>
      <c r="BC292">
        <v>1</v>
      </c>
      <c r="BE292">
        <v>0</v>
      </c>
      <c r="BF292">
        <v>0</v>
      </c>
      <c r="BG292">
        <v>0</v>
      </c>
      <c r="BH292">
        <v>1775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"17:55:09.979"</f>
        <v>17:55:09.979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118</v>
      </c>
      <c r="CQ292">
        <v>219</v>
      </c>
      <c r="CR292">
        <v>3</v>
      </c>
      <c r="CW292">
        <v>9993809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"11/08/2021 17:55:10.222"</f>
        <v>11/08/2021 17:55:10.222</v>
      </c>
      <c r="C293" t="str">
        <f t="shared" si="13"/>
        <v>FFDFD3C0</v>
      </c>
      <c r="D293" t="s">
        <v>119</v>
      </c>
      <c r="E293">
        <v>5</v>
      </c>
      <c r="F293">
        <v>1005</v>
      </c>
      <c r="G293" t="s">
        <v>114</v>
      </c>
      <c r="J293" t="s">
        <v>120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"17:55:09.977"</f>
        <v>17:55:09.977</v>
      </c>
      <c r="T293" t="str">
        <f>"17:55:09.477"</f>
        <v>17:55:09.477</v>
      </c>
      <c r="U293" t="str">
        <f t="shared" si="12"/>
        <v>A38EF2</v>
      </c>
      <c r="V293">
        <v>0</v>
      </c>
      <c r="W293">
        <v>0</v>
      </c>
      <c r="X293">
        <v>2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259</v>
      </c>
      <c r="AJ293">
        <v>33.771329000000001</v>
      </c>
      <c r="AK293" t="s">
        <v>260</v>
      </c>
      <c r="AL293">
        <v>-84.887001999999995</v>
      </c>
      <c r="AM293">
        <v>25</v>
      </c>
      <c r="AN293">
        <v>1550</v>
      </c>
      <c r="AO293" t="s">
        <v>128</v>
      </c>
      <c r="AP293">
        <v>12</v>
      </c>
      <c r="AQ293">
        <v>76</v>
      </c>
      <c r="AR293">
        <v>576</v>
      </c>
      <c r="AZ293">
        <v>1200</v>
      </c>
      <c r="BA293">
        <v>1</v>
      </c>
      <c r="BB293" t="str">
        <f t="shared" si="14"/>
        <v xml:space="preserve">N3284F  </v>
      </c>
      <c r="BC293">
        <v>1</v>
      </c>
      <c r="BE293">
        <v>0</v>
      </c>
      <c r="BF293">
        <v>0</v>
      </c>
      <c r="BG293">
        <v>0</v>
      </c>
      <c r="BH293">
        <v>1775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"17:55:09.979"</f>
        <v>17:55:09.979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118</v>
      </c>
      <c r="CQ293">
        <v>219</v>
      </c>
      <c r="CR293">
        <v>3</v>
      </c>
      <c r="CW293">
        <v>9993809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"11/08/2021 17:55:10.222"</f>
        <v>11/08/2021 17:55:10.222</v>
      </c>
      <c r="C294" t="str">
        <f t="shared" si="13"/>
        <v>FFDFD3C0</v>
      </c>
      <c r="D294" t="s">
        <v>121</v>
      </c>
      <c r="E294">
        <v>4</v>
      </c>
      <c r="F294">
        <v>2004</v>
      </c>
      <c r="G294" t="s">
        <v>122</v>
      </c>
      <c r="J294" t="s">
        <v>123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"17:55:09.977"</f>
        <v>17:55:09.977</v>
      </c>
      <c r="T294" t="str">
        <f>"17:55:09.477"</f>
        <v>17:55:09.477</v>
      </c>
      <c r="U294" t="str">
        <f t="shared" si="12"/>
        <v>A38EF2</v>
      </c>
      <c r="V294">
        <v>0</v>
      </c>
      <c r="W294">
        <v>0</v>
      </c>
      <c r="X294">
        <v>2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259</v>
      </c>
      <c r="AJ294">
        <v>33.771329000000001</v>
      </c>
      <c r="AK294" t="s">
        <v>260</v>
      </c>
      <c r="AL294">
        <v>-84.887001999999995</v>
      </c>
      <c r="AM294">
        <v>25</v>
      </c>
      <c r="AN294">
        <v>1550</v>
      </c>
      <c r="AO294" t="s">
        <v>128</v>
      </c>
      <c r="AP294">
        <v>12</v>
      </c>
      <c r="AQ294">
        <v>76</v>
      </c>
      <c r="AR294">
        <v>576</v>
      </c>
      <c r="AZ294">
        <v>1200</v>
      </c>
      <c r="BA294">
        <v>1</v>
      </c>
      <c r="BB294" t="str">
        <f t="shared" si="14"/>
        <v xml:space="preserve">N3284F  </v>
      </c>
      <c r="BC294">
        <v>1</v>
      </c>
      <c r="BE294">
        <v>0</v>
      </c>
      <c r="BF294">
        <v>0</v>
      </c>
      <c r="BG294">
        <v>0</v>
      </c>
      <c r="BH294">
        <v>1775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"17:55:09.979"</f>
        <v>17:55:09.979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118</v>
      </c>
      <c r="CQ294">
        <v>219</v>
      </c>
      <c r="CR294">
        <v>3</v>
      </c>
      <c r="CW294">
        <v>9993809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"11/08/2021 17:55:11.035"</f>
        <v>11/08/2021 17:55:11.035</v>
      </c>
      <c r="C295" t="str">
        <f t="shared" si="13"/>
        <v>FFDFD3C0</v>
      </c>
      <c r="D295" t="s">
        <v>113</v>
      </c>
      <c r="E295">
        <v>4</v>
      </c>
      <c r="H295">
        <v>10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"17:55:10.875"</f>
        <v>17:55:10.875</v>
      </c>
      <c r="T295" t="str">
        <f>"17:55:10.475"</f>
        <v>17:55:10.475</v>
      </c>
      <c r="U295" t="str">
        <f t="shared" si="12"/>
        <v>A38EF2</v>
      </c>
      <c r="V295">
        <v>0</v>
      </c>
      <c r="W295">
        <v>0</v>
      </c>
      <c r="X295">
        <v>2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261</v>
      </c>
      <c r="AJ295">
        <v>33.771650999999999</v>
      </c>
      <c r="AK295" t="s">
        <v>262</v>
      </c>
      <c r="AL295">
        <v>-84.886937000000003</v>
      </c>
      <c r="AM295">
        <v>25</v>
      </c>
      <c r="AN295">
        <v>1550</v>
      </c>
      <c r="AO295" t="s">
        <v>128</v>
      </c>
      <c r="AP295">
        <v>9</v>
      </c>
      <c r="AQ295">
        <v>77</v>
      </c>
      <c r="AR295">
        <v>384</v>
      </c>
      <c r="AZ295">
        <v>1200</v>
      </c>
      <c r="BA295">
        <v>1</v>
      </c>
      <c r="BB295" t="str">
        <f t="shared" si="14"/>
        <v xml:space="preserve">N3284F  </v>
      </c>
      <c r="BC295">
        <v>1</v>
      </c>
      <c r="BE295">
        <v>0</v>
      </c>
      <c r="BF295">
        <v>0</v>
      </c>
      <c r="BG295">
        <v>0</v>
      </c>
      <c r="BH295">
        <v>1800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"17:55:10.880"</f>
        <v>17:55:10.880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118</v>
      </c>
      <c r="CQ295">
        <v>219</v>
      </c>
      <c r="CR295">
        <v>0</v>
      </c>
      <c r="CW295">
        <v>47708</v>
      </c>
      <c r="CY295">
        <v>1</v>
      </c>
      <c r="CZ295">
        <v>0</v>
      </c>
      <c r="DA295">
        <v>0</v>
      </c>
      <c r="DB295">
        <v>0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"11/08/2021 17:55:11.035"</f>
        <v>11/08/2021 17:55:11.035</v>
      </c>
      <c r="C296" t="str">
        <f t="shared" si="13"/>
        <v>FFDFD3C0</v>
      </c>
      <c r="D296" t="s">
        <v>119</v>
      </c>
      <c r="E296">
        <v>5</v>
      </c>
      <c r="F296">
        <v>1005</v>
      </c>
      <c r="G296" t="s">
        <v>114</v>
      </c>
      <c r="J296" t="s">
        <v>120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"17:55:10.875"</f>
        <v>17:55:10.875</v>
      </c>
      <c r="T296" t="str">
        <f>"17:55:10.475"</f>
        <v>17:55:10.475</v>
      </c>
      <c r="U296" t="str">
        <f t="shared" si="12"/>
        <v>A38EF2</v>
      </c>
      <c r="V296">
        <v>0</v>
      </c>
      <c r="W296">
        <v>0</v>
      </c>
      <c r="X296">
        <v>2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261</v>
      </c>
      <c r="AJ296">
        <v>33.771650999999999</v>
      </c>
      <c r="AK296" t="s">
        <v>262</v>
      </c>
      <c r="AL296">
        <v>-84.886937000000003</v>
      </c>
      <c r="AM296">
        <v>25</v>
      </c>
      <c r="AN296">
        <v>1550</v>
      </c>
      <c r="AO296" t="s">
        <v>128</v>
      </c>
      <c r="AP296">
        <v>9</v>
      </c>
      <c r="AQ296">
        <v>77</v>
      </c>
      <c r="AR296">
        <v>384</v>
      </c>
      <c r="AZ296">
        <v>1200</v>
      </c>
      <c r="BA296">
        <v>1</v>
      </c>
      <c r="BB296" t="str">
        <f t="shared" si="14"/>
        <v xml:space="preserve">N3284F  </v>
      </c>
      <c r="BC296">
        <v>1</v>
      </c>
      <c r="BE296">
        <v>0</v>
      </c>
      <c r="BF296">
        <v>0</v>
      </c>
      <c r="BG296">
        <v>0</v>
      </c>
      <c r="BH296">
        <v>1800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"17:55:10.880"</f>
        <v>17:55:10.880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118</v>
      </c>
      <c r="CQ296">
        <v>219</v>
      </c>
      <c r="CR296">
        <v>0</v>
      </c>
      <c r="CW296">
        <v>47708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"11/08/2021 17:55:11.113"</f>
        <v>11/08/2021 17:55:11.113</v>
      </c>
      <c r="C297" t="str">
        <f t="shared" si="13"/>
        <v>FFDFD3C0</v>
      </c>
      <c r="D297" t="s">
        <v>121</v>
      </c>
      <c r="E297">
        <v>4</v>
      </c>
      <c r="F297">
        <v>2004</v>
      </c>
      <c r="G297" t="s">
        <v>122</v>
      </c>
      <c r="J297" t="s">
        <v>123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"17:55:10.875"</f>
        <v>17:55:10.875</v>
      </c>
      <c r="T297" t="str">
        <f>"17:55:10.475"</f>
        <v>17:55:10.475</v>
      </c>
      <c r="U297" t="str">
        <f t="shared" si="12"/>
        <v>A38EF2</v>
      </c>
      <c r="V297">
        <v>0</v>
      </c>
      <c r="W297">
        <v>0</v>
      </c>
      <c r="X297">
        <v>2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261</v>
      </c>
      <c r="AJ297">
        <v>33.771650999999999</v>
      </c>
      <c r="AK297" t="s">
        <v>262</v>
      </c>
      <c r="AL297">
        <v>-84.886937000000003</v>
      </c>
      <c r="AM297">
        <v>25</v>
      </c>
      <c r="AN297">
        <v>1550</v>
      </c>
      <c r="AO297" t="s">
        <v>128</v>
      </c>
      <c r="AP297">
        <v>9</v>
      </c>
      <c r="AQ297">
        <v>77</v>
      </c>
      <c r="AR297">
        <v>384</v>
      </c>
      <c r="AZ297">
        <v>1200</v>
      </c>
      <c r="BA297">
        <v>1</v>
      </c>
      <c r="BB297" t="str">
        <f t="shared" si="14"/>
        <v xml:space="preserve">N3284F  </v>
      </c>
      <c r="BC297">
        <v>1</v>
      </c>
      <c r="BE297">
        <v>0</v>
      </c>
      <c r="BF297">
        <v>0</v>
      </c>
      <c r="BG297">
        <v>0</v>
      </c>
      <c r="BH297">
        <v>1800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"17:55:10.880"</f>
        <v>17:55:10.880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118</v>
      </c>
      <c r="CQ297">
        <v>219</v>
      </c>
      <c r="CR297">
        <v>0</v>
      </c>
      <c r="CW297">
        <v>47708</v>
      </c>
      <c r="CY297">
        <v>1</v>
      </c>
      <c r="CZ297">
        <v>0</v>
      </c>
      <c r="DA297">
        <v>0</v>
      </c>
      <c r="DB297">
        <v>0</v>
      </c>
      <c r="DC297">
        <v>0</v>
      </c>
      <c r="DD297">
        <v>1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"11/08/2021 17:55:11.113"</f>
        <v>11/08/2021 17:55:11.113</v>
      </c>
      <c r="C298" t="str">
        <f t="shared" si="13"/>
        <v>FFDFD3C0</v>
      </c>
      <c r="D298" t="s">
        <v>124</v>
      </c>
      <c r="E298">
        <v>8</v>
      </c>
      <c r="H298">
        <v>176</v>
      </c>
      <c r="I298" t="s">
        <v>114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"17:55:10.875"</f>
        <v>17:55:10.875</v>
      </c>
      <c r="T298" t="str">
        <f>"17:55:10.475"</f>
        <v>17:55:10.475</v>
      </c>
      <c r="U298" t="str">
        <f t="shared" si="12"/>
        <v>A38EF2</v>
      </c>
      <c r="V298">
        <v>0</v>
      </c>
      <c r="W298">
        <v>0</v>
      </c>
      <c r="X298">
        <v>2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261</v>
      </c>
      <c r="AJ298">
        <v>33.771650999999999</v>
      </c>
      <c r="AK298" t="s">
        <v>262</v>
      </c>
      <c r="AL298">
        <v>-84.886937000000003</v>
      </c>
      <c r="AM298">
        <v>25</v>
      </c>
      <c r="AN298">
        <v>1550</v>
      </c>
      <c r="AO298" t="s">
        <v>128</v>
      </c>
      <c r="AP298">
        <v>9</v>
      </c>
      <c r="AQ298">
        <v>77</v>
      </c>
      <c r="AR298">
        <v>384</v>
      </c>
      <c r="AZ298">
        <v>1200</v>
      </c>
      <c r="BA298">
        <v>1</v>
      </c>
      <c r="BB298" t="str">
        <f t="shared" si="14"/>
        <v xml:space="preserve">N3284F  </v>
      </c>
      <c r="BC298">
        <v>1</v>
      </c>
      <c r="BE298">
        <v>0</v>
      </c>
      <c r="BF298">
        <v>0</v>
      </c>
      <c r="BG298">
        <v>0</v>
      </c>
      <c r="BH298">
        <v>1800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"17:55:10.880"</f>
        <v>17:55:10.880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118</v>
      </c>
      <c r="CQ298">
        <v>219</v>
      </c>
      <c r="CR298">
        <v>0</v>
      </c>
      <c r="CW298">
        <v>47708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"11/08/2021 17:55:12.269"</f>
        <v>11/08/2021 17:55:12.269</v>
      </c>
      <c r="C299" t="str">
        <f t="shared" si="13"/>
        <v>FFDFD3C0</v>
      </c>
      <c r="D299" t="s">
        <v>121</v>
      </c>
      <c r="E299">
        <v>4</v>
      </c>
      <c r="F299">
        <v>2004</v>
      </c>
      <c r="G299" t="s">
        <v>122</v>
      </c>
      <c r="J299" t="s">
        <v>123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"17:55:11.875"</f>
        <v>17:55:11.875</v>
      </c>
      <c r="T299" t="str">
        <f>"17:55:11.475"</f>
        <v>17:55:11.475</v>
      </c>
      <c r="U299" t="str">
        <f t="shared" si="12"/>
        <v>A38EF2</v>
      </c>
      <c r="V299">
        <v>0</v>
      </c>
      <c r="W299">
        <v>0</v>
      </c>
      <c r="X299">
        <v>2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263</v>
      </c>
      <c r="AJ299">
        <v>33.772016000000001</v>
      </c>
      <c r="AK299" t="s">
        <v>264</v>
      </c>
      <c r="AL299">
        <v>-84.886872999999994</v>
      </c>
      <c r="AM299">
        <v>25</v>
      </c>
      <c r="AN299">
        <v>1550</v>
      </c>
      <c r="AO299" t="s">
        <v>128</v>
      </c>
      <c r="AP299">
        <v>8</v>
      </c>
      <c r="AQ299">
        <v>78</v>
      </c>
      <c r="AR299">
        <v>64</v>
      </c>
      <c r="AZ299">
        <v>1200</v>
      </c>
      <c r="BA299">
        <v>1</v>
      </c>
      <c r="BB299" t="str">
        <f t="shared" si="14"/>
        <v xml:space="preserve">N3284F  </v>
      </c>
      <c r="BC299">
        <v>1</v>
      </c>
      <c r="BE299">
        <v>0</v>
      </c>
      <c r="BF299">
        <v>0</v>
      </c>
      <c r="BG299">
        <v>0</v>
      </c>
      <c r="BH299">
        <v>1800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"17:55:11.879"</f>
        <v>17:55:11.879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118</v>
      </c>
      <c r="CQ299">
        <v>219</v>
      </c>
      <c r="CR299">
        <v>0</v>
      </c>
      <c r="CW299">
        <v>48506</v>
      </c>
      <c r="CY299">
        <v>1</v>
      </c>
      <c r="CZ299">
        <v>0</v>
      </c>
      <c r="DA299">
        <v>0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"11/08/2021 17:55:12.269"</f>
        <v>11/08/2021 17:55:12.269</v>
      </c>
      <c r="C300" t="str">
        <f t="shared" si="13"/>
        <v>FFDFD3C0</v>
      </c>
      <c r="D300" t="s">
        <v>124</v>
      </c>
      <c r="E300">
        <v>8</v>
      </c>
      <c r="H300">
        <v>176</v>
      </c>
      <c r="I300" t="s">
        <v>114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"17:55:11.875"</f>
        <v>17:55:11.875</v>
      </c>
      <c r="T300" t="str">
        <f>"17:55:11.475"</f>
        <v>17:55:11.475</v>
      </c>
      <c r="U300" t="str">
        <f t="shared" si="12"/>
        <v>A38EF2</v>
      </c>
      <c r="V300">
        <v>0</v>
      </c>
      <c r="W300">
        <v>0</v>
      </c>
      <c r="X300">
        <v>2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263</v>
      </c>
      <c r="AJ300">
        <v>33.772016000000001</v>
      </c>
      <c r="AK300" t="s">
        <v>264</v>
      </c>
      <c r="AL300">
        <v>-84.886872999999994</v>
      </c>
      <c r="AM300">
        <v>25</v>
      </c>
      <c r="AN300">
        <v>1550</v>
      </c>
      <c r="AO300" t="s">
        <v>128</v>
      </c>
      <c r="AP300">
        <v>8</v>
      </c>
      <c r="AQ300">
        <v>78</v>
      </c>
      <c r="AR300">
        <v>64</v>
      </c>
      <c r="AZ300">
        <v>1200</v>
      </c>
      <c r="BA300">
        <v>1</v>
      </c>
      <c r="BB300" t="str">
        <f t="shared" si="14"/>
        <v xml:space="preserve">N3284F  </v>
      </c>
      <c r="BC300">
        <v>1</v>
      </c>
      <c r="BE300">
        <v>0</v>
      </c>
      <c r="BF300">
        <v>0</v>
      </c>
      <c r="BG300">
        <v>0</v>
      </c>
      <c r="BH300">
        <v>1800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"17:55:11.879"</f>
        <v>17:55:11.879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118</v>
      </c>
      <c r="CQ300">
        <v>219</v>
      </c>
      <c r="CR300">
        <v>0</v>
      </c>
      <c r="CW300">
        <v>48506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"11/08/2021 17:55:12.269"</f>
        <v>11/08/2021 17:55:12.269</v>
      </c>
      <c r="C301" t="str">
        <f t="shared" si="13"/>
        <v>FFDFD3C0</v>
      </c>
      <c r="D301" t="s">
        <v>113</v>
      </c>
      <c r="E301">
        <v>4</v>
      </c>
      <c r="H301">
        <v>10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"17:55:11.875"</f>
        <v>17:55:11.875</v>
      </c>
      <c r="T301" t="str">
        <f>"17:55:11.475"</f>
        <v>17:55:11.475</v>
      </c>
      <c r="U301" t="str">
        <f t="shared" si="12"/>
        <v>A38EF2</v>
      </c>
      <c r="V301">
        <v>0</v>
      </c>
      <c r="W301">
        <v>0</v>
      </c>
      <c r="X301">
        <v>2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263</v>
      </c>
      <c r="AJ301">
        <v>33.772016000000001</v>
      </c>
      <c r="AK301" t="s">
        <v>264</v>
      </c>
      <c r="AL301">
        <v>-84.886872999999994</v>
      </c>
      <c r="AM301">
        <v>25</v>
      </c>
      <c r="AN301">
        <v>1550</v>
      </c>
      <c r="AO301" t="s">
        <v>128</v>
      </c>
      <c r="AP301">
        <v>8</v>
      </c>
      <c r="AQ301">
        <v>78</v>
      </c>
      <c r="AR301">
        <v>64</v>
      </c>
      <c r="AZ301">
        <v>1200</v>
      </c>
      <c r="BA301">
        <v>1</v>
      </c>
      <c r="BB301" t="str">
        <f t="shared" si="14"/>
        <v xml:space="preserve">N3284F  </v>
      </c>
      <c r="BC301">
        <v>1</v>
      </c>
      <c r="BE301">
        <v>0</v>
      </c>
      <c r="BF301">
        <v>0</v>
      </c>
      <c r="BG301">
        <v>0</v>
      </c>
      <c r="BH301">
        <v>1800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"17:55:11.879"</f>
        <v>17:55:11.879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118</v>
      </c>
      <c r="CQ301">
        <v>219</v>
      </c>
      <c r="CR301">
        <v>0</v>
      </c>
      <c r="CW301">
        <v>48506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"11/08/2021 17:55:13.160"</f>
        <v>11/08/2021 17:55:13.160</v>
      </c>
      <c r="C302" t="str">
        <f t="shared" si="13"/>
        <v>FFDFD3C0</v>
      </c>
      <c r="D302" t="s">
        <v>113</v>
      </c>
      <c r="E302">
        <v>4</v>
      </c>
      <c r="H302">
        <v>10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"17:55:12.891"</f>
        <v>17:55:12.891</v>
      </c>
      <c r="T302" t="str">
        <f>"17:55:12.391"</f>
        <v>17:55:12.391</v>
      </c>
      <c r="U302" t="str">
        <f t="shared" si="12"/>
        <v>A38EF2</v>
      </c>
      <c r="V302">
        <v>0</v>
      </c>
      <c r="W302">
        <v>0</v>
      </c>
      <c r="X302">
        <v>2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265</v>
      </c>
      <c r="AJ302">
        <v>33.772379999999998</v>
      </c>
      <c r="AK302" t="s">
        <v>264</v>
      </c>
      <c r="AL302">
        <v>-84.886872999999994</v>
      </c>
      <c r="AM302">
        <v>25</v>
      </c>
      <c r="AN302">
        <v>1550</v>
      </c>
      <c r="AO302" t="s">
        <v>128</v>
      </c>
      <c r="AP302">
        <v>8</v>
      </c>
      <c r="AQ302">
        <v>78</v>
      </c>
      <c r="AR302">
        <v>128</v>
      </c>
      <c r="AZ302">
        <v>1200</v>
      </c>
      <c r="BA302">
        <v>1</v>
      </c>
      <c r="BB302" t="str">
        <f t="shared" si="14"/>
        <v xml:space="preserve">N3284F  </v>
      </c>
      <c r="BC302">
        <v>1</v>
      </c>
      <c r="BE302">
        <v>0</v>
      </c>
      <c r="BF302">
        <v>0</v>
      </c>
      <c r="BG302">
        <v>0</v>
      </c>
      <c r="BH302">
        <v>1775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"17:55:12.897"</f>
        <v>17:55:12.897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118</v>
      </c>
      <c r="CQ302">
        <v>219</v>
      </c>
      <c r="CR302">
        <v>0</v>
      </c>
      <c r="CW302">
        <v>49267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"11/08/2021 17:55:13.160"</f>
        <v>11/08/2021 17:55:13.160</v>
      </c>
      <c r="C303" t="str">
        <f t="shared" si="13"/>
        <v>FFDFD3C0</v>
      </c>
      <c r="D303" t="s">
        <v>119</v>
      </c>
      <c r="E303">
        <v>5</v>
      </c>
      <c r="F303">
        <v>1005</v>
      </c>
      <c r="G303" t="s">
        <v>114</v>
      </c>
      <c r="J303" t="s">
        <v>120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"17:55:12.891"</f>
        <v>17:55:12.891</v>
      </c>
      <c r="T303" t="str">
        <f>"17:55:12.391"</f>
        <v>17:55:12.391</v>
      </c>
      <c r="U303" t="str">
        <f t="shared" si="12"/>
        <v>A38EF2</v>
      </c>
      <c r="V303">
        <v>0</v>
      </c>
      <c r="W303">
        <v>0</v>
      </c>
      <c r="X303">
        <v>2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265</v>
      </c>
      <c r="AJ303">
        <v>33.772379999999998</v>
      </c>
      <c r="AK303" t="s">
        <v>264</v>
      </c>
      <c r="AL303">
        <v>-84.886872999999994</v>
      </c>
      <c r="AM303">
        <v>25</v>
      </c>
      <c r="AN303">
        <v>1550</v>
      </c>
      <c r="AO303" t="s">
        <v>128</v>
      </c>
      <c r="AP303">
        <v>8</v>
      </c>
      <c r="AQ303">
        <v>78</v>
      </c>
      <c r="AR303">
        <v>128</v>
      </c>
      <c r="AZ303">
        <v>1200</v>
      </c>
      <c r="BA303">
        <v>1</v>
      </c>
      <c r="BB303" t="str">
        <f t="shared" si="14"/>
        <v xml:space="preserve">N3284F  </v>
      </c>
      <c r="BC303">
        <v>1</v>
      </c>
      <c r="BE303">
        <v>0</v>
      </c>
      <c r="BF303">
        <v>0</v>
      </c>
      <c r="BG303">
        <v>0</v>
      </c>
      <c r="BH303">
        <v>1775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"17:55:12.897"</f>
        <v>17:55:12.897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118</v>
      </c>
      <c r="CQ303">
        <v>219</v>
      </c>
      <c r="CR303">
        <v>0</v>
      </c>
      <c r="CW303">
        <v>49267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"11/08/2021 17:55:13.176"</f>
        <v>11/08/2021 17:55:13.176</v>
      </c>
      <c r="C304" t="str">
        <f t="shared" si="13"/>
        <v>FFDFD3C0</v>
      </c>
      <c r="D304" t="s">
        <v>124</v>
      </c>
      <c r="E304">
        <v>8</v>
      </c>
      <c r="H304">
        <v>176</v>
      </c>
      <c r="I304" t="s">
        <v>114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"17:55:12.891"</f>
        <v>17:55:12.891</v>
      </c>
      <c r="T304" t="str">
        <f>"17:55:12.391"</f>
        <v>17:55:12.391</v>
      </c>
      <c r="U304" t="str">
        <f t="shared" si="12"/>
        <v>A38EF2</v>
      </c>
      <c r="V304">
        <v>0</v>
      </c>
      <c r="W304">
        <v>0</v>
      </c>
      <c r="X304">
        <v>2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265</v>
      </c>
      <c r="AJ304">
        <v>33.772379999999998</v>
      </c>
      <c r="AK304" t="s">
        <v>264</v>
      </c>
      <c r="AL304">
        <v>-84.886872999999994</v>
      </c>
      <c r="AM304">
        <v>25</v>
      </c>
      <c r="AN304">
        <v>1550</v>
      </c>
      <c r="AO304" t="s">
        <v>128</v>
      </c>
      <c r="AP304">
        <v>8</v>
      </c>
      <c r="AQ304">
        <v>78</v>
      </c>
      <c r="AR304">
        <v>128</v>
      </c>
      <c r="AZ304">
        <v>1200</v>
      </c>
      <c r="BA304">
        <v>1</v>
      </c>
      <c r="BB304" t="str">
        <f t="shared" si="14"/>
        <v xml:space="preserve">N3284F  </v>
      </c>
      <c r="BC304">
        <v>1</v>
      </c>
      <c r="BE304">
        <v>0</v>
      </c>
      <c r="BF304">
        <v>0</v>
      </c>
      <c r="BG304">
        <v>0</v>
      </c>
      <c r="BH304">
        <v>1775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"17:55:12.897"</f>
        <v>17:55:12.897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118</v>
      </c>
      <c r="CQ304">
        <v>219</v>
      </c>
      <c r="CR304">
        <v>0</v>
      </c>
      <c r="CW304">
        <v>49267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"11/08/2021 17:55:13.176"</f>
        <v>11/08/2021 17:55:13.176</v>
      </c>
      <c r="C305" t="str">
        <f t="shared" si="13"/>
        <v>FFDFD3C0</v>
      </c>
      <c r="D305" t="s">
        <v>121</v>
      </c>
      <c r="E305">
        <v>4</v>
      </c>
      <c r="F305">
        <v>2004</v>
      </c>
      <c r="G305" t="s">
        <v>122</v>
      </c>
      <c r="J305" t="s">
        <v>123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"17:55:12.891"</f>
        <v>17:55:12.891</v>
      </c>
      <c r="T305" t="str">
        <f>"17:55:12.391"</f>
        <v>17:55:12.391</v>
      </c>
      <c r="U305" t="str">
        <f t="shared" si="12"/>
        <v>A38EF2</v>
      </c>
      <c r="V305">
        <v>0</v>
      </c>
      <c r="W305">
        <v>0</v>
      </c>
      <c r="X305">
        <v>2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265</v>
      </c>
      <c r="AJ305">
        <v>33.772379999999998</v>
      </c>
      <c r="AK305" t="s">
        <v>264</v>
      </c>
      <c r="AL305">
        <v>-84.886872999999994</v>
      </c>
      <c r="AM305">
        <v>25</v>
      </c>
      <c r="AN305">
        <v>1550</v>
      </c>
      <c r="AO305" t="s">
        <v>128</v>
      </c>
      <c r="AP305">
        <v>8</v>
      </c>
      <c r="AQ305">
        <v>78</v>
      </c>
      <c r="AR305">
        <v>128</v>
      </c>
      <c r="AZ305">
        <v>1200</v>
      </c>
      <c r="BA305">
        <v>1</v>
      </c>
      <c r="BB305" t="str">
        <f t="shared" si="14"/>
        <v xml:space="preserve">N3284F  </v>
      </c>
      <c r="BC305">
        <v>1</v>
      </c>
      <c r="BE305">
        <v>0</v>
      </c>
      <c r="BF305">
        <v>0</v>
      </c>
      <c r="BG305">
        <v>0</v>
      </c>
      <c r="BH305">
        <v>1775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"17:55:12.897"</f>
        <v>17:55:12.897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118</v>
      </c>
      <c r="CQ305">
        <v>219</v>
      </c>
      <c r="CR305">
        <v>0</v>
      </c>
      <c r="CW305">
        <v>49267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"11/08/2021 17:55:14.348"</f>
        <v>11/08/2021 17:55:14.348</v>
      </c>
      <c r="C306" t="str">
        <f t="shared" si="13"/>
        <v>FFDFD3C0</v>
      </c>
      <c r="D306" t="s">
        <v>113</v>
      </c>
      <c r="E306">
        <v>4</v>
      </c>
      <c r="H306">
        <v>10</v>
      </c>
      <c r="I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"17:55:13.977"</f>
        <v>17:55:13.977</v>
      </c>
      <c r="T306" t="str">
        <f>"17:55:13.577"</f>
        <v>17:55:13.577</v>
      </c>
      <c r="U306" t="str">
        <f t="shared" si="12"/>
        <v>A38EF2</v>
      </c>
      <c r="V306">
        <v>0</v>
      </c>
      <c r="W306">
        <v>0</v>
      </c>
      <c r="X306">
        <v>2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266</v>
      </c>
      <c r="AJ306">
        <v>33.772767000000002</v>
      </c>
      <c r="AK306" t="s">
        <v>145</v>
      </c>
      <c r="AL306">
        <v>-84.886786999999998</v>
      </c>
      <c r="AM306">
        <v>25</v>
      </c>
      <c r="AN306">
        <v>1550</v>
      </c>
      <c r="AO306" t="s">
        <v>128</v>
      </c>
      <c r="AP306">
        <v>8</v>
      </c>
      <c r="AQ306">
        <v>79</v>
      </c>
      <c r="AR306">
        <v>320</v>
      </c>
      <c r="AZ306">
        <v>1200</v>
      </c>
      <c r="BA306">
        <v>1</v>
      </c>
      <c r="BB306" t="str">
        <f t="shared" si="14"/>
        <v xml:space="preserve">N3284F  </v>
      </c>
      <c r="BC306">
        <v>1</v>
      </c>
      <c r="BE306">
        <v>0</v>
      </c>
      <c r="BF306">
        <v>0</v>
      </c>
      <c r="BG306">
        <v>0</v>
      </c>
      <c r="BH306">
        <v>1775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"17:55:13.980"</f>
        <v>17:55:13.980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118</v>
      </c>
      <c r="CQ306">
        <v>219</v>
      </c>
      <c r="CR306">
        <v>3</v>
      </c>
      <c r="CW306">
        <v>10000396</v>
      </c>
      <c r="CY306">
        <v>1</v>
      </c>
      <c r="CZ306">
        <v>0</v>
      </c>
      <c r="DA306">
        <v>0</v>
      </c>
      <c r="DB306">
        <v>0</v>
      </c>
      <c r="DC306">
        <v>0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"11/08/2021 17:55:14.348"</f>
        <v>11/08/2021 17:55:14.348</v>
      </c>
      <c r="C307" t="str">
        <f t="shared" si="13"/>
        <v>FFDFD3C0</v>
      </c>
      <c r="D307" t="s">
        <v>119</v>
      </c>
      <c r="E307">
        <v>5</v>
      </c>
      <c r="F307">
        <v>1005</v>
      </c>
      <c r="G307" t="s">
        <v>114</v>
      </c>
      <c r="J307" t="s">
        <v>120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"17:55:13.977"</f>
        <v>17:55:13.977</v>
      </c>
      <c r="T307" t="str">
        <f>"17:55:13.577"</f>
        <v>17:55:13.577</v>
      </c>
      <c r="U307" t="str">
        <f t="shared" si="12"/>
        <v>A38EF2</v>
      </c>
      <c r="V307">
        <v>0</v>
      </c>
      <c r="W307">
        <v>0</v>
      </c>
      <c r="X307">
        <v>2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266</v>
      </c>
      <c r="AJ307">
        <v>33.772767000000002</v>
      </c>
      <c r="AK307" t="s">
        <v>145</v>
      </c>
      <c r="AL307">
        <v>-84.886786999999998</v>
      </c>
      <c r="AM307">
        <v>25</v>
      </c>
      <c r="AN307">
        <v>1550</v>
      </c>
      <c r="AO307" t="s">
        <v>128</v>
      </c>
      <c r="AP307">
        <v>8</v>
      </c>
      <c r="AQ307">
        <v>79</v>
      </c>
      <c r="AR307">
        <v>320</v>
      </c>
      <c r="AZ307">
        <v>1200</v>
      </c>
      <c r="BA307">
        <v>1</v>
      </c>
      <c r="BB307" t="str">
        <f t="shared" si="14"/>
        <v xml:space="preserve">N3284F  </v>
      </c>
      <c r="BC307">
        <v>1</v>
      </c>
      <c r="BE307">
        <v>0</v>
      </c>
      <c r="BF307">
        <v>0</v>
      </c>
      <c r="BG307">
        <v>0</v>
      </c>
      <c r="BH307">
        <v>1775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"17:55:13.980"</f>
        <v>17:55:13.980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118</v>
      </c>
      <c r="CQ307">
        <v>219</v>
      </c>
      <c r="CR307">
        <v>3</v>
      </c>
      <c r="CW307">
        <v>10000396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"11/08/2021 17:55:14.426"</f>
        <v>11/08/2021 17:55:14.426</v>
      </c>
      <c r="C308" t="str">
        <f t="shared" si="13"/>
        <v>FFDFD3C0</v>
      </c>
      <c r="D308" t="s">
        <v>124</v>
      </c>
      <c r="E308">
        <v>8</v>
      </c>
      <c r="H308">
        <v>176</v>
      </c>
      <c r="I308" t="s">
        <v>114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"17:55:13.977"</f>
        <v>17:55:13.977</v>
      </c>
      <c r="T308" t="str">
        <f>"17:55:13.577"</f>
        <v>17:55:13.577</v>
      </c>
      <c r="U308" t="str">
        <f t="shared" si="12"/>
        <v>A38EF2</v>
      </c>
      <c r="V308">
        <v>0</v>
      </c>
      <c r="W308">
        <v>0</v>
      </c>
      <c r="X308">
        <v>2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266</v>
      </c>
      <c r="AJ308">
        <v>33.772767000000002</v>
      </c>
      <c r="AK308" t="s">
        <v>145</v>
      </c>
      <c r="AL308">
        <v>-84.886786999999998</v>
      </c>
      <c r="AM308">
        <v>25</v>
      </c>
      <c r="AN308">
        <v>1550</v>
      </c>
      <c r="AO308" t="s">
        <v>128</v>
      </c>
      <c r="AP308">
        <v>8</v>
      </c>
      <c r="AQ308">
        <v>79</v>
      </c>
      <c r="AR308">
        <v>320</v>
      </c>
      <c r="AZ308">
        <v>1200</v>
      </c>
      <c r="BA308">
        <v>1</v>
      </c>
      <c r="BB308" t="str">
        <f t="shared" si="14"/>
        <v xml:space="preserve">N3284F  </v>
      </c>
      <c r="BC308">
        <v>1</v>
      </c>
      <c r="BE308">
        <v>0</v>
      </c>
      <c r="BF308">
        <v>0</v>
      </c>
      <c r="BG308">
        <v>0</v>
      </c>
      <c r="BH308">
        <v>1775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"17:55:13.980"</f>
        <v>17:55:13.980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118</v>
      </c>
      <c r="CQ308">
        <v>219</v>
      </c>
      <c r="CR308">
        <v>3</v>
      </c>
      <c r="CW308">
        <v>10000396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"11/08/2021 17:55:14.426"</f>
        <v>11/08/2021 17:55:14.426</v>
      </c>
      <c r="C309" t="str">
        <f t="shared" si="13"/>
        <v>FFDFD3C0</v>
      </c>
      <c r="D309" t="s">
        <v>121</v>
      </c>
      <c r="E309">
        <v>4</v>
      </c>
      <c r="F309">
        <v>2004</v>
      </c>
      <c r="G309" t="s">
        <v>122</v>
      </c>
      <c r="J309" t="s">
        <v>123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"17:55:13.977"</f>
        <v>17:55:13.977</v>
      </c>
      <c r="T309" t="str">
        <f>"17:55:13.577"</f>
        <v>17:55:13.577</v>
      </c>
      <c r="U309" t="str">
        <f t="shared" si="12"/>
        <v>A38EF2</v>
      </c>
      <c r="V309">
        <v>0</v>
      </c>
      <c r="W309">
        <v>0</v>
      </c>
      <c r="X309">
        <v>2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266</v>
      </c>
      <c r="AJ309">
        <v>33.772767000000002</v>
      </c>
      <c r="AK309" t="s">
        <v>145</v>
      </c>
      <c r="AL309">
        <v>-84.886786999999998</v>
      </c>
      <c r="AM309">
        <v>25</v>
      </c>
      <c r="AN309">
        <v>1550</v>
      </c>
      <c r="AO309" t="s">
        <v>128</v>
      </c>
      <c r="AP309">
        <v>8</v>
      </c>
      <c r="AQ309">
        <v>79</v>
      </c>
      <c r="AR309">
        <v>320</v>
      </c>
      <c r="AZ309">
        <v>1200</v>
      </c>
      <c r="BA309">
        <v>1</v>
      </c>
      <c r="BB309" t="str">
        <f t="shared" si="14"/>
        <v xml:space="preserve">N3284F  </v>
      </c>
      <c r="BC309">
        <v>1</v>
      </c>
      <c r="BE309">
        <v>0</v>
      </c>
      <c r="BF309">
        <v>0</v>
      </c>
      <c r="BG309">
        <v>0</v>
      </c>
      <c r="BH309">
        <v>1775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"17:55:13.980"</f>
        <v>17:55:13.980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118</v>
      </c>
      <c r="CQ309">
        <v>219</v>
      </c>
      <c r="CR309">
        <v>3</v>
      </c>
      <c r="CW309">
        <v>10000396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"11/08/2021 17:55:15.020"</f>
        <v>11/08/2021 17:55:15.020</v>
      </c>
      <c r="C310" t="str">
        <f t="shared" si="13"/>
        <v>FFDFD3C0</v>
      </c>
      <c r="D310" t="s">
        <v>113</v>
      </c>
      <c r="E310">
        <v>4</v>
      </c>
      <c r="H310">
        <v>10</v>
      </c>
      <c r="I310" t="s">
        <v>114</v>
      </c>
      <c r="J310" t="s">
        <v>115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"17:55:14.813"</f>
        <v>17:55:14.813</v>
      </c>
      <c r="T310" t="str">
        <f>"17:55:14.413"</f>
        <v>17:55:14.413</v>
      </c>
      <c r="U310" t="str">
        <f t="shared" si="12"/>
        <v>A38EF2</v>
      </c>
      <c r="V310">
        <v>0</v>
      </c>
      <c r="W310">
        <v>0</v>
      </c>
      <c r="X310">
        <v>2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267</v>
      </c>
      <c r="AJ310">
        <v>33.773088000000001</v>
      </c>
      <c r="AK310" t="s">
        <v>145</v>
      </c>
      <c r="AL310">
        <v>-84.886786999999998</v>
      </c>
      <c r="AM310">
        <v>25</v>
      </c>
      <c r="AN310">
        <v>1575</v>
      </c>
      <c r="AO310" t="s">
        <v>128</v>
      </c>
      <c r="AP310">
        <v>7</v>
      </c>
      <c r="AQ310">
        <v>79</v>
      </c>
      <c r="AR310">
        <v>320</v>
      </c>
      <c r="AZ310">
        <v>1200</v>
      </c>
      <c r="BA310">
        <v>1</v>
      </c>
      <c r="BB310" t="str">
        <f t="shared" si="14"/>
        <v xml:space="preserve">N3284F  </v>
      </c>
      <c r="BC310">
        <v>1</v>
      </c>
      <c r="BE310">
        <v>0</v>
      </c>
      <c r="BF310">
        <v>0</v>
      </c>
      <c r="BG310">
        <v>0</v>
      </c>
      <c r="BH310">
        <v>1800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"17:55:14.815"</f>
        <v>17:55:14.815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118</v>
      </c>
      <c r="CQ310">
        <v>219</v>
      </c>
      <c r="CR310">
        <v>3</v>
      </c>
      <c r="CW310">
        <v>10001750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"11/08/2021 17:55:15.020"</f>
        <v>11/08/2021 17:55:15.020</v>
      </c>
      <c r="C311" t="str">
        <f t="shared" si="13"/>
        <v>FFDFD3C0</v>
      </c>
      <c r="D311" t="s">
        <v>124</v>
      </c>
      <c r="E311">
        <v>8</v>
      </c>
      <c r="H311">
        <v>176</v>
      </c>
      <c r="I311" t="s">
        <v>114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"17:55:14.813"</f>
        <v>17:55:14.813</v>
      </c>
      <c r="T311" t="str">
        <f>"17:55:14.413"</f>
        <v>17:55:14.413</v>
      </c>
      <c r="U311" t="str">
        <f t="shared" si="12"/>
        <v>A38EF2</v>
      </c>
      <c r="V311">
        <v>0</v>
      </c>
      <c r="W311">
        <v>0</v>
      </c>
      <c r="X311">
        <v>2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267</v>
      </c>
      <c r="AJ311">
        <v>33.773088000000001</v>
      </c>
      <c r="AK311" t="s">
        <v>145</v>
      </c>
      <c r="AL311">
        <v>-84.886786999999998</v>
      </c>
      <c r="AM311">
        <v>25</v>
      </c>
      <c r="AN311">
        <v>1575</v>
      </c>
      <c r="AO311" t="s">
        <v>128</v>
      </c>
      <c r="AP311">
        <v>7</v>
      </c>
      <c r="AQ311">
        <v>79</v>
      </c>
      <c r="AR311">
        <v>320</v>
      </c>
      <c r="AZ311">
        <v>1200</v>
      </c>
      <c r="BA311">
        <v>1</v>
      </c>
      <c r="BB311" t="str">
        <f t="shared" si="14"/>
        <v xml:space="preserve">N3284F  </v>
      </c>
      <c r="BC311">
        <v>1</v>
      </c>
      <c r="BE311">
        <v>0</v>
      </c>
      <c r="BF311">
        <v>0</v>
      </c>
      <c r="BG311">
        <v>0</v>
      </c>
      <c r="BH311">
        <v>1800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"17:55:14.815"</f>
        <v>17:55:14.815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118</v>
      </c>
      <c r="CQ311">
        <v>219</v>
      </c>
      <c r="CR311">
        <v>3</v>
      </c>
      <c r="CW311">
        <v>10001750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"11/08/2021 17:55:15.020"</f>
        <v>11/08/2021 17:55:15.020</v>
      </c>
      <c r="C312" t="str">
        <f t="shared" si="13"/>
        <v>FFDFD3C0</v>
      </c>
      <c r="D312" t="s">
        <v>121</v>
      </c>
      <c r="E312">
        <v>4</v>
      </c>
      <c r="F312">
        <v>2004</v>
      </c>
      <c r="G312" t="s">
        <v>122</v>
      </c>
      <c r="J312" t="s">
        <v>123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"17:55:14.813"</f>
        <v>17:55:14.813</v>
      </c>
      <c r="T312" t="str">
        <f>"17:55:14.413"</f>
        <v>17:55:14.413</v>
      </c>
      <c r="U312" t="str">
        <f t="shared" si="12"/>
        <v>A38EF2</v>
      </c>
      <c r="V312">
        <v>0</v>
      </c>
      <c r="W312">
        <v>0</v>
      </c>
      <c r="X312">
        <v>2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267</v>
      </c>
      <c r="AJ312">
        <v>33.773088000000001</v>
      </c>
      <c r="AK312" t="s">
        <v>145</v>
      </c>
      <c r="AL312">
        <v>-84.886786999999998</v>
      </c>
      <c r="AM312">
        <v>25</v>
      </c>
      <c r="AN312">
        <v>1575</v>
      </c>
      <c r="AO312" t="s">
        <v>128</v>
      </c>
      <c r="AP312">
        <v>7</v>
      </c>
      <c r="AQ312">
        <v>79</v>
      </c>
      <c r="AR312">
        <v>320</v>
      </c>
      <c r="AZ312">
        <v>1200</v>
      </c>
      <c r="BA312">
        <v>1</v>
      </c>
      <c r="BB312" t="str">
        <f t="shared" si="14"/>
        <v xml:space="preserve">N3284F  </v>
      </c>
      <c r="BC312">
        <v>1</v>
      </c>
      <c r="BE312">
        <v>0</v>
      </c>
      <c r="BF312">
        <v>0</v>
      </c>
      <c r="BG312">
        <v>0</v>
      </c>
      <c r="BH312">
        <v>1800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"17:55:14.815"</f>
        <v>17:55:14.815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118</v>
      </c>
      <c r="CQ312">
        <v>219</v>
      </c>
      <c r="CR312">
        <v>3</v>
      </c>
      <c r="CW312">
        <v>10001750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"11/08/2021 17:55:15.020"</f>
        <v>11/08/2021 17:55:15.020</v>
      </c>
      <c r="C313" t="str">
        <f t="shared" si="13"/>
        <v>FFDFD3C0</v>
      </c>
      <c r="D313" t="s">
        <v>119</v>
      </c>
      <c r="E313">
        <v>5</v>
      </c>
      <c r="F313">
        <v>1005</v>
      </c>
      <c r="G313" t="s">
        <v>114</v>
      </c>
      <c r="J313" t="s">
        <v>120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"17:55:14.813"</f>
        <v>17:55:14.813</v>
      </c>
      <c r="T313" t="str">
        <f>"17:55:14.413"</f>
        <v>17:55:14.413</v>
      </c>
      <c r="U313" t="str">
        <f t="shared" si="12"/>
        <v>A38EF2</v>
      </c>
      <c r="V313">
        <v>0</v>
      </c>
      <c r="W313">
        <v>0</v>
      </c>
      <c r="X313">
        <v>2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267</v>
      </c>
      <c r="AJ313">
        <v>33.773088000000001</v>
      </c>
      <c r="AK313" t="s">
        <v>145</v>
      </c>
      <c r="AL313">
        <v>-84.886786999999998</v>
      </c>
      <c r="AM313">
        <v>25</v>
      </c>
      <c r="AN313">
        <v>1575</v>
      </c>
      <c r="AO313" t="s">
        <v>128</v>
      </c>
      <c r="AP313">
        <v>7</v>
      </c>
      <c r="AQ313">
        <v>79</v>
      </c>
      <c r="AR313">
        <v>320</v>
      </c>
      <c r="AZ313">
        <v>1200</v>
      </c>
      <c r="BA313">
        <v>1</v>
      </c>
      <c r="BB313" t="str">
        <f t="shared" si="14"/>
        <v xml:space="preserve">N3284F  </v>
      </c>
      <c r="BC313">
        <v>1</v>
      </c>
      <c r="BE313">
        <v>0</v>
      </c>
      <c r="BF313">
        <v>0</v>
      </c>
      <c r="BG313">
        <v>0</v>
      </c>
      <c r="BH313">
        <v>1800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"17:55:14.815"</f>
        <v>17:55:14.815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118</v>
      </c>
      <c r="CQ313">
        <v>219</v>
      </c>
      <c r="CR313">
        <v>3</v>
      </c>
      <c r="CW313">
        <v>10001750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"11/08/2021 17:55:15.957"</f>
        <v>11/08/2021 17:55:15.957</v>
      </c>
      <c r="C314" t="str">
        <f t="shared" si="13"/>
        <v>FFDFD3C0</v>
      </c>
      <c r="D314" t="s">
        <v>113</v>
      </c>
      <c r="E314">
        <v>4</v>
      </c>
      <c r="H314">
        <v>10</v>
      </c>
      <c r="I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"17:55:15.711"</f>
        <v>17:55:15.711</v>
      </c>
      <c r="T314" t="str">
        <f>"17:55:15.311"</f>
        <v>17:55:15.311</v>
      </c>
      <c r="U314" t="str">
        <f t="shared" si="12"/>
        <v>A38EF2</v>
      </c>
      <c r="V314">
        <v>0</v>
      </c>
      <c r="W314">
        <v>0</v>
      </c>
      <c r="X314">
        <v>2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268</v>
      </c>
      <c r="AJ314">
        <v>33.773389000000002</v>
      </c>
      <c r="AK314" t="s">
        <v>269</v>
      </c>
      <c r="AL314">
        <v>-84.886764999999997</v>
      </c>
      <c r="AM314">
        <v>25</v>
      </c>
      <c r="AN314">
        <v>1575</v>
      </c>
      <c r="AO314" t="s">
        <v>128</v>
      </c>
      <c r="AP314">
        <v>5</v>
      </c>
      <c r="AQ314">
        <v>79</v>
      </c>
      <c r="AR314">
        <v>192</v>
      </c>
      <c r="AZ314">
        <v>1200</v>
      </c>
      <c r="BA314">
        <v>1</v>
      </c>
      <c r="BB314" t="str">
        <f t="shared" si="14"/>
        <v xml:space="preserve">N3284F  </v>
      </c>
      <c r="BC314">
        <v>1</v>
      </c>
      <c r="BE314">
        <v>0</v>
      </c>
      <c r="BF314">
        <v>0</v>
      </c>
      <c r="BG314">
        <v>0</v>
      </c>
      <c r="BH314">
        <v>1800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"17:55:15.715"</f>
        <v>17:55:15.715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118</v>
      </c>
      <c r="CQ314">
        <v>219</v>
      </c>
      <c r="CR314">
        <v>3</v>
      </c>
      <c r="CW314">
        <v>10003163</v>
      </c>
      <c r="CY314">
        <v>1</v>
      </c>
      <c r="CZ314">
        <v>0</v>
      </c>
      <c r="DA314">
        <v>0</v>
      </c>
      <c r="DB314">
        <v>0</v>
      </c>
      <c r="DC314">
        <v>0</v>
      </c>
      <c r="DD314">
        <v>1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"11/08/2021 17:55:15.957"</f>
        <v>11/08/2021 17:55:15.957</v>
      </c>
      <c r="C315" t="str">
        <f t="shared" si="13"/>
        <v>FFDFD3C0</v>
      </c>
      <c r="D315" t="s">
        <v>119</v>
      </c>
      <c r="E315">
        <v>5</v>
      </c>
      <c r="F315">
        <v>1005</v>
      </c>
      <c r="G315" t="s">
        <v>114</v>
      </c>
      <c r="J315" t="s">
        <v>120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"17:55:15.711"</f>
        <v>17:55:15.711</v>
      </c>
      <c r="T315" t="str">
        <f>"17:55:15.311"</f>
        <v>17:55:15.311</v>
      </c>
      <c r="U315" t="str">
        <f t="shared" si="12"/>
        <v>A38EF2</v>
      </c>
      <c r="V315">
        <v>0</v>
      </c>
      <c r="W315">
        <v>0</v>
      </c>
      <c r="X315">
        <v>2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268</v>
      </c>
      <c r="AJ315">
        <v>33.773389000000002</v>
      </c>
      <c r="AK315" t="s">
        <v>269</v>
      </c>
      <c r="AL315">
        <v>-84.886764999999997</v>
      </c>
      <c r="AM315">
        <v>25</v>
      </c>
      <c r="AN315">
        <v>1575</v>
      </c>
      <c r="AO315" t="s">
        <v>128</v>
      </c>
      <c r="AP315">
        <v>5</v>
      </c>
      <c r="AQ315">
        <v>79</v>
      </c>
      <c r="AR315">
        <v>192</v>
      </c>
      <c r="AZ315">
        <v>1200</v>
      </c>
      <c r="BA315">
        <v>1</v>
      </c>
      <c r="BB315" t="str">
        <f t="shared" si="14"/>
        <v xml:space="preserve">N3284F  </v>
      </c>
      <c r="BC315">
        <v>1</v>
      </c>
      <c r="BE315">
        <v>0</v>
      </c>
      <c r="BF315">
        <v>0</v>
      </c>
      <c r="BG315">
        <v>0</v>
      </c>
      <c r="BH315">
        <v>1800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"17:55:15.715"</f>
        <v>17:55:15.715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118</v>
      </c>
      <c r="CQ315">
        <v>219</v>
      </c>
      <c r="CR315">
        <v>3</v>
      </c>
      <c r="CW315">
        <v>10003163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"11/08/2021 17:55:15.957"</f>
        <v>11/08/2021 17:55:15.957</v>
      </c>
      <c r="C316" t="str">
        <f t="shared" si="13"/>
        <v>FFDFD3C0</v>
      </c>
      <c r="D316" t="s">
        <v>121</v>
      </c>
      <c r="E316">
        <v>4</v>
      </c>
      <c r="F316">
        <v>2004</v>
      </c>
      <c r="G316" t="s">
        <v>122</v>
      </c>
      <c r="J316" t="s">
        <v>123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"17:55:15.711"</f>
        <v>17:55:15.711</v>
      </c>
      <c r="T316" t="str">
        <f>"17:55:15.311"</f>
        <v>17:55:15.311</v>
      </c>
      <c r="U316" t="str">
        <f t="shared" si="12"/>
        <v>A38EF2</v>
      </c>
      <c r="V316">
        <v>0</v>
      </c>
      <c r="W316">
        <v>0</v>
      </c>
      <c r="X316">
        <v>2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268</v>
      </c>
      <c r="AJ316">
        <v>33.773389000000002</v>
      </c>
      <c r="AK316" t="s">
        <v>269</v>
      </c>
      <c r="AL316">
        <v>-84.886764999999997</v>
      </c>
      <c r="AM316">
        <v>25</v>
      </c>
      <c r="AN316">
        <v>1575</v>
      </c>
      <c r="AO316" t="s">
        <v>128</v>
      </c>
      <c r="AP316">
        <v>5</v>
      </c>
      <c r="AQ316">
        <v>79</v>
      </c>
      <c r="AR316">
        <v>192</v>
      </c>
      <c r="AZ316">
        <v>1200</v>
      </c>
      <c r="BA316">
        <v>1</v>
      </c>
      <c r="BB316" t="str">
        <f t="shared" si="14"/>
        <v xml:space="preserve">N3284F  </v>
      </c>
      <c r="BC316">
        <v>1</v>
      </c>
      <c r="BE316">
        <v>0</v>
      </c>
      <c r="BF316">
        <v>0</v>
      </c>
      <c r="BG316">
        <v>0</v>
      </c>
      <c r="BH316">
        <v>1800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"17:55:15.715"</f>
        <v>17:55:15.715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118</v>
      </c>
      <c r="CQ316">
        <v>219</v>
      </c>
      <c r="CR316">
        <v>3</v>
      </c>
      <c r="CW316">
        <v>10003163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1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"11/08/2021 17:55:15.957"</f>
        <v>11/08/2021 17:55:15.957</v>
      </c>
      <c r="C317" t="str">
        <f t="shared" si="13"/>
        <v>FFDFD3C0</v>
      </c>
      <c r="D317" t="s">
        <v>124</v>
      </c>
      <c r="E317">
        <v>8</v>
      </c>
      <c r="H317">
        <v>176</v>
      </c>
      <c r="I317" t="s">
        <v>114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"17:55:15.711"</f>
        <v>17:55:15.711</v>
      </c>
      <c r="T317" t="str">
        <f>"17:55:15.311"</f>
        <v>17:55:15.311</v>
      </c>
      <c r="U317" t="str">
        <f t="shared" si="12"/>
        <v>A38EF2</v>
      </c>
      <c r="V317">
        <v>0</v>
      </c>
      <c r="W317">
        <v>0</v>
      </c>
      <c r="X317">
        <v>2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268</v>
      </c>
      <c r="AJ317">
        <v>33.773389000000002</v>
      </c>
      <c r="AK317" t="s">
        <v>269</v>
      </c>
      <c r="AL317">
        <v>-84.886764999999997</v>
      </c>
      <c r="AM317">
        <v>25</v>
      </c>
      <c r="AN317">
        <v>1575</v>
      </c>
      <c r="AO317" t="s">
        <v>128</v>
      </c>
      <c r="AP317">
        <v>5</v>
      </c>
      <c r="AQ317">
        <v>79</v>
      </c>
      <c r="AR317">
        <v>192</v>
      </c>
      <c r="AZ317">
        <v>1200</v>
      </c>
      <c r="BA317">
        <v>1</v>
      </c>
      <c r="BB317" t="str">
        <f t="shared" si="14"/>
        <v xml:space="preserve">N3284F  </v>
      </c>
      <c r="BC317">
        <v>1</v>
      </c>
      <c r="BE317">
        <v>0</v>
      </c>
      <c r="BF317">
        <v>0</v>
      </c>
      <c r="BG317">
        <v>0</v>
      </c>
      <c r="BH317">
        <v>1800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"17:55:15.715"</f>
        <v>17:55:15.715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118</v>
      </c>
      <c r="CQ317">
        <v>219</v>
      </c>
      <c r="CR317">
        <v>3</v>
      </c>
      <c r="CW317">
        <v>10003163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"11/08/2021 17:55:16.957"</f>
        <v>11/08/2021 17:55:16.957</v>
      </c>
      <c r="C318" t="str">
        <f t="shared" si="13"/>
        <v>FFDFD3C0</v>
      </c>
      <c r="D318" t="s">
        <v>113</v>
      </c>
      <c r="E318">
        <v>4</v>
      </c>
      <c r="H318">
        <v>10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"17:55:16.773"</f>
        <v>17:55:16.773</v>
      </c>
      <c r="T318" t="str">
        <f>"17:55:16.273"</f>
        <v>17:55:16.273</v>
      </c>
      <c r="U318" t="str">
        <f t="shared" si="12"/>
        <v>A38EF2</v>
      </c>
      <c r="V318">
        <v>0</v>
      </c>
      <c r="W318">
        <v>0</v>
      </c>
      <c r="X318">
        <v>2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270</v>
      </c>
      <c r="AJ318">
        <v>33.773839000000002</v>
      </c>
      <c r="AK318" t="s">
        <v>271</v>
      </c>
      <c r="AL318">
        <v>-84.886723000000003</v>
      </c>
      <c r="AM318">
        <v>25</v>
      </c>
      <c r="AN318">
        <v>1575</v>
      </c>
      <c r="AO318" t="s">
        <v>128</v>
      </c>
      <c r="AP318">
        <v>4</v>
      </c>
      <c r="AQ318">
        <v>80</v>
      </c>
      <c r="AR318">
        <v>0</v>
      </c>
      <c r="AZ318">
        <v>1200</v>
      </c>
      <c r="BA318">
        <v>1</v>
      </c>
      <c r="BB318" t="str">
        <f t="shared" si="14"/>
        <v xml:space="preserve">N3284F  </v>
      </c>
      <c r="BC318">
        <v>1</v>
      </c>
      <c r="BE318">
        <v>0</v>
      </c>
      <c r="BF318">
        <v>0</v>
      </c>
      <c r="BG318">
        <v>0</v>
      </c>
      <c r="BH318">
        <v>1800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"17:55:16.775"</f>
        <v>17:55:16.775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118</v>
      </c>
      <c r="CQ318">
        <v>219</v>
      </c>
      <c r="CR318">
        <v>3</v>
      </c>
      <c r="CW318">
        <v>10004880</v>
      </c>
      <c r="CY318">
        <v>1</v>
      </c>
      <c r="CZ318">
        <v>0</v>
      </c>
      <c r="DA318">
        <v>0</v>
      </c>
      <c r="DB318">
        <v>0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"11/08/2021 17:55:16.957"</f>
        <v>11/08/2021 17:55:16.957</v>
      </c>
      <c r="C319" t="str">
        <f t="shared" si="13"/>
        <v>FFDFD3C0</v>
      </c>
      <c r="D319" t="s">
        <v>119</v>
      </c>
      <c r="E319">
        <v>5</v>
      </c>
      <c r="F319">
        <v>1005</v>
      </c>
      <c r="G319" t="s">
        <v>114</v>
      </c>
      <c r="J319" t="s">
        <v>120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"17:55:16.773"</f>
        <v>17:55:16.773</v>
      </c>
      <c r="T319" t="str">
        <f>"17:55:16.273"</f>
        <v>17:55:16.273</v>
      </c>
      <c r="U319" t="str">
        <f t="shared" si="12"/>
        <v>A38EF2</v>
      </c>
      <c r="V319">
        <v>0</v>
      </c>
      <c r="W319">
        <v>0</v>
      </c>
      <c r="X319">
        <v>2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270</v>
      </c>
      <c r="AJ319">
        <v>33.773839000000002</v>
      </c>
      <c r="AK319" t="s">
        <v>271</v>
      </c>
      <c r="AL319">
        <v>-84.886723000000003</v>
      </c>
      <c r="AM319">
        <v>25</v>
      </c>
      <c r="AN319">
        <v>1575</v>
      </c>
      <c r="AO319" t="s">
        <v>128</v>
      </c>
      <c r="AP319">
        <v>4</v>
      </c>
      <c r="AQ319">
        <v>80</v>
      </c>
      <c r="AR319">
        <v>0</v>
      </c>
      <c r="AZ319">
        <v>1200</v>
      </c>
      <c r="BA319">
        <v>1</v>
      </c>
      <c r="BB319" t="str">
        <f t="shared" si="14"/>
        <v xml:space="preserve">N3284F  </v>
      </c>
      <c r="BC319">
        <v>1</v>
      </c>
      <c r="BE319">
        <v>0</v>
      </c>
      <c r="BF319">
        <v>0</v>
      </c>
      <c r="BG319">
        <v>0</v>
      </c>
      <c r="BH319">
        <v>1800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"17:55:16.775"</f>
        <v>17:55:16.775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118</v>
      </c>
      <c r="CQ319">
        <v>219</v>
      </c>
      <c r="CR319">
        <v>3</v>
      </c>
      <c r="CW319">
        <v>10004880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"11/08/2021 17:55:16.989"</f>
        <v>11/08/2021 17:55:16.989</v>
      </c>
      <c r="C320" t="str">
        <f t="shared" si="13"/>
        <v>FFDFD3C0</v>
      </c>
      <c r="D320" t="s">
        <v>124</v>
      </c>
      <c r="E320">
        <v>8</v>
      </c>
      <c r="H320">
        <v>176</v>
      </c>
      <c r="I320" t="s">
        <v>114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"17:55:16.773"</f>
        <v>17:55:16.773</v>
      </c>
      <c r="T320" t="str">
        <f>"17:55:16.273"</f>
        <v>17:55:16.273</v>
      </c>
      <c r="U320" t="str">
        <f t="shared" si="12"/>
        <v>A38EF2</v>
      </c>
      <c r="V320">
        <v>0</v>
      </c>
      <c r="W320">
        <v>0</v>
      </c>
      <c r="X320">
        <v>2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270</v>
      </c>
      <c r="AJ320">
        <v>33.773839000000002</v>
      </c>
      <c r="AK320" t="s">
        <v>271</v>
      </c>
      <c r="AL320">
        <v>-84.886723000000003</v>
      </c>
      <c r="AM320">
        <v>25</v>
      </c>
      <c r="AN320">
        <v>1575</v>
      </c>
      <c r="AO320" t="s">
        <v>128</v>
      </c>
      <c r="AP320">
        <v>4</v>
      </c>
      <c r="AQ320">
        <v>80</v>
      </c>
      <c r="AR320">
        <v>0</v>
      </c>
      <c r="AZ320">
        <v>1200</v>
      </c>
      <c r="BA320">
        <v>1</v>
      </c>
      <c r="BB320" t="str">
        <f t="shared" si="14"/>
        <v xml:space="preserve">N3284F  </v>
      </c>
      <c r="BC320">
        <v>1</v>
      </c>
      <c r="BE320">
        <v>0</v>
      </c>
      <c r="BF320">
        <v>0</v>
      </c>
      <c r="BG320">
        <v>0</v>
      </c>
      <c r="BH320">
        <v>1800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"17:55:16.775"</f>
        <v>17:55:16.775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118</v>
      </c>
      <c r="CQ320">
        <v>219</v>
      </c>
      <c r="CR320">
        <v>3</v>
      </c>
      <c r="CW320">
        <v>10004880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"11/08/2021 17:55:17.004"</f>
        <v>11/08/2021 17:55:17.004</v>
      </c>
      <c r="C321" t="str">
        <f t="shared" si="13"/>
        <v>FFDFD3C0</v>
      </c>
      <c r="D321" t="s">
        <v>121</v>
      </c>
      <c r="E321">
        <v>4</v>
      </c>
      <c r="F321">
        <v>2004</v>
      </c>
      <c r="G321" t="s">
        <v>122</v>
      </c>
      <c r="J321" t="s">
        <v>123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"17:55:16.773"</f>
        <v>17:55:16.773</v>
      </c>
      <c r="T321" t="str">
        <f>"17:55:16.273"</f>
        <v>17:55:16.273</v>
      </c>
      <c r="U321" t="str">
        <f t="shared" si="12"/>
        <v>A38EF2</v>
      </c>
      <c r="V321">
        <v>0</v>
      </c>
      <c r="W321">
        <v>0</v>
      </c>
      <c r="X321">
        <v>2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270</v>
      </c>
      <c r="AJ321">
        <v>33.773839000000002</v>
      </c>
      <c r="AK321" t="s">
        <v>271</v>
      </c>
      <c r="AL321">
        <v>-84.886723000000003</v>
      </c>
      <c r="AM321">
        <v>25</v>
      </c>
      <c r="AN321">
        <v>1575</v>
      </c>
      <c r="AO321" t="s">
        <v>128</v>
      </c>
      <c r="AP321">
        <v>4</v>
      </c>
      <c r="AQ321">
        <v>80</v>
      </c>
      <c r="AR321">
        <v>0</v>
      </c>
      <c r="AZ321">
        <v>1200</v>
      </c>
      <c r="BA321">
        <v>1</v>
      </c>
      <c r="BB321" t="str">
        <f t="shared" si="14"/>
        <v xml:space="preserve">N3284F  </v>
      </c>
      <c r="BC321">
        <v>1</v>
      </c>
      <c r="BE321">
        <v>0</v>
      </c>
      <c r="BF321">
        <v>0</v>
      </c>
      <c r="BG321">
        <v>0</v>
      </c>
      <c r="BH321">
        <v>1800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"17:55:16.775"</f>
        <v>17:55:16.775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118</v>
      </c>
      <c r="CQ321">
        <v>219</v>
      </c>
      <c r="CR321">
        <v>3</v>
      </c>
      <c r="CW321">
        <v>10004880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"11/08/2021 17:55:17.987"</f>
        <v>11/08/2021 17:55:17.987</v>
      </c>
      <c r="C322" t="str">
        <f t="shared" si="13"/>
        <v>FFDFD3C0</v>
      </c>
      <c r="D322" t="s">
        <v>113</v>
      </c>
      <c r="E322">
        <v>4</v>
      </c>
      <c r="H322">
        <v>10</v>
      </c>
      <c r="I322" t="s">
        <v>114</v>
      </c>
      <c r="J322" t="s">
        <v>115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"17:55:17.750"</f>
        <v>17:55:17.750</v>
      </c>
      <c r="T322" t="str">
        <f>"17:55:17.350"</f>
        <v>17:55:17.350</v>
      </c>
      <c r="U322" t="str">
        <f t="shared" ref="U322:U385" si="15">"A38EF2"</f>
        <v>A38EF2</v>
      </c>
      <c r="V322">
        <v>0</v>
      </c>
      <c r="W322">
        <v>0</v>
      </c>
      <c r="X322">
        <v>2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272</v>
      </c>
      <c r="AJ322">
        <v>33.774160999999999</v>
      </c>
      <c r="AK322" t="s">
        <v>273</v>
      </c>
      <c r="AL322">
        <v>-84.886701000000002</v>
      </c>
      <c r="AM322">
        <v>25</v>
      </c>
      <c r="AN322">
        <v>1575</v>
      </c>
      <c r="AO322" t="s">
        <v>128</v>
      </c>
      <c r="AP322">
        <v>3</v>
      </c>
      <c r="AQ322">
        <v>80</v>
      </c>
      <c r="AR322">
        <v>-64</v>
      </c>
      <c r="AZ322">
        <v>1200</v>
      </c>
      <c r="BA322">
        <v>1</v>
      </c>
      <c r="BB322" t="str">
        <f t="shared" si="14"/>
        <v xml:space="preserve">N3284F  </v>
      </c>
      <c r="BC322">
        <v>1</v>
      </c>
      <c r="BE322">
        <v>0</v>
      </c>
      <c r="BF322">
        <v>0</v>
      </c>
      <c r="BG322">
        <v>0</v>
      </c>
      <c r="BH322">
        <v>1800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"17:55:17.755"</f>
        <v>17:55:17.755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118</v>
      </c>
      <c r="CQ322">
        <v>219</v>
      </c>
      <c r="CR322">
        <v>3</v>
      </c>
      <c r="CW322">
        <v>10006395</v>
      </c>
      <c r="CY322">
        <v>1</v>
      </c>
      <c r="CZ322">
        <v>0</v>
      </c>
      <c r="DA322">
        <v>0</v>
      </c>
      <c r="DB322">
        <v>0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"11/08/2021 17:55:19.066"</f>
        <v>11/08/2021 17:55:19.066</v>
      </c>
      <c r="C323" t="str">
        <f t="shared" ref="C323:C386" si="16">"FFDFD3C0"</f>
        <v>FFDFD3C0</v>
      </c>
      <c r="D323" t="s">
        <v>113</v>
      </c>
      <c r="E323">
        <v>4</v>
      </c>
      <c r="H323">
        <v>10</v>
      </c>
      <c r="I323" t="s">
        <v>114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"17:55:18.703"</f>
        <v>17:55:18.703</v>
      </c>
      <c r="T323" t="str">
        <f>"17:55:18.203"</f>
        <v>17:55:18.203</v>
      </c>
      <c r="U323" t="str">
        <f t="shared" si="15"/>
        <v>A38EF2</v>
      </c>
      <c r="V323">
        <v>0</v>
      </c>
      <c r="W323">
        <v>0</v>
      </c>
      <c r="X323">
        <v>2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274</v>
      </c>
      <c r="AJ323">
        <v>33.774526000000002</v>
      </c>
      <c r="AK323" t="s">
        <v>273</v>
      </c>
      <c r="AL323">
        <v>-84.886701000000002</v>
      </c>
      <c r="AM323">
        <v>25</v>
      </c>
      <c r="AN323">
        <v>1575</v>
      </c>
      <c r="AO323" t="s">
        <v>128</v>
      </c>
      <c r="AP323">
        <v>1</v>
      </c>
      <c r="AQ323">
        <v>81</v>
      </c>
      <c r="AR323">
        <v>0</v>
      </c>
      <c r="AZ323">
        <v>1200</v>
      </c>
      <c r="BA323">
        <v>1</v>
      </c>
      <c r="BB323" t="str">
        <f t="shared" ref="BB323:BB386" si="17">"N3284F  "</f>
        <v xml:space="preserve">N3284F  </v>
      </c>
      <c r="BC323">
        <v>1</v>
      </c>
      <c r="BE323">
        <v>0</v>
      </c>
      <c r="BF323">
        <v>0</v>
      </c>
      <c r="BG323">
        <v>0</v>
      </c>
      <c r="BH323">
        <v>1800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"17:55:18.707"</f>
        <v>17:55:18.707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118</v>
      </c>
      <c r="CQ323">
        <v>219</v>
      </c>
      <c r="CR323">
        <v>3</v>
      </c>
      <c r="CW323">
        <v>10007989</v>
      </c>
      <c r="CY323">
        <v>1</v>
      </c>
      <c r="CZ323">
        <v>0</v>
      </c>
      <c r="DA323">
        <v>0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"11/08/2021 17:55:19.082"</f>
        <v>11/08/2021 17:55:19.082</v>
      </c>
      <c r="C324" t="str">
        <f t="shared" si="16"/>
        <v>FFDFD3C0</v>
      </c>
      <c r="D324" t="s">
        <v>119</v>
      </c>
      <c r="E324">
        <v>5</v>
      </c>
      <c r="F324">
        <v>1005</v>
      </c>
      <c r="G324" t="s">
        <v>114</v>
      </c>
      <c r="J324" t="s">
        <v>120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"17:55:18.703"</f>
        <v>17:55:18.703</v>
      </c>
      <c r="T324" t="str">
        <f>"17:55:18.203"</f>
        <v>17:55:18.203</v>
      </c>
      <c r="U324" t="str">
        <f t="shared" si="15"/>
        <v>A38EF2</v>
      </c>
      <c r="V324">
        <v>0</v>
      </c>
      <c r="W324">
        <v>0</v>
      </c>
      <c r="X324">
        <v>2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274</v>
      </c>
      <c r="AJ324">
        <v>33.774526000000002</v>
      </c>
      <c r="AK324" t="s">
        <v>273</v>
      </c>
      <c r="AL324">
        <v>-84.886701000000002</v>
      </c>
      <c r="AM324">
        <v>25</v>
      </c>
      <c r="AN324">
        <v>1575</v>
      </c>
      <c r="AO324" t="s">
        <v>128</v>
      </c>
      <c r="AP324">
        <v>1</v>
      </c>
      <c r="AQ324">
        <v>81</v>
      </c>
      <c r="AR324">
        <v>0</v>
      </c>
      <c r="AZ324">
        <v>1200</v>
      </c>
      <c r="BA324">
        <v>1</v>
      </c>
      <c r="BB324" t="str">
        <f t="shared" si="17"/>
        <v xml:space="preserve">N3284F  </v>
      </c>
      <c r="BC324">
        <v>1</v>
      </c>
      <c r="BE324">
        <v>0</v>
      </c>
      <c r="BF324">
        <v>0</v>
      </c>
      <c r="BG324">
        <v>0</v>
      </c>
      <c r="BH324">
        <v>1800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"17:55:18.707"</f>
        <v>17:55:18.707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118</v>
      </c>
      <c r="CQ324">
        <v>219</v>
      </c>
      <c r="CR324">
        <v>3</v>
      </c>
      <c r="CW324">
        <v>10007989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"11/08/2021 17:55:19.082"</f>
        <v>11/08/2021 17:55:19.082</v>
      </c>
      <c r="C325" t="str">
        <f t="shared" si="16"/>
        <v>FFDFD3C0</v>
      </c>
      <c r="D325" t="s">
        <v>124</v>
      </c>
      <c r="E325">
        <v>8</v>
      </c>
      <c r="H325">
        <v>176</v>
      </c>
      <c r="I325" t="s">
        <v>114</v>
      </c>
      <c r="J325" t="s">
        <v>125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"17:55:18.703"</f>
        <v>17:55:18.703</v>
      </c>
      <c r="T325" t="str">
        <f>"17:55:18.203"</f>
        <v>17:55:18.203</v>
      </c>
      <c r="U325" t="str">
        <f t="shared" si="15"/>
        <v>A38EF2</v>
      </c>
      <c r="V325">
        <v>0</v>
      </c>
      <c r="W325">
        <v>0</v>
      </c>
      <c r="X325">
        <v>2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274</v>
      </c>
      <c r="AJ325">
        <v>33.774526000000002</v>
      </c>
      <c r="AK325" t="s">
        <v>273</v>
      </c>
      <c r="AL325">
        <v>-84.886701000000002</v>
      </c>
      <c r="AM325">
        <v>25</v>
      </c>
      <c r="AN325">
        <v>1575</v>
      </c>
      <c r="AO325" t="s">
        <v>128</v>
      </c>
      <c r="AP325">
        <v>1</v>
      </c>
      <c r="AQ325">
        <v>81</v>
      </c>
      <c r="AR325">
        <v>0</v>
      </c>
      <c r="AZ325">
        <v>1200</v>
      </c>
      <c r="BA325">
        <v>1</v>
      </c>
      <c r="BB325" t="str">
        <f t="shared" si="17"/>
        <v xml:space="preserve">N3284F  </v>
      </c>
      <c r="BC325">
        <v>1</v>
      </c>
      <c r="BE325">
        <v>0</v>
      </c>
      <c r="BF325">
        <v>0</v>
      </c>
      <c r="BG325">
        <v>0</v>
      </c>
      <c r="BH325">
        <v>1800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"17:55:18.707"</f>
        <v>17:55:18.707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118</v>
      </c>
      <c r="CQ325">
        <v>219</v>
      </c>
      <c r="CR325">
        <v>3</v>
      </c>
      <c r="CW325">
        <v>10007989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"11/08/2021 17:55:19.082"</f>
        <v>11/08/2021 17:55:19.082</v>
      </c>
      <c r="C326" t="str">
        <f t="shared" si="16"/>
        <v>FFDFD3C0</v>
      </c>
      <c r="D326" t="s">
        <v>121</v>
      </c>
      <c r="E326">
        <v>4</v>
      </c>
      <c r="F326">
        <v>2004</v>
      </c>
      <c r="G326" t="s">
        <v>122</v>
      </c>
      <c r="J326" t="s">
        <v>123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"17:55:18.703"</f>
        <v>17:55:18.703</v>
      </c>
      <c r="T326" t="str">
        <f>"17:55:18.203"</f>
        <v>17:55:18.203</v>
      </c>
      <c r="U326" t="str">
        <f t="shared" si="15"/>
        <v>A38EF2</v>
      </c>
      <c r="V326">
        <v>0</v>
      </c>
      <c r="W326">
        <v>0</v>
      </c>
      <c r="X326">
        <v>2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274</v>
      </c>
      <c r="AJ326">
        <v>33.774526000000002</v>
      </c>
      <c r="AK326" t="s">
        <v>273</v>
      </c>
      <c r="AL326">
        <v>-84.886701000000002</v>
      </c>
      <c r="AM326">
        <v>25</v>
      </c>
      <c r="AN326">
        <v>1575</v>
      </c>
      <c r="AO326" t="s">
        <v>128</v>
      </c>
      <c r="AP326">
        <v>1</v>
      </c>
      <c r="AQ326">
        <v>81</v>
      </c>
      <c r="AR326">
        <v>0</v>
      </c>
      <c r="AZ326">
        <v>1200</v>
      </c>
      <c r="BA326">
        <v>1</v>
      </c>
      <c r="BB326" t="str">
        <f t="shared" si="17"/>
        <v xml:space="preserve">N3284F  </v>
      </c>
      <c r="BC326">
        <v>1</v>
      </c>
      <c r="BE326">
        <v>0</v>
      </c>
      <c r="BF326">
        <v>0</v>
      </c>
      <c r="BG326">
        <v>0</v>
      </c>
      <c r="BH326">
        <v>1800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"17:55:18.707"</f>
        <v>17:55:18.707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118</v>
      </c>
      <c r="CQ326">
        <v>219</v>
      </c>
      <c r="CR326">
        <v>3</v>
      </c>
      <c r="CW326">
        <v>10007989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"11/08/2021 17:55:20.035"</f>
        <v>11/08/2021 17:55:20.035</v>
      </c>
      <c r="C327" t="str">
        <f t="shared" si="16"/>
        <v>FFDFD3C0</v>
      </c>
      <c r="D327" t="s">
        <v>113</v>
      </c>
      <c r="E327">
        <v>4</v>
      </c>
      <c r="H327">
        <v>10</v>
      </c>
      <c r="I327" t="s">
        <v>114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"17:55:19.766"</f>
        <v>17:55:19.766</v>
      </c>
      <c r="T327" t="str">
        <f>"17:55:19.266"</f>
        <v>17:55:19.266</v>
      </c>
      <c r="U327" t="str">
        <f t="shared" si="15"/>
        <v>A38EF2</v>
      </c>
      <c r="V327">
        <v>0</v>
      </c>
      <c r="W327">
        <v>0</v>
      </c>
      <c r="X327">
        <v>2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275</v>
      </c>
      <c r="AJ327">
        <v>33.774912</v>
      </c>
      <c r="AK327" t="s">
        <v>273</v>
      </c>
      <c r="AL327">
        <v>-84.886701000000002</v>
      </c>
      <c r="AM327">
        <v>25</v>
      </c>
      <c r="AN327">
        <v>1575</v>
      </c>
      <c r="AO327" t="s">
        <v>128</v>
      </c>
      <c r="AP327">
        <v>-1</v>
      </c>
      <c r="AQ327">
        <v>82</v>
      </c>
      <c r="AR327">
        <v>-64</v>
      </c>
      <c r="AZ327">
        <v>1200</v>
      </c>
      <c r="BA327">
        <v>1</v>
      </c>
      <c r="BB327" t="str">
        <f t="shared" si="17"/>
        <v xml:space="preserve">N3284F  </v>
      </c>
      <c r="BC327">
        <v>1</v>
      </c>
      <c r="BE327">
        <v>0</v>
      </c>
      <c r="BF327">
        <v>0</v>
      </c>
      <c r="BG327">
        <v>0</v>
      </c>
      <c r="BH327">
        <v>1800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"17:55:19.767"</f>
        <v>17:55:19.767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118</v>
      </c>
      <c r="CQ327">
        <v>219</v>
      </c>
      <c r="CR327">
        <v>3</v>
      </c>
      <c r="CW327">
        <v>10009661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"11/08/2021 17:55:20.035"</f>
        <v>11/08/2021 17:55:20.035</v>
      </c>
      <c r="C328" t="str">
        <f t="shared" si="16"/>
        <v>FFDFD3C0</v>
      </c>
      <c r="D328" t="s">
        <v>124</v>
      </c>
      <c r="E328">
        <v>8</v>
      </c>
      <c r="H328">
        <v>176</v>
      </c>
      <c r="I328" t="s">
        <v>114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"17:55:19.766"</f>
        <v>17:55:19.766</v>
      </c>
      <c r="T328" t="str">
        <f>"17:55:19.266"</f>
        <v>17:55:19.266</v>
      </c>
      <c r="U328" t="str">
        <f t="shared" si="15"/>
        <v>A38EF2</v>
      </c>
      <c r="V328">
        <v>0</v>
      </c>
      <c r="W328">
        <v>0</v>
      </c>
      <c r="X328">
        <v>2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275</v>
      </c>
      <c r="AJ328">
        <v>33.774912</v>
      </c>
      <c r="AK328" t="s">
        <v>273</v>
      </c>
      <c r="AL328">
        <v>-84.886701000000002</v>
      </c>
      <c r="AM328">
        <v>25</v>
      </c>
      <c r="AN328">
        <v>1575</v>
      </c>
      <c r="AO328" t="s">
        <v>128</v>
      </c>
      <c r="AP328">
        <v>-1</v>
      </c>
      <c r="AQ328">
        <v>82</v>
      </c>
      <c r="AR328">
        <v>-64</v>
      </c>
      <c r="AZ328">
        <v>1200</v>
      </c>
      <c r="BA328">
        <v>1</v>
      </c>
      <c r="BB328" t="str">
        <f t="shared" si="17"/>
        <v xml:space="preserve">N3284F  </v>
      </c>
      <c r="BC328">
        <v>1</v>
      </c>
      <c r="BE328">
        <v>0</v>
      </c>
      <c r="BF328">
        <v>0</v>
      </c>
      <c r="BG328">
        <v>0</v>
      </c>
      <c r="BH328">
        <v>1800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"17:55:19.767"</f>
        <v>17:55:19.767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118</v>
      </c>
      <c r="CQ328">
        <v>219</v>
      </c>
      <c r="CR328">
        <v>3</v>
      </c>
      <c r="CW328">
        <v>10009661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"11/08/2021 17:55:20.035"</f>
        <v>11/08/2021 17:55:20.035</v>
      </c>
      <c r="C329" t="str">
        <f t="shared" si="16"/>
        <v>FFDFD3C0</v>
      </c>
      <c r="D329" t="s">
        <v>119</v>
      </c>
      <c r="E329">
        <v>5</v>
      </c>
      <c r="F329">
        <v>1005</v>
      </c>
      <c r="G329" t="s">
        <v>114</v>
      </c>
      <c r="J329" t="s">
        <v>120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"17:55:19.766"</f>
        <v>17:55:19.766</v>
      </c>
      <c r="T329" t="str">
        <f>"17:55:19.266"</f>
        <v>17:55:19.266</v>
      </c>
      <c r="U329" t="str">
        <f t="shared" si="15"/>
        <v>A38EF2</v>
      </c>
      <c r="V329">
        <v>0</v>
      </c>
      <c r="W329">
        <v>0</v>
      </c>
      <c r="X329">
        <v>2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275</v>
      </c>
      <c r="AJ329">
        <v>33.774912</v>
      </c>
      <c r="AK329" t="s">
        <v>273</v>
      </c>
      <c r="AL329">
        <v>-84.886701000000002</v>
      </c>
      <c r="AM329">
        <v>25</v>
      </c>
      <c r="AN329">
        <v>1575</v>
      </c>
      <c r="AO329" t="s">
        <v>128</v>
      </c>
      <c r="AP329">
        <v>-1</v>
      </c>
      <c r="AQ329">
        <v>82</v>
      </c>
      <c r="AR329">
        <v>-64</v>
      </c>
      <c r="AZ329">
        <v>1200</v>
      </c>
      <c r="BA329">
        <v>1</v>
      </c>
      <c r="BB329" t="str">
        <f t="shared" si="17"/>
        <v xml:space="preserve">N3284F  </v>
      </c>
      <c r="BC329">
        <v>1</v>
      </c>
      <c r="BE329">
        <v>0</v>
      </c>
      <c r="BF329">
        <v>0</v>
      </c>
      <c r="BG329">
        <v>0</v>
      </c>
      <c r="BH329">
        <v>1800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"17:55:19.767"</f>
        <v>17:55:19.767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118</v>
      </c>
      <c r="CQ329">
        <v>219</v>
      </c>
      <c r="CR329">
        <v>3</v>
      </c>
      <c r="CW329">
        <v>10009661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"11/08/2021 17:55:20.035"</f>
        <v>11/08/2021 17:55:20.035</v>
      </c>
      <c r="C330" t="str">
        <f t="shared" si="16"/>
        <v>FFDFD3C0</v>
      </c>
      <c r="D330" t="s">
        <v>121</v>
      </c>
      <c r="E330">
        <v>4</v>
      </c>
      <c r="F330">
        <v>2004</v>
      </c>
      <c r="G330" t="s">
        <v>122</v>
      </c>
      <c r="J330" t="s">
        <v>123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"17:55:19.766"</f>
        <v>17:55:19.766</v>
      </c>
      <c r="T330" t="str">
        <f>"17:55:19.266"</f>
        <v>17:55:19.266</v>
      </c>
      <c r="U330" t="str">
        <f t="shared" si="15"/>
        <v>A38EF2</v>
      </c>
      <c r="V330">
        <v>0</v>
      </c>
      <c r="W330">
        <v>0</v>
      </c>
      <c r="X330">
        <v>2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275</v>
      </c>
      <c r="AJ330">
        <v>33.774912</v>
      </c>
      <c r="AK330" t="s">
        <v>273</v>
      </c>
      <c r="AL330">
        <v>-84.886701000000002</v>
      </c>
      <c r="AM330">
        <v>25</v>
      </c>
      <c r="AN330">
        <v>1575</v>
      </c>
      <c r="AO330" t="s">
        <v>128</v>
      </c>
      <c r="AP330">
        <v>-1</v>
      </c>
      <c r="AQ330">
        <v>82</v>
      </c>
      <c r="AR330">
        <v>-64</v>
      </c>
      <c r="AZ330">
        <v>1200</v>
      </c>
      <c r="BA330">
        <v>1</v>
      </c>
      <c r="BB330" t="str">
        <f t="shared" si="17"/>
        <v xml:space="preserve">N3284F  </v>
      </c>
      <c r="BC330">
        <v>1</v>
      </c>
      <c r="BE330">
        <v>0</v>
      </c>
      <c r="BF330">
        <v>0</v>
      </c>
      <c r="BG330">
        <v>0</v>
      </c>
      <c r="BH330">
        <v>1800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"17:55:19.767"</f>
        <v>17:55:19.767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118</v>
      </c>
      <c r="CQ330">
        <v>219</v>
      </c>
      <c r="CR330">
        <v>3</v>
      </c>
      <c r="CW330">
        <v>10009661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"11/08/2021 17:55:20.894"</f>
        <v>11/08/2021 17:55:20.894</v>
      </c>
      <c r="C331" t="str">
        <f t="shared" si="16"/>
        <v>FFDFD3C0</v>
      </c>
      <c r="D331" t="s">
        <v>113</v>
      </c>
      <c r="E331">
        <v>4</v>
      </c>
      <c r="H331">
        <v>10</v>
      </c>
      <c r="I331" t="s">
        <v>114</v>
      </c>
      <c r="J331" t="s">
        <v>115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"17:55:20.703"</f>
        <v>17:55:20.703</v>
      </c>
      <c r="T331" t="str">
        <f>"17:55:20.303"</f>
        <v>17:55:20.303</v>
      </c>
      <c r="U331" t="str">
        <f t="shared" si="15"/>
        <v>A38EF2</v>
      </c>
      <c r="V331">
        <v>0</v>
      </c>
      <c r="W331">
        <v>0</v>
      </c>
      <c r="X331">
        <v>2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276</v>
      </c>
      <c r="AJ331">
        <v>33.775320000000001</v>
      </c>
      <c r="AK331" t="s">
        <v>269</v>
      </c>
      <c r="AL331">
        <v>-84.886764999999997</v>
      </c>
      <c r="AM331">
        <v>25</v>
      </c>
      <c r="AN331">
        <v>1575</v>
      </c>
      <c r="AO331" t="s">
        <v>128</v>
      </c>
      <c r="AP331">
        <v>-2</v>
      </c>
      <c r="AQ331">
        <v>83</v>
      </c>
      <c r="AR331">
        <v>0</v>
      </c>
      <c r="AZ331">
        <v>1200</v>
      </c>
      <c r="BA331">
        <v>1</v>
      </c>
      <c r="BB331" t="str">
        <f t="shared" si="17"/>
        <v xml:space="preserve">N3284F  </v>
      </c>
      <c r="BC331">
        <v>1</v>
      </c>
      <c r="BE331">
        <v>0</v>
      </c>
      <c r="BF331">
        <v>0</v>
      </c>
      <c r="BG331">
        <v>0</v>
      </c>
      <c r="BH331">
        <v>1800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"17:55:20.710"</f>
        <v>17:55:20.710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118</v>
      </c>
      <c r="CQ331">
        <v>219</v>
      </c>
      <c r="CR331">
        <v>3</v>
      </c>
      <c r="CW331">
        <v>10011171</v>
      </c>
      <c r="CY331">
        <v>1</v>
      </c>
      <c r="CZ331">
        <v>0</v>
      </c>
      <c r="DA331">
        <v>0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"11/08/2021 17:55:20.894"</f>
        <v>11/08/2021 17:55:20.894</v>
      </c>
      <c r="C332" t="str">
        <f t="shared" si="16"/>
        <v>FFDFD3C0</v>
      </c>
      <c r="D332" t="s">
        <v>124</v>
      </c>
      <c r="E332">
        <v>8</v>
      </c>
      <c r="H332">
        <v>176</v>
      </c>
      <c r="I332" t="s">
        <v>114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"17:55:20.703"</f>
        <v>17:55:20.703</v>
      </c>
      <c r="T332" t="str">
        <f>"17:55:20.303"</f>
        <v>17:55:20.303</v>
      </c>
      <c r="U332" t="str">
        <f t="shared" si="15"/>
        <v>A38EF2</v>
      </c>
      <c r="V332">
        <v>0</v>
      </c>
      <c r="W332">
        <v>0</v>
      </c>
      <c r="X332">
        <v>2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276</v>
      </c>
      <c r="AJ332">
        <v>33.775320000000001</v>
      </c>
      <c r="AK332" t="s">
        <v>269</v>
      </c>
      <c r="AL332">
        <v>-84.886764999999997</v>
      </c>
      <c r="AM332">
        <v>25</v>
      </c>
      <c r="AN332">
        <v>1575</v>
      </c>
      <c r="AO332" t="s">
        <v>128</v>
      </c>
      <c r="AP332">
        <v>-2</v>
      </c>
      <c r="AQ332">
        <v>83</v>
      </c>
      <c r="AR332">
        <v>0</v>
      </c>
      <c r="AZ332">
        <v>1200</v>
      </c>
      <c r="BA332">
        <v>1</v>
      </c>
      <c r="BB332" t="str">
        <f t="shared" si="17"/>
        <v xml:space="preserve">N3284F  </v>
      </c>
      <c r="BC332">
        <v>1</v>
      </c>
      <c r="BE332">
        <v>0</v>
      </c>
      <c r="BF332">
        <v>0</v>
      </c>
      <c r="BG332">
        <v>0</v>
      </c>
      <c r="BH332">
        <v>1800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"17:55:20.710"</f>
        <v>17:55:20.710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118</v>
      </c>
      <c r="CQ332">
        <v>219</v>
      </c>
      <c r="CR332">
        <v>3</v>
      </c>
      <c r="CW332">
        <v>10011171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"11/08/2021 17:55:20.957"</f>
        <v>11/08/2021 17:55:20.957</v>
      </c>
      <c r="C333" t="str">
        <f t="shared" si="16"/>
        <v>FFDFD3C0</v>
      </c>
      <c r="D333" t="s">
        <v>119</v>
      </c>
      <c r="E333">
        <v>5</v>
      </c>
      <c r="F333">
        <v>1005</v>
      </c>
      <c r="G333" t="s">
        <v>114</v>
      </c>
      <c r="J333" t="s">
        <v>120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"17:55:20.703"</f>
        <v>17:55:20.703</v>
      </c>
      <c r="T333" t="str">
        <f>"17:55:20.303"</f>
        <v>17:55:20.303</v>
      </c>
      <c r="U333" t="str">
        <f t="shared" si="15"/>
        <v>A38EF2</v>
      </c>
      <c r="V333">
        <v>0</v>
      </c>
      <c r="W333">
        <v>0</v>
      </c>
      <c r="X333">
        <v>2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276</v>
      </c>
      <c r="AJ333">
        <v>33.775320000000001</v>
      </c>
      <c r="AK333" t="s">
        <v>269</v>
      </c>
      <c r="AL333">
        <v>-84.886764999999997</v>
      </c>
      <c r="AM333">
        <v>25</v>
      </c>
      <c r="AN333">
        <v>1575</v>
      </c>
      <c r="AO333" t="s">
        <v>128</v>
      </c>
      <c r="AP333">
        <v>-2</v>
      </c>
      <c r="AQ333">
        <v>83</v>
      </c>
      <c r="AR333">
        <v>0</v>
      </c>
      <c r="AZ333">
        <v>1200</v>
      </c>
      <c r="BA333">
        <v>1</v>
      </c>
      <c r="BB333" t="str">
        <f t="shared" si="17"/>
        <v xml:space="preserve">N3284F  </v>
      </c>
      <c r="BC333">
        <v>1</v>
      </c>
      <c r="BE333">
        <v>0</v>
      </c>
      <c r="BF333">
        <v>0</v>
      </c>
      <c r="BG333">
        <v>0</v>
      </c>
      <c r="BH333">
        <v>1800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"17:55:20.710"</f>
        <v>17:55:20.710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118</v>
      </c>
      <c r="CQ333">
        <v>219</v>
      </c>
      <c r="CR333">
        <v>3</v>
      </c>
      <c r="CW333">
        <v>10011171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"11/08/2021 17:55:20.988"</f>
        <v>11/08/2021 17:55:20.988</v>
      </c>
      <c r="C334" t="str">
        <f t="shared" si="16"/>
        <v>FFDFD3C0</v>
      </c>
      <c r="D334" t="s">
        <v>121</v>
      </c>
      <c r="E334">
        <v>4</v>
      </c>
      <c r="F334">
        <v>2004</v>
      </c>
      <c r="G334" t="s">
        <v>122</v>
      </c>
      <c r="J334" t="s">
        <v>123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"17:55:20.703"</f>
        <v>17:55:20.703</v>
      </c>
      <c r="T334" t="str">
        <f>"17:55:20.303"</f>
        <v>17:55:20.303</v>
      </c>
      <c r="U334" t="str">
        <f t="shared" si="15"/>
        <v>A38EF2</v>
      </c>
      <c r="V334">
        <v>0</v>
      </c>
      <c r="W334">
        <v>0</v>
      </c>
      <c r="X334">
        <v>2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276</v>
      </c>
      <c r="AJ334">
        <v>33.775320000000001</v>
      </c>
      <c r="AK334" t="s">
        <v>269</v>
      </c>
      <c r="AL334">
        <v>-84.886764999999997</v>
      </c>
      <c r="AM334">
        <v>25</v>
      </c>
      <c r="AN334">
        <v>1575</v>
      </c>
      <c r="AO334" t="s">
        <v>128</v>
      </c>
      <c r="AP334">
        <v>-2</v>
      </c>
      <c r="AQ334">
        <v>83</v>
      </c>
      <c r="AR334">
        <v>0</v>
      </c>
      <c r="AZ334">
        <v>1200</v>
      </c>
      <c r="BA334">
        <v>1</v>
      </c>
      <c r="BB334" t="str">
        <f t="shared" si="17"/>
        <v xml:space="preserve">N3284F  </v>
      </c>
      <c r="BC334">
        <v>1</v>
      </c>
      <c r="BE334">
        <v>0</v>
      </c>
      <c r="BF334">
        <v>0</v>
      </c>
      <c r="BG334">
        <v>0</v>
      </c>
      <c r="BH334">
        <v>1800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"17:55:20.710"</f>
        <v>17:55:20.710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118</v>
      </c>
      <c r="CQ334">
        <v>219</v>
      </c>
      <c r="CR334">
        <v>3</v>
      </c>
      <c r="CW334">
        <v>10011171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1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"11/08/2021 17:55:21.926"</f>
        <v>11/08/2021 17:55:21.926</v>
      </c>
      <c r="C335" t="str">
        <f t="shared" si="16"/>
        <v>FFDFD3C0</v>
      </c>
      <c r="D335" t="s">
        <v>113</v>
      </c>
      <c r="E335">
        <v>4</v>
      </c>
      <c r="H335">
        <v>10</v>
      </c>
      <c r="I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"17:55:21.641"</f>
        <v>17:55:21.641</v>
      </c>
      <c r="T335" t="str">
        <f>"17:55:21.141"</f>
        <v>17:55:21.141</v>
      </c>
      <c r="U335" t="str">
        <f t="shared" si="15"/>
        <v>A38EF2</v>
      </c>
      <c r="V335">
        <v>0</v>
      </c>
      <c r="W335">
        <v>0</v>
      </c>
      <c r="X335">
        <v>2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277</v>
      </c>
      <c r="AJ335">
        <v>33.775641999999998</v>
      </c>
      <c r="AK335" t="s">
        <v>271</v>
      </c>
      <c r="AL335">
        <v>-84.886723000000003</v>
      </c>
      <c r="AM335">
        <v>25</v>
      </c>
      <c r="AN335">
        <v>1575</v>
      </c>
      <c r="AO335" t="s">
        <v>128</v>
      </c>
      <c r="AP335">
        <v>-2</v>
      </c>
      <c r="AQ335">
        <v>83</v>
      </c>
      <c r="AR335">
        <v>192</v>
      </c>
      <c r="AZ335">
        <v>1200</v>
      </c>
      <c r="BA335">
        <v>1</v>
      </c>
      <c r="BB335" t="str">
        <f t="shared" si="17"/>
        <v xml:space="preserve">N3284F  </v>
      </c>
      <c r="BC335">
        <v>1</v>
      </c>
      <c r="BE335">
        <v>0</v>
      </c>
      <c r="BF335">
        <v>0</v>
      </c>
      <c r="BG335">
        <v>0</v>
      </c>
      <c r="BH335">
        <v>1800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"17:55:21.648"</f>
        <v>17:55:21.648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118</v>
      </c>
      <c r="CQ335">
        <v>219</v>
      </c>
      <c r="CR335">
        <v>0</v>
      </c>
      <c r="CW335">
        <v>55885</v>
      </c>
      <c r="CY335">
        <v>1</v>
      </c>
      <c r="CZ335">
        <v>0</v>
      </c>
      <c r="DA335">
        <v>0</v>
      </c>
      <c r="DB335">
        <v>0</v>
      </c>
      <c r="DC335">
        <v>0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"11/08/2021 17:55:21.926"</f>
        <v>11/08/2021 17:55:21.926</v>
      </c>
      <c r="C336" t="str">
        <f t="shared" si="16"/>
        <v>FFDFD3C0</v>
      </c>
      <c r="D336" t="s">
        <v>124</v>
      </c>
      <c r="E336">
        <v>8</v>
      </c>
      <c r="H336">
        <v>176</v>
      </c>
      <c r="I336" t="s">
        <v>114</v>
      </c>
      <c r="J336" t="s">
        <v>125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"17:55:21.641"</f>
        <v>17:55:21.641</v>
      </c>
      <c r="T336" t="str">
        <f>"17:55:21.141"</f>
        <v>17:55:21.141</v>
      </c>
      <c r="U336" t="str">
        <f t="shared" si="15"/>
        <v>A38EF2</v>
      </c>
      <c r="V336">
        <v>0</v>
      </c>
      <c r="W336">
        <v>0</v>
      </c>
      <c r="X336">
        <v>2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277</v>
      </c>
      <c r="AJ336">
        <v>33.775641999999998</v>
      </c>
      <c r="AK336" t="s">
        <v>271</v>
      </c>
      <c r="AL336">
        <v>-84.886723000000003</v>
      </c>
      <c r="AM336">
        <v>25</v>
      </c>
      <c r="AN336">
        <v>1575</v>
      </c>
      <c r="AO336" t="s">
        <v>128</v>
      </c>
      <c r="AP336">
        <v>-2</v>
      </c>
      <c r="AQ336">
        <v>83</v>
      </c>
      <c r="AR336">
        <v>192</v>
      </c>
      <c r="AZ336">
        <v>1200</v>
      </c>
      <c r="BA336">
        <v>1</v>
      </c>
      <c r="BB336" t="str">
        <f t="shared" si="17"/>
        <v xml:space="preserve">N3284F  </v>
      </c>
      <c r="BC336">
        <v>1</v>
      </c>
      <c r="BE336">
        <v>0</v>
      </c>
      <c r="BF336">
        <v>0</v>
      </c>
      <c r="BG336">
        <v>0</v>
      </c>
      <c r="BH336">
        <v>1800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"17:55:21.648"</f>
        <v>17:55:21.648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118</v>
      </c>
      <c r="CQ336">
        <v>219</v>
      </c>
      <c r="CR336">
        <v>0</v>
      </c>
      <c r="CW336">
        <v>55885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"11/08/2021 17:55:21.926"</f>
        <v>11/08/2021 17:55:21.926</v>
      </c>
      <c r="C337" t="str">
        <f t="shared" si="16"/>
        <v>FFDFD3C0</v>
      </c>
      <c r="D337" t="s">
        <v>119</v>
      </c>
      <c r="E337">
        <v>5</v>
      </c>
      <c r="F337">
        <v>1005</v>
      </c>
      <c r="G337" t="s">
        <v>114</v>
      </c>
      <c r="J337" t="s">
        <v>120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"17:55:21.641"</f>
        <v>17:55:21.641</v>
      </c>
      <c r="T337" t="str">
        <f>"17:55:21.141"</f>
        <v>17:55:21.141</v>
      </c>
      <c r="U337" t="str">
        <f t="shared" si="15"/>
        <v>A38EF2</v>
      </c>
      <c r="V337">
        <v>0</v>
      </c>
      <c r="W337">
        <v>0</v>
      </c>
      <c r="X337">
        <v>2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277</v>
      </c>
      <c r="AJ337">
        <v>33.775641999999998</v>
      </c>
      <c r="AK337" t="s">
        <v>271</v>
      </c>
      <c r="AL337">
        <v>-84.886723000000003</v>
      </c>
      <c r="AM337">
        <v>25</v>
      </c>
      <c r="AN337">
        <v>1575</v>
      </c>
      <c r="AO337" t="s">
        <v>128</v>
      </c>
      <c r="AP337">
        <v>-2</v>
      </c>
      <c r="AQ337">
        <v>83</v>
      </c>
      <c r="AR337">
        <v>192</v>
      </c>
      <c r="AZ337">
        <v>1200</v>
      </c>
      <c r="BA337">
        <v>1</v>
      </c>
      <c r="BB337" t="str">
        <f t="shared" si="17"/>
        <v xml:space="preserve">N3284F  </v>
      </c>
      <c r="BC337">
        <v>1</v>
      </c>
      <c r="BE337">
        <v>0</v>
      </c>
      <c r="BF337">
        <v>0</v>
      </c>
      <c r="BG337">
        <v>0</v>
      </c>
      <c r="BH337">
        <v>1800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"17:55:21.648"</f>
        <v>17:55:21.648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118</v>
      </c>
      <c r="CQ337">
        <v>219</v>
      </c>
      <c r="CR337">
        <v>0</v>
      </c>
      <c r="CW337">
        <v>55885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"11/08/2021 17:55:21.926"</f>
        <v>11/08/2021 17:55:21.926</v>
      </c>
      <c r="C338" t="str">
        <f t="shared" si="16"/>
        <v>FFDFD3C0</v>
      </c>
      <c r="D338" t="s">
        <v>121</v>
      </c>
      <c r="E338">
        <v>4</v>
      </c>
      <c r="F338">
        <v>2004</v>
      </c>
      <c r="G338" t="s">
        <v>122</v>
      </c>
      <c r="J338" t="s">
        <v>123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"17:55:21.641"</f>
        <v>17:55:21.641</v>
      </c>
      <c r="T338" t="str">
        <f>"17:55:21.141"</f>
        <v>17:55:21.141</v>
      </c>
      <c r="U338" t="str">
        <f t="shared" si="15"/>
        <v>A38EF2</v>
      </c>
      <c r="V338">
        <v>0</v>
      </c>
      <c r="W338">
        <v>0</v>
      </c>
      <c r="X338">
        <v>2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277</v>
      </c>
      <c r="AJ338">
        <v>33.775641999999998</v>
      </c>
      <c r="AK338" t="s">
        <v>271</v>
      </c>
      <c r="AL338">
        <v>-84.886723000000003</v>
      </c>
      <c r="AM338">
        <v>25</v>
      </c>
      <c r="AN338">
        <v>1575</v>
      </c>
      <c r="AO338" t="s">
        <v>128</v>
      </c>
      <c r="AP338">
        <v>-2</v>
      </c>
      <c r="AQ338">
        <v>83</v>
      </c>
      <c r="AR338">
        <v>192</v>
      </c>
      <c r="AZ338">
        <v>1200</v>
      </c>
      <c r="BA338">
        <v>1</v>
      </c>
      <c r="BB338" t="str">
        <f t="shared" si="17"/>
        <v xml:space="preserve">N3284F  </v>
      </c>
      <c r="BC338">
        <v>1</v>
      </c>
      <c r="BE338">
        <v>0</v>
      </c>
      <c r="BF338">
        <v>0</v>
      </c>
      <c r="BG338">
        <v>0</v>
      </c>
      <c r="BH338">
        <v>1800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"17:55:21.648"</f>
        <v>17:55:21.648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118</v>
      </c>
      <c r="CQ338">
        <v>219</v>
      </c>
      <c r="CR338">
        <v>0</v>
      </c>
      <c r="CW338">
        <v>55885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"11/08/2021 17:55:22.956"</f>
        <v>11/08/2021 17:55:22.956</v>
      </c>
      <c r="C339" t="str">
        <f t="shared" si="16"/>
        <v>FFDFD3C0</v>
      </c>
      <c r="D339" t="s">
        <v>121</v>
      </c>
      <c r="E339">
        <v>4</v>
      </c>
      <c r="F339">
        <v>2004</v>
      </c>
      <c r="G339" t="s">
        <v>122</v>
      </c>
      <c r="J339" t="s">
        <v>123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"17:55:22.664"</f>
        <v>17:55:22.664</v>
      </c>
      <c r="T339" t="str">
        <f>"17:55:22.264"</f>
        <v>17:55:22.264</v>
      </c>
      <c r="U339" t="str">
        <f t="shared" si="15"/>
        <v>A38EF2</v>
      </c>
      <c r="V339">
        <v>0</v>
      </c>
      <c r="W339">
        <v>0</v>
      </c>
      <c r="X339">
        <v>2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278</v>
      </c>
      <c r="AJ339">
        <v>33.776049999999998</v>
      </c>
      <c r="AK339" t="s">
        <v>269</v>
      </c>
      <c r="AL339">
        <v>-84.886764999999997</v>
      </c>
      <c r="AM339">
        <v>25</v>
      </c>
      <c r="AN339">
        <v>1575</v>
      </c>
      <c r="AO339" t="s">
        <v>128</v>
      </c>
      <c r="AP339">
        <v>-2</v>
      </c>
      <c r="AQ339">
        <v>84</v>
      </c>
      <c r="AR339">
        <v>448</v>
      </c>
      <c r="AZ339">
        <v>1200</v>
      </c>
      <c r="BA339">
        <v>1</v>
      </c>
      <c r="BB339" t="str">
        <f t="shared" si="17"/>
        <v xml:space="preserve">N3284F  </v>
      </c>
      <c r="BC339">
        <v>1</v>
      </c>
      <c r="BE339">
        <v>0</v>
      </c>
      <c r="BF339">
        <v>0</v>
      </c>
      <c r="BG339">
        <v>0</v>
      </c>
      <c r="BH339">
        <v>1800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"17:55:22.670"</f>
        <v>17:55:22.670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118</v>
      </c>
      <c r="CQ339">
        <v>219</v>
      </c>
      <c r="CR339">
        <v>3</v>
      </c>
      <c r="CW339">
        <v>10014348</v>
      </c>
      <c r="CY339">
        <v>1</v>
      </c>
      <c r="CZ339">
        <v>0</v>
      </c>
      <c r="DA339">
        <v>0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"11/08/2021 17:55:22.956"</f>
        <v>11/08/2021 17:55:22.956</v>
      </c>
      <c r="C340" t="str">
        <f t="shared" si="16"/>
        <v>FFDFD3C0</v>
      </c>
      <c r="D340" t="s">
        <v>113</v>
      </c>
      <c r="E340">
        <v>4</v>
      </c>
      <c r="H340">
        <v>10</v>
      </c>
      <c r="I340" t="s">
        <v>114</v>
      </c>
      <c r="J340" t="s">
        <v>115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"17:55:22.664"</f>
        <v>17:55:22.664</v>
      </c>
      <c r="T340" t="str">
        <f>"17:55:22.264"</f>
        <v>17:55:22.264</v>
      </c>
      <c r="U340" t="str">
        <f t="shared" si="15"/>
        <v>A38EF2</v>
      </c>
      <c r="V340">
        <v>0</v>
      </c>
      <c r="W340">
        <v>0</v>
      </c>
      <c r="X340">
        <v>2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278</v>
      </c>
      <c r="AJ340">
        <v>33.776049999999998</v>
      </c>
      <c r="AK340" t="s">
        <v>269</v>
      </c>
      <c r="AL340">
        <v>-84.886764999999997</v>
      </c>
      <c r="AM340">
        <v>25</v>
      </c>
      <c r="AN340">
        <v>1575</v>
      </c>
      <c r="AO340" t="s">
        <v>128</v>
      </c>
      <c r="AP340">
        <v>-2</v>
      </c>
      <c r="AQ340">
        <v>84</v>
      </c>
      <c r="AR340">
        <v>448</v>
      </c>
      <c r="AZ340">
        <v>1200</v>
      </c>
      <c r="BA340">
        <v>1</v>
      </c>
      <c r="BB340" t="str">
        <f t="shared" si="17"/>
        <v xml:space="preserve">N3284F  </v>
      </c>
      <c r="BC340">
        <v>1</v>
      </c>
      <c r="BE340">
        <v>0</v>
      </c>
      <c r="BF340">
        <v>0</v>
      </c>
      <c r="BG340">
        <v>0</v>
      </c>
      <c r="BH340">
        <v>1800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"17:55:22.670"</f>
        <v>17:55:22.670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118</v>
      </c>
      <c r="CQ340">
        <v>219</v>
      </c>
      <c r="CR340">
        <v>3</v>
      </c>
      <c r="CW340">
        <v>10014348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"11/08/2021 17:55:22.956"</f>
        <v>11/08/2021 17:55:22.956</v>
      </c>
      <c r="C341" t="str">
        <f t="shared" si="16"/>
        <v>FFDFD3C0</v>
      </c>
      <c r="D341" t="s">
        <v>124</v>
      </c>
      <c r="E341">
        <v>8</v>
      </c>
      <c r="H341">
        <v>176</v>
      </c>
      <c r="I341" t="s">
        <v>114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"17:55:22.664"</f>
        <v>17:55:22.664</v>
      </c>
      <c r="T341" t="str">
        <f>"17:55:22.264"</f>
        <v>17:55:22.264</v>
      </c>
      <c r="U341" t="str">
        <f t="shared" si="15"/>
        <v>A38EF2</v>
      </c>
      <c r="V341">
        <v>0</v>
      </c>
      <c r="W341">
        <v>0</v>
      </c>
      <c r="X341">
        <v>2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278</v>
      </c>
      <c r="AJ341">
        <v>33.776049999999998</v>
      </c>
      <c r="AK341" t="s">
        <v>269</v>
      </c>
      <c r="AL341">
        <v>-84.886764999999997</v>
      </c>
      <c r="AM341">
        <v>25</v>
      </c>
      <c r="AN341">
        <v>1575</v>
      </c>
      <c r="AO341" t="s">
        <v>128</v>
      </c>
      <c r="AP341">
        <v>-2</v>
      </c>
      <c r="AQ341">
        <v>84</v>
      </c>
      <c r="AR341">
        <v>448</v>
      </c>
      <c r="AZ341">
        <v>1200</v>
      </c>
      <c r="BA341">
        <v>1</v>
      </c>
      <c r="BB341" t="str">
        <f t="shared" si="17"/>
        <v xml:space="preserve">N3284F  </v>
      </c>
      <c r="BC341">
        <v>1</v>
      </c>
      <c r="BE341">
        <v>0</v>
      </c>
      <c r="BF341">
        <v>0</v>
      </c>
      <c r="BG341">
        <v>0</v>
      </c>
      <c r="BH341">
        <v>1800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"17:55:22.670"</f>
        <v>17:55:22.670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118</v>
      </c>
      <c r="CQ341">
        <v>219</v>
      </c>
      <c r="CR341">
        <v>3</v>
      </c>
      <c r="CW341">
        <v>10014348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"11/08/2021 17:55:22.956"</f>
        <v>11/08/2021 17:55:22.956</v>
      </c>
      <c r="C342" t="str">
        <f t="shared" si="16"/>
        <v>FFDFD3C0</v>
      </c>
      <c r="D342" t="s">
        <v>119</v>
      </c>
      <c r="E342">
        <v>5</v>
      </c>
      <c r="F342">
        <v>1005</v>
      </c>
      <c r="G342" t="s">
        <v>114</v>
      </c>
      <c r="J342" t="s">
        <v>120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"17:55:22.664"</f>
        <v>17:55:22.664</v>
      </c>
      <c r="T342" t="str">
        <f>"17:55:22.264"</f>
        <v>17:55:22.264</v>
      </c>
      <c r="U342" t="str">
        <f t="shared" si="15"/>
        <v>A38EF2</v>
      </c>
      <c r="V342">
        <v>0</v>
      </c>
      <c r="W342">
        <v>0</v>
      </c>
      <c r="X342">
        <v>2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278</v>
      </c>
      <c r="AJ342">
        <v>33.776049999999998</v>
      </c>
      <c r="AK342" t="s">
        <v>269</v>
      </c>
      <c r="AL342">
        <v>-84.886764999999997</v>
      </c>
      <c r="AM342">
        <v>25</v>
      </c>
      <c r="AN342">
        <v>1575</v>
      </c>
      <c r="AO342" t="s">
        <v>128</v>
      </c>
      <c r="AP342">
        <v>-2</v>
      </c>
      <c r="AQ342">
        <v>84</v>
      </c>
      <c r="AR342">
        <v>448</v>
      </c>
      <c r="AZ342">
        <v>1200</v>
      </c>
      <c r="BA342">
        <v>1</v>
      </c>
      <c r="BB342" t="str">
        <f t="shared" si="17"/>
        <v xml:space="preserve">N3284F  </v>
      </c>
      <c r="BC342">
        <v>1</v>
      </c>
      <c r="BE342">
        <v>0</v>
      </c>
      <c r="BF342">
        <v>0</v>
      </c>
      <c r="BG342">
        <v>0</v>
      </c>
      <c r="BH342">
        <v>1800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"17:55:22.670"</f>
        <v>17:55:22.670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118</v>
      </c>
      <c r="CQ342">
        <v>219</v>
      </c>
      <c r="CR342">
        <v>3</v>
      </c>
      <c r="CW342">
        <v>10014348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"11/08/2021 17:55:23.989"</f>
        <v>11/08/2021 17:55:23.989</v>
      </c>
      <c r="C343" t="str">
        <f t="shared" si="16"/>
        <v>FFDFD3C0</v>
      </c>
      <c r="D343" t="s">
        <v>124</v>
      </c>
      <c r="E343">
        <v>8</v>
      </c>
      <c r="H343">
        <v>176</v>
      </c>
      <c r="I343" t="s">
        <v>114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"17:55:23.680"</f>
        <v>17:55:23.680</v>
      </c>
      <c r="T343" t="str">
        <f>"17:55:23.180"</f>
        <v>17:55:23.180</v>
      </c>
      <c r="U343" t="str">
        <f t="shared" si="15"/>
        <v>A38EF2</v>
      </c>
      <c r="V343">
        <v>0</v>
      </c>
      <c r="W343">
        <v>0</v>
      </c>
      <c r="X343">
        <v>2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279</v>
      </c>
      <c r="AJ343">
        <v>33.776457000000001</v>
      </c>
      <c r="AK343" t="s">
        <v>269</v>
      </c>
      <c r="AL343">
        <v>-84.886764999999997</v>
      </c>
      <c r="AM343">
        <v>25</v>
      </c>
      <c r="AN343">
        <v>1575</v>
      </c>
      <c r="AO343" t="s">
        <v>128</v>
      </c>
      <c r="AP343">
        <v>0</v>
      </c>
      <c r="AQ343">
        <v>84</v>
      </c>
      <c r="AR343">
        <v>384</v>
      </c>
      <c r="AZ343">
        <v>1200</v>
      </c>
      <c r="BA343">
        <v>1</v>
      </c>
      <c r="BB343" t="str">
        <f t="shared" si="17"/>
        <v xml:space="preserve">N3284F  </v>
      </c>
      <c r="BC343">
        <v>1</v>
      </c>
      <c r="BE343">
        <v>0</v>
      </c>
      <c r="BF343">
        <v>0</v>
      </c>
      <c r="BG343">
        <v>0</v>
      </c>
      <c r="BH343">
        <v>1825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"17:55:23.683"</f>
        <v>17:55:23.683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118</v>
      </c>
      <c r="CQ343">
        <v>219</v>
      </c>
      <c r="CR343">
        <v>0</v>
      </c>
      <c r="CW343">
        <v>57394</v>
      </c>
      <c r="CY343">
        <v>1</v>
      </c>
      <c r="CZ343">
        <v>0</v>
      </c>
      <c r="DA343">
        <v>0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"11/08/2021 17:55:23.989"</f>
        <v>11/08/2021 17:55:23.989</v>
      </c>
      <c r="C344" t="str">
        <f t="shared" si="16"/>
        <v>FFDFD3C0</v>
      </c>
      <c r="D344" t="s">
        <v>119</v>
      </c>
      <c r="E344">
        <v>5</v>
      </c>
      <c r="F344">
        <v>1005</v>
      </c>
      <c r="G344" t="s">
        <v>114</v>
      </c>
      <c r="J344" t="s">
        <v>120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"17:55:23.680"</f>
        <v>17:55:23.680</v>
      </c>
      <c r="T344" t="str">
        <f>"17:55:23.180"</f>
        <v>17:55:23.180</v>
      </c>
      <c r="U344" t="str">
        <f t="shared" si="15"/>
        <v>A38EF2</v>
      </c>
      <c r="V344">
        <v>0</v>
      </c>
      <c r="W344">
        <v>0</v>
      </c>
      <c r="X344">
        <v>2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279</v>
      </c>
      <c r="AJ344">
        <v>33.776457000000001</v>
      </c>
      <c r="AK344" t="s">
        <v>269</v>
      </c>
      <c r="AL344">
        <v>-84.886764999999997</v>
      </c>
      <c r="AM344">
        <v>25</v>
      </c>
      <c r="AN344">
        <v>1575</v>
      </c>
      <c r="AO344" t="s">
        <v>128</v>
      </c>
      <c r="AP344">
        <v>0</v>
      </c>
      <c r="AQ344">
        <v>84</v>
      </c>
      <c r="AR344">
        <v>384</v>
      </c>
      <c r="AZ344">
        <v>1200</v>
      </c>
      <c r="BA344">
        <v>1</v>
      </c>
      <c r="BB344" t="str">
        <f t="shared" si="17"/>
        <v xml:space="preserve">N3284F  </v>
      </c>
      <c r="BC344">
        <v>1</v>
      </c>
      <c r="BE344">
        <v>0</v>
      </c>
      <c r="BF344">
        <v>0</v>
      </c>
      <c r="BG344">
        <v>0</v>
      </c>
      <c r="BH344">
        <v>1825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"17:55:23.683"</f>
        <v>17:55:23.683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118</v>
      </c>
      <c r="CQ344">
        <v>219</v>
      </c>
      <c r="CR344">
        <v>0</v>
      </c>
      <c r="CW344">
        <v>57394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"11/08/2021 17:55:24.082"</f>
        <v>11/08/2021 17:55:24.082</v>
      </c>
      <c r="C345" t="str">
        <f t="shared" si="16"/>
        <v>FFDFD3C0</v>
      </c>
      <c r="D345" t="s">
        <v>121</v>
      </c>
      <c r="E345">
        <v>4</v>
      </c>
      <c r="F345">
        <v>2004</v>
      </c>
      <c r="G345" t="s">
        <v>122</v>
      </c>
      <c r="J345" t="s">
        <v>123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"17:55:23.680"</f>
        <v>17:55:23.680</v>
      </c>
      <c r="T345" t="str">
        <f>"17:55:23.180"</f>
        <v>17:55:23.180</v>
      </c>
      <c r="U345" t="str">
        <f t="shared" si="15"/>
        <v>A38EF2</v>
      </c>
      <c r="V345">
        <v>0</v>
      </c>
      <c r="W345">
        <v>0</v>
      </c>
      <c r="X345">
        <v>2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279</v>
      </c>
      <c r="AJ345">
        <v>33.776457000000001</v>
      </c>
      <c r="AK345" t="s">
        <v>269</v>
      </c>
      <c r="AL345">
        <v>-84.886764999999997</v>
      </c>
      <c r="AM345">
        <v>25</v>
      </c>
      <c r="AN345">
        <v>1575</v>
      </c>
      <c r="AO345" t="s">
        <v>128</v>
      </c>
      <c r="AP345">
        <v>0</v>
      </c>
      <c r="AQ345">
        <v>84</v>
      </c>
      <c r="AR345">
        <v>384</v>
      </c>
      <c r="AZ345">
        <v>1200</v>
      </c>
      <c r="BA345">
        <v>1</v>
      </c>
      <c r="BB345" t="str">
        <f t="shared" si="17"/>
        <v xml:space="preserve">N3284F  </v>
      </c>
      <c r="BC345">
        <v>1</v>
      </c>
      <c r="BE345">
        <v>0</v>
      </c>
      <c r="BF345">
        <v>0</v>
      </c>
      <c r="BG345">
        <v>0</v>
      </c>
      <c r="BH345">
        <v>1825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"17:55:23.683"</f>
        <v>17:55:23.683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118</v>
      </c>
      <c r="CQ345">
        <v>219</v>
      </c>
      <c r="CR345">
        <v>0</v>
      </c>
      <c r="CW345">
        <v>57394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"11/08/2021 17:55:24.082"</f>
        <v>11/08/2021 17:55:24.082</v>
      </c>
      <c r="C346" t="str">
        <f t="shared" si="16"/>
        <v>FFDFD3C0</v>
      </c>
      <c r="D346" t="s">
        <v>113</v>
      </c>
      <c r="E346">
        <v>4</v>
      </c>
      <c r="H346">
        <v>10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"17:55:23.680"</f>
        <v>17:55:23.680</v>
      </c>
      <c r="T346" t="str">
        <f>"17:55:23.180"</f>
        <v>17:55:23.180</v>
      </c>
      <c r="U346" t="str">
        <f t="shared" si="15"/>
        <v>A38EF2</v>
      </c>
      <c r="V346">
        <v>0</v>
      </c>
      <c r="W346">
        <v>0</v>
      </c>
      <c r="X346">
        <v>2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279</v>
      </c>
      <c r="AJ346">
        <v>33.776457000000001</v>
      </c>
      <c r="AK346" t="s">
        <v>269</v>
      </c>
      <c r="AL346">
        <v>-84.886764999999997</v>
      </c>
      <c r="AM346">
        <v>25</v>
      </c>
      <c r="AN346">
        <v>1575</v>
      </c>
      <c r="AO346" t="s">
        <v>128</v>
      </c>
      <c r="AP346">
        <v>0</v>
      </c>
      <c r="AQ346">
        <v>84</v>
      </c>
      <c r="AR346">
        <v>384</v>
      </c>
      <c r="AZ346">
        <v>1200</v>
      </c>
      <c r="BA346">
        <v>1</v>
      </c>
      <c r="BB346" t="str">
        <f t="shared" si="17"/>
        <v xml:space="preserve">N3284F  </v>
      </c>
      <c r="BC346">
        <v>1</v>
      </c>
      <c r="BE346">
        <v>0</v>
      </c>
      <c r="BF346">
        <v>0</v>
      </c>
      <c r="BG346">
        <v>0</v>
      </c>
      <c r="BH346">
        <v>1825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"17:55:23.683"</f>
        <v>17:55:23.683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118</v>
      </c>
      <c r="CQ346">
        <v>219</v>
      </c>
      <c r="CR346">
        <v>0</v>
      </c>
      <c r="CW346">
        <v>57394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"11/08/2021 17:55:25.098"</f>
        <v>11/08/2021 17:55:25.098</v>
      </c>
      <c r="C347" t="str">
        <f t="shared" si="16"/>
        <v>FFDFD3C0</v>
      </c>
      <c r="D347" t="s">
        <v>113</v>
      </c>
      <c r="E347">
        <v>4</v>
      </c>
      <c r="H347">
        <v>10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"17:55:24.742"</f>
        <v>17:55:24.742</v>
      </c>
      <c r="T347" t="str">
        <f>"17:55:24.342"</f>
        <v>17:55:24.342</v>
      </c>
      <c r="U347" t="str">
        <f t="shared" si="15"/>
        <v>A38EF2</v>
      </c>
      <c r="V347">
        <v>0</v>
      </c>
      <c r="W347">
        <v>0</v>
      </c>
      <c r="X347">
        <v>2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280</v>
      </c>
      <c r="AJ347">
        <v>33.776865000000001</v>
      </c>
      <c r="AK347" t="s">
        <v>269</v>
      </c>
      <c r="AL347">
        <v>-84.886764999999997</v>
      </c>
      <c r="AM347">
        <v>25</v>
      </c>
      <c r="AN347">
        <v>1600</v>
      </c>
      <c r="AO347" t="s">
        <v>128</v>
      </c>
      <c r="AP347">
        <v>2</v>
      </c>
      <c r="AQ347">
        <v>84</v>
      </c>
      <c r="AR347">
        <v>448</v>
      </c>
      <c r="AZ347">
        <v>1200</v>
      </c>
      <c r="BA347">
        <v>1</v>
      </c>
      <c r="BB347" t="str">
        <f t="shared" si="17"/>
        <v xml:space="preserve">N3284F  </v>
      </c>
      <c r="BC347">
        <v>1</v>
      </c>
      <c r="BE347">
        <v>0</v>
      </c>
      <c r="BF347">
        <v>0</v>
      </c>
      <c r="BG347">
        <v>0</v>
      </c>
      <c r="BH347">
        <v>1825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"17:55:24.744"</f>
        <v>17:55:24.744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118</v>
      </c>
      <c r="CQ347">
        <v>219</v>
      </c>
      <c r="CR347">
        <v>3</v>
      </c>
      <c r="CW347">
        <v>10017703</v>
      </c>
      <c r="CY347">
        <v>1</v>
      </c>
      <c r="CZ347">
        <v>0</v>
      </c>
      <c r="DA347">
        <v>0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"11/08/2021 17:55:25.098"</f>
        <v>11/08/2021 17:55:25.098</v>
      </c>
      <c r="C348" t="str">
        <f t="shared" si="16"/>
        <v>FFDFD3C0</v>
      </c>
      <c r="D348" t="s">
        <v>124</v>
      </c>
      <c r="E348">
        <v>8</v>
      </c>
      <c r="H348">
        <v>176</v>
      </c>
      <c r="I348" t="s">
        <v>114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"17:55:24.742"</f>
        <v>17:55:24.742</v>
      </c>
      <c r="T348" t="str">
        <f>"17:55:24.342"</f>
        <v>17:55:24.342</v>
      </c>
      <c r="U348" t="str">
        <f t="shared" si="15"/>
        <v>A38EF2</v>
      </c>
      <c r="V348">
        <v>0</v>
      </c>
      <c r="W348">
        <v>0</v>
      </c>
      <c r="X348">
        <v>2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280</v>
      </c>
      <c r="AJ348">
        <v>33.776865000000001</v>
      </c>
      <c r="AK348" t="s">
        <v>269</v>
      </c>
      <c r="AL348">
        <v>-84.886764999999997</v>
      </c>
      <c r="AM348">
        <v>25</v>
      </c>
      <c r="AN348">
        <v>1600</v>
      </c>
      <c r="AO348" t="s">
        <v>128</v>
      </c>
      <c r="AP348">
        <v>2</v>
      </c>
      <c r="AQ348">
        <v>84</v>
      </c>
      <c r="AR348">
        <v>448</v>
      </c>
      <c r="AZ348">
        <v>1200</v>
      </c>
      <c r="BA348">
        <v>1</v>
      </c>
      <c r="BB348" t="str">
        <f t="shared" si="17"/>
        <v xml:space="preserve">N3284F  </v>
      </c>
      <c r="BC348">
        <v>1</v>
      </c>
      <c r="BE348">
        <v>0</v>
      </c>
      <c r="BF348">
        <v>0</v>
      </c>
      <c r="BG348">
        <v>0</v>
      </c>
      <c r="BH348">
        <v>1825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"17:55:24.744"</f>
        <v>17:55:24.744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118</v>
      </c>
      <c r="CQ348">
        <v>219</v>
      </c>
      <c r="CR348">
        <v>3</v>
      </c>
      <c r="CW348">
        <v>10017703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1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"11/08/2021 17:55:25.098"</f>
        <v>11/08/2021 17:55:25.098</v>
      </c>
      <c r="C349" t="str">
        <f t="shared" si="16"/>
        <v>FFDFD3C0</v>
      </c>
      <c r="D349" t="s">
        <v>119</v>
      </c>
      <c r="E349">
        <v>5</v>
      </c>
      <c r="F349">
        <v>1005</v>
      </c>
      <c r="G349" t="s">
        <v>114</v>
      </c>
      <c r="J349" t="s">
        <v>120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"17:55:24.742"</f>
        <v>17:55:24.742</v>
      </c>
      <c r="T349" t="str">
        <f>"17:55:24.342"</f>
        <v>17:55:24.342</v>
      </c>
      <c r="U349" t="str">
        <f t="shared" si="15"/>
        <v>A38EF2</v>
      </c>
      <c r="V349">
        <v>0</v>
      </c>
      <c r="W349">
        <v>0</v>
      </c>
      <c r="X349">
        <v>2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280</v>
      </c>
      <c r="AJ349">
        <v>33.776865000000001</v>
      </c>
      <c r="AK349" t="s">
        <v>269</v>
      </c>
      <c r="AL349">
        <v>-84.886764999999997</v>
      </c>
      <c r="AM349">
        <v>25</v>
      </c>
      <c r="AN349">
        <v>1600</v>
      </c>
      <c r="AO349" t="s">
        <v>128</v>
      </c>
      <c r="AP349">
        <v>2</v>
      </c>
      <c r="AQ349">
        <v>84</v>
      </c>
      <c r="AR349">
        <v>448</v>
      </c>
      <c r="AZ349">
        <v>1200</v>
      </c>
      <c r="BA349">
        <v>1</v>
      </c>
      <c r="BB349" t="str">
        <f t="shared" si="17"/>
        <v xml:space="preserve">N3284F  </v>
      </c>
      <c r="BC349">
        <v>1</v>
      </c>
      <c r="BE349">
        <v>0</v>
      </c>
      <c r="BF349">
        <v>0</v>
      </c>
      <c r="BG349">
        <v>0</v>
      </c>
      <c r="BH349">
        <v>1825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"17:55:24.744"</f>
        <v>17:55:24.744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118</v>
      </c>
      <c r="CQ349">
        <v>219</v>
      </c>
      <c r="CR349">
        <v>3</v>
      </c>
      <c r="CW349">
        <v>10017703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"11/08/2021 17:55:25.098"</f>
        <v>11/08/2021 17:55:25.098</v>
      </c>
      <c r="C350" t="str">
        <f t="shared" si="16"/>
        <v>FFDFD3C0</v>
      </c>
      <c r="D350" t="s">
        <v>121</v>
      </c>
      <c r="E350">
        <v>4</v>
      </c>
      <c r="F350">
        <v>2004</v>
      </c>
      <c r="G350" t="s">
        <v>122</v>
      </c>
      <c r="J350" t="s">
        <v>123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"17:55:24.742"</f>
        <v>17:55:24.742</v>
      </c>
      <c r="T350" t="str">
        <f>"17:55:24.342"</f>
        <v>17:55:24.342</v>
      </c>
      <c r="U350" t="str">
        <f t="shared" si="15"/>
        <v>A38EF2</v>
      </c>
      <c r="V350">
        <v>0</v>
      </c>
      <c r="W350">
        <v>0</v>
      </c>
      <c r="X350">
        <v>2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280</v>
      </c>
      <c r="AJ350">
        <v>33.776865000000001</v>
      </c>
      <c r="AK350" t="s">
        <v>269</v>
      </c>
      <c r="AL350">
        <v>-84.886764999999997</v>
      </c>
      <c r="AM350">
        <v>25</v>
      </c>
      <c r="AN350">
        <v>1600</v>
      </c>
      <c r="AO350" t="s">
        <v>128</v>
      </c>
      <c r="AP350">
        <v>2</v>
      </c>
      <c r="AQ350">
        <v>84</v>
      </c>
      <c r="AR350">
        <v>448</v>
      </c>
      <c r="AZ350">
        <v>1200</v>
      </c>
      <c r="BA350">
        <v>1</v>
      </c>
      <c r="BB350" t="str">
        <f t="shared" si="17"/>
        <v xml:space="preserve">N3284F  </v>
      </c>
      <c r="BC350">
        <v>1</v>
      </c>
      <c r="BE350">
        <v>0</v>
      </c>
      <c r="BF350">
        <v>0</v>
      </c>
      <c r="BG350">
        <v>0</v>
      </c>
      <c r="BH350">
        <v>1825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"17:55:24.744"</f>
        <v>17:55:24.744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118</v>
      </c>
      <c r="CQ350">
        <v>219</v>
      </c>
      <c r="CR350">
        <v>3</v>
      </c>
      <c r="CW350">
        <v>10017703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"11/08/2021 17:55:26.020"</f>
        <v>11/08/2021 17:55:26.020</v>
      </c>
      <c r="C351" t="str">
        <f t="shared" si="16"/>
        <v>FFDFD3C0</v>
      </c>
      <c r="D351" t="s">
        <v>121</v>
      </c>
      <c r="E351">
        <v>4</v>
      </c>
      <c r="F351">
        <v>2004</v>
      </c>
      <c r="G351" t="s">
        <v>122</v>
      </c>
      <c r="J351" t="s">
        <v>123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"17:55:25.805"</f>
        <v>17:55:25.805</v>
      </c>
      <c r="T351" t="str">
        <f>"17:55:25.305"</f>
        <v>17:55:25.305</v>
      </c>
      <c r="U351" t="str">
        <f t="shared" si="15"/>
        <v>A38EF2</v>
      </c>
      <c r="V351">
        <v>0</v>
      </c>
      <c r="W351">
        <v>0</v>
      </c>
      <c r="X351">
        <v>2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281</v>
      </c>
      <c r="AJ351">
        <v>33.777273000000001</v>
      </c>
      <c r="AK351" t="s">
        <v>271</v>
      </c>
      <c r="AL351">
        <v>-84.886723000000003</v>
      </c>
      <c r="AM351">
        <v>25</v>
      </c>
      <c r="AN351">
        <v>1600</v>
      </c>
      <c r="AO351" t="s">
        <v>128</v>
      </c>
      <c r="AP351">
        <v>2</v>
      </c>
      <c r="AQ351">
        <v>84</v>
      </c>
      <c r="AR351">
        <v>448</v>
      </c>
      <c r="AZ351">
        <v>1200</v>
      </c>
      <c r="BA351">
        <v>1</v>
      </c>
      <c r="BB351" t="str">
        <f t="shared" si="17"/>
        <v xml:space="preserve">N3284F  </v>
      </c>
      <c r="BC351">
        <v>1</v>
      </c>
      <c r="BE351">
        <v>0</v>
      </c>
      <c r="BF351">
        <v>0</v>
      </c>
      <c r="BG351">
        <v>0</v>
      </c>
      <c r="BH351">
        <v>1850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"17:55:25.809"</f>
        <v>17:55:25.809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118</v>
      </c>
      <c r="CQ351">
        <v>219</v>
      </c>
      <c r="CR351">
        <v>3</v>
      </c>
      <c r="CW351">
        <v>10019456</v>
      </c>
      <c r="CY351">
        <v>1</v>
      </c>
      <c r="CZ351">
        <v>0</v>
      </c>
      <c r="DA351">
        <v>0</v>
      </c>
      <c r="DB351">
        <v>0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"11/08/2021 17:55:26.020"</f>
        <v>11/08/2021 17:55:26.020</v>
      </c>
      <c r="C352" t="str">
        <f t="shared" si="16"/>
        <v>FFDFD3C0</v>
      </c>
      <c r="D352" t="s">
        <v>113</v>
      </c>
      <c r="E352">
        <v>4</v>
      </c>
      <c r="H352">
        <v>10</v>
      </c>
      <c r="I352" t="s">
        <v>114</v>
      </c>
      <c r="J352" t="s">
        <v>115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"17:55:25.805"</f>
        <v>17:55:25.805</v>
      </c>
      <c r="T352" t="str">
        <f>"17:55:25.305"</f>
        <v>17:55:25.305</v>
      </c>
      <c r="U352" t="str">
        <f t="shared" si="15"/>
        <v>A38EF2</v>
      </c>
      <c r="V352">
        <v>0</v>
      </c>
      <c r="W352">
        <v>0</v>
      </c>
      <c r="X352">
        <v>2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281</v>
      </c>
      <c r="AJ352">
        <v>33.777273000000001</v>
      </c>
      <c r="AK352" t="s">
        <v>271</v>
      </c>
      <c r="AL352">
        <v>-84.886723000000003</v>
      </c>
      <c r="AM352">
        <v>25</v>
      </c>
      <c r="AN352">
        <v>1600</v>
      </c>
      <c r="AO352" t="s">
        <v>128</v>
      </c>
      <c r="AP352">
        <v>2</v>
      </c>
      <c r="AQ352">
        <v>84</v>
      </c>
      <c r="AR352">
        <v>448</v>
      </c>
      <c r="AZ352">
        <v>1200</v>
      </c>
      <c r="BA352">
        <v>1</v>
      </c>
      <c r="BB352" t="str">
        <f t="shared" si="17"/>
        <v xml:space="preserve">N3284F  </v>
      </c>
      <c r="BC352">
        <v>1</v>
      </c>
      <c r="BE352">
        <v>0</v>
      </c>
      <c r="BF352">
        <v>0</v>
      </c>
      <c r="BG352">
        <v>0</v>
      </c>
      <c r="BH352">
        <v>1850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"17:55:25.809"</f>
        <v>17:55:25.809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118</v>
      </c>
      <c r="CQ352">
        <v>219</v>
      </c>
      <c r="CR352">
        <v>3</v>
      </c>
      <c r="CW352">
        <v>10019456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"11/08/2021 17:55:26.035"</f>
        <v>11/08/2021 17:55:26.035</v>
      </c>
      <c r="C353" t="str">
        <f t="shared" si="16"/>
        <v>FFDFD3C0</v>
      </c>
      <c r="D353" t="s">
        <v>119</v>
      </c>
      <c r="E353">
        <v>5</v>
      </c>
      <c r="F353">
        <v>1005</v>
      </c>
      <c r="G353" t="s">
        <v>114</v>
      </c>
      <c r="J353" t="s">
        <v>120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"17:55:25.805"</f>
        <v>17:55:25.805</v>
      </c>
      <c r="T353" t="str">
        <f>"17:55:25.305"</f>
        <v>17:55:25.305</v>
      </c>
      <c r="U353" t="str">
        <f t="shared" si="15"/>
        <v>A38EF2</v>
      </c>
      <c r="V353">
        <v>0</v>
      </c>
      <c r="W353">
        <v>0</v>
      </c>
      <c r="X353">
        <v>2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281</v>
      </c>
      <c r="AJ353">
        <v>33.777273000000001</v>
      </c>
      <c r="AK353" t="s">
        <v>271</v>
      </c>
      <c r="AL353">
        <v>-84.886723000000003</v>
      </c>
      <c r="AM353">
        <v>25</v>
      </c>
      <c r="AN353">
        <v>1600</v>
      </c>
      <c r="AO353" t="s">
        <v>128</v>
      </c>
      <c r="AP353">
        <v>2</v>
      </c>
      <c r="AQ353">
        <v>84</v>
      </c>
      <c r="AR353">
        <v>448</v>
      </c>
      <c r="AZ353">
        <v>1200</v>
      </c>
      <c r="BA353">
        <v>1</v>
      </c>
      <c r="BB353" t="str">
        <f t="shared" si="17"/>
        <v xml:space="preserve">N3284F  </v>
      </c>
      <c r="BC353">
        <v>1</v>
      </c>
      <c r="BE353">
        <v>0</v>
      </c>
      <c r="BF353">
        <v>0</v>
      </c>
      <c r="BG353">
        <v>0</v>
      </c>
      <c r="BH353">
        <v>1850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"17:55:25.809"</f>
        <v>17:55:25.809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118</v>
      </c>
      <c r="CQ353">
        <v>219</v>
      </c>
      <c r="CR353">
        <v>3</v>
      </c>
      <c r="CW353">
        <v>10019456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"11/08/2021 17:55:26.035"</f>
        <v>11/08/2021 17:55:26.035</v>
      </c>
      <c r="C354" t="str">
        <f t="shared" si="16"/>
        <v>FFDFD3C0</v>
      </c>
      <c r="D354" t="s">
        <v>124</v>
      </c>
      <c r="E354">
        <v>8</v>
      </c>
      <c r="H354">
        <v>176</v>
      </c>
      <c r="I354" t="s">
        <v>114</v>
      </c>
      <c r="J354" t="s">
        <v>125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"17:55:25.805"</f>
        <v>17:55:25.805</v>
      </c>
      <c r="T354" t="str">
        <f>"17:55:25.305"</f>
        <v>17:55:25.305</v>
      </c>
      <c r="U354" t="str">
        <f t="shared" si="15"/>
        <v>A38EF2</v>
      </c>
      <c r="V354">
        <v>0</v>
      </c>
      <c r="W354">
        <v>0</v>
      </c>
      <c r="X354">
        <v>2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281</v>
      </c>
      <c r="AJ354">
        <v>33.777273000000001</v>
      </c>
      <c r="AK354" t="s">
        <v>271</v>
      </c>
      <c r="AL354">
        <v>-84.886723000000003</v>
      </c>
      <c r="AM354">
        <v>25</v>
      </c>
      <c r="AN354">
        <v>1600</v>
      </c>
      <c r="AO354" t="s">
        <v>128</v>
      </c>
      <c r="AP354">
        <v>2</v>
      </c>
      <c r="AQ354">
        <v>84</v>
      </c>
      <c r="AR354">
        <v>448</v>
      </c>
      <c r="AZ354">
        <v>1200</v>
      </c>
      <c r="BA354">
        <v>1</v>
      </c>
      <c r="BB354" t="str">
        <f t="shared" si="17"/>
        <v xml:space="preserve">N3284F  </v>
      </c>
      <c r="BC354">
        <v>1</v>
      </c>
      <c r="BE354">
        <v>0</v>
      </c>
      <c r="BF354">
        <v>0</v>
      </c>
      <c r="BG354">
        <v>0</v>
      </c>
      <c r="BH354">
        <v>1850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"17:55:25.809"</f>
        <v>17:55:25.809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118</v>
      </c>
      <c r="CQ354">
        <v>219</v>
      </c>
      <c r="CR354">
        <v>3</v>
      </c>
      <c r="CW354">
        <v>10019456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"11/08/2021 17:55:27.284"</f>
        <v>11/08/2021 17:55:27.284</v>
      </c>
      <c r="C355" t="str">
        <f t="shared" si="16"/>
        <v>FFDFD3C0</v>
      </c>
      <c r="D355" t="s">
        <v>124</v>
      </c>
      <c r="E355">
        <v>8</v>
      </c>
      <c r="H355">
        <v>176</v>
      </c>
      <c r="I355" t="s">
        <v>114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"17:55:26.789"</f>
        <v>17:55:26.789</v>
      </c>
      <c r="T355" t="str">
        <f>"17:55:26.389"</f>
        <v>17:55:26.389</v>
      </c>
      <c r="U355" t="str">
        <f t="shared" si="15"/>
        <v>A38EF2</v>
      </c>
      <c r="V355">
        <v>0</v>
      </c>
      <c r="W355">
        <v>0</v>
      </c>
      <c r="X355">
        <v>2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282</v>
      </c>
      <c r="AJ355">
        <v>33.777701999999998</v>
      </c>
      <c r="AK355" t="s">
        <v>271</v>
      </c>
      <c r="AL355">
        <v>-84.886723000000003</v>
      </c>
      <c r="AM355">
        <v>25</v>
      </c>
      <c r="AN355">
        <v>1600</v>
      </c>
      <c r="AO355" t="s">
        <v>128</v>
      </c>
      <c r="AP355">
        <v>1</v>
      </c>
      <c r="AQ355">
        <v>85</v>
      </c>
      <c r="AR355">
        <v>576</v>
      </c>
      <c r="AZ355">
        <v>1200</v>
      </c>
      <c r="BA355">
        <v>1</v>
      </c>
      <c r="BB355" t="str">
        <f t="shared" si="17"/>
        <v xml:space="preserve">N3284F  </v>
      </c>
      <c r="BC355">
        <v>1</v>
      </c>
      <c r="BE355">
        <v>0</v>
      </c>
      <c r="BF355">
        <v>0</v>
      </c>
      <c r="BG355">
        <v>0</v>
      </c>
      <c r="BH355">
        <v>1850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"17:55:26.796"</f>
        <v>17:55:26.796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118</v>
      </c>
      <c r="CQ355">
        <v>219</v>
      </c>
      <c r="CR355">
        <v>3</v>
      </c>
      <c r="CW355">
        <v>10021021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"11/08/2021 17:55:27.284"</f>
        <v>11/08/2021 17:55:27.284</v>
      </c>
      <c r="C356" t="str">
        <f t="shared" si="16"/>
        <v>FFDFD3C0</v>
      </c>
      <c r="D356" t="s">
        <v>119</v>
      </c>
      <c r="E356">
        <v>5</v>
      </c>
      <c r="F356">
        <v>1005</v>
      </c>
      <c r="G356" t="s">
        <v>114</v>
      </c>
      <c r="J356" t="s">
        <v>120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"17:55:26.789"</f>
        <v>17:55:26.789</v>
      </c>
      <c r="T356" t="str">
        <f>"17:55:26.389"</f>
        <v>17:55:26.389</v>
      </c>
      <c r="U356" t="str">
        <f t="shared" si="15"/>
        <v>A38EF2</v>
      </c>
      <c r="V356">
        <v>0</v>
      </c>
      <c r="W356">
        <v>0</v>
      </c>
      <c r="X356">
        <v>2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282</v>
      </c>
      <c r="AJ356">
        <v>33.777701999999998</v>
      </c>
      <c r="AK356" t="s">
        <v>271</v>
      </c>
      <c r="AL356">
        <v>-84.886723000000003</v>
      </c>
      <c r="AM356">
        <v>25</v>
      </c>
      <c r="AN356">
        <v>1600</v>
      </c>
      <c r="AO356" t="s">
        <v>128</v>
      </c>
      <c r="AP356">
        <v>1</v>
      </c>
      <c r="AQ356">
        <v>85</v>
      </c>
      <c r="AR356">
        <v>576</v>
      </c>
      <c r="AZ356">
        <v>1200</v>
      </c>
      <c r="BA356">
        <v>1</v>
      </c>
      <c r="BB356" t="str">
        <f t="shared" si="17"/>
        <v xml:space="preserve">N3284F  </v>
      </c>
      <c r="BC356">
        <v>1</v>
      </c>
      <c r="BE356">
        <v>0</v>
      </c>
      <c r="BF356">
        <v>0</v>
      </c>
      <c r="BG356">
        <v>0</v>
      </c>
      <c r="BH356">
        <v>1850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"17:55:26.796"</f>
        <v>17:55:26.796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118</v>
      </c>
      <c r="CQ356">
        <v>219</v>
      </c>
      <c r="CR356">
        <v>3</v>
      </c>
      <c r="CW356">
        <v>10021021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"11/08/2021 17:55:27.284"</f>
        <v>11/08/2021 17:55:27.284</v>
      </c>
      <c r="C357" t="str">
        <f t="shared" si="16"/>
        <v>FFDFD3C0</v>
      </c>
      <c r="D357" t="s">
        <v>121</v>
      </c>
      <c r="E357">
        <v>4</v>
      </c>
      <c r="F357">
        <v>2004</v>
      </c>
      <c r="G357" t="s">
        <v>122</v>
      </c>
      <c r="J357" t="s">
        <v>123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"17:55:26.789"</f>
        <v>17:55:26.789</v>
      </c>
      <c r="T357" t="str">
        <f>"17:55:26.389"</f>
        <v>17:55:26.389</v>
      </c>
      <c r="U357" t="str">
        <f t="shared" si="15"/>
        <v>A38EF2</v>
      </c>
      <c r="V357">
        <v>0</v>
      </c>
      <c r="W357">
        <v>0</v>
      </c>
      <c r="X357">
        <v>2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282</v>
      </c>
      <c r="AJ357">
        <v>33.777701999999998</v>
      </c>
      <c r="AK357" t="s">
        <v>271</v>
      </c>
      <c r="AL357">
        <v>-84.886723000000003</v>
      </c>
      <c r="AM357">
        <v>25</v>
      </c>
      <c r="AN357">
        <v>1600</v>
      </c>
      <c r="AO357" t="s">
        <v>128</v>
      </c>
      <c r="AP357">
        <v>1</v>
      </c>
      <c r="AQ357">
        <v>85</v>
      </c>
      <c r="AR357">
        <v>576</v>
      </c>
      <c r="AZ357">
        <v>1200</v>
      </c>
      <c r="BA357">
        <v>1</v>
      </c>
      <c r="BB357" t="str">
        <f t="shared" si="17"/>
        <v xml:space="preserve">N3284F  </v>
      </c>
      <c r="BC357">
        <v>1</v>
      </c>
      <c r="BE357">
        <v>0</v>
      </c>
      <c r="BF357">
        <v>0</v>
      </c>
      <c r="BG357">
        <v>0</v>
      </c>
      <c r="BH357">
        <v>1850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"17:55:26.796"</f>
        <v>17:55:26.796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118</v>
      </c>
      <c r="CQ357">
        <v>219</v>
      </c>
      <c r="CR357">
        <v>3</v>
      </c>
      <c r="CW357">
        <v>10021021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"11/08/2021 17:55:27.221"</f>
        <v>11/08/2021 17:55:27.221</v>
      </c>
      <c r="C358" t="str">
        <f t="shared" si="16"/>
        <v>FFDFD3C0</v>
      </c>
      <c r="D358" t="s">
        <v>113</v>
      </c>
      <c r="E358">
        <v>4</v>
      </c>
      <c r="H358">
        <v>10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"17:55:26.789"</f>
        <v>17:55:26.789</v>
      </c>
      <c r="T358" t="str">
        <f>"17:55:26.389"</f>
        <v>17:55:26.389</v>
      </c>
      <c r="U358" t="str">
        <f t="shared" si="15"/>
        <v>A38EF2</v>
      </c>
      <c r="V358">
        <v>0</v>
      </c>
      <c r="W358">
        <v>0</v>
      </c>
      <c r="X358">
        <v>2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282</v>
      </c>
      <c r="AJ358">
        <v>33.777701999999998</v>
      </c>
      <c r="AK358" t="s">
        <v>271</v>
      </c>
      <c r="AL358">
        <v>-84.886723000000003</v>
      </c>
      <c r="AM358">
        <v>25</v>
      </c>
      <c r="AN358">
        <v>1600</v>
      </c>
      <c r="AO358" t="s">
        <v>128</v>
      </c>
      <c r="AP358">
        <v>1</v>
      </c>
      <c r="AQ358">
        <v>85</v>
      </c>
      <c r="AR358">
        <v>576</v>
      </c>
      <c r="AZ358">
        <v>1200</v>
      </c>
      <c r="BA358">
        <v>1</v>
      </c>
      <c r="BB358" t="str">
        <f t="shared" si="17"/>
        <v xml:space="preserve">N3284F  </v>
      </c>
      <c r="BC358">
        <v>1</v>
      </c>
      <c r="BE358">
        <v>0</v>
      </c>
      <c r="BF358">
        <v>0</v>
      </c>
      <c r="BG358">
        <v>0</v>
      </c>
      <c r="BH358">
        <v>1850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"17:55:26.796"</f>
        <v>17:55:26.796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118</v>
      </c>
      <c r="CQ358">
        <v>219</v>
      </c>
      <c r="CR358">
        <v>3</v>
      </c>
      <c r="CW358">
        <v>10021021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1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"11/08/2021 17:55:28.026"</f>
        <v>11/08/2021 17:55:28.026</v>
      </c>
      <c r="C359" t="str">
        <f t="shared" si="16"/>
        <v>FFDFD3C0</v>
      </c>
      <c r="D359" t="s">
        <v>113</v>
      </c>
      <c r="E359">
        <v>4</v>
      </c>
      <c r="H359">
        <v>10</v>
      </c>
      <c r="I359" t="s">
        <v>114</v>
      </c>
      <c r="J359" t="s">
        <v>115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"17:55:27.766"</f>
        <v>17:55:27.766</v>
      </c>
      <c r="T359" t="str">
        <f>"17:55:27.366"</f>
        <v>17:55:27.366</v>
      </c>
      <c r="U359" t="str">
        <f t="shared" si="15"/>
        <v>A38EF2</v>
      </c>
      <c r="V359">
        <v>0</v>
      </c>
      <c r="W359">
        <v>0</v>
      </c>
      <c r="X359">
        <v>2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283</v>
      </c>
      <c r="AJ359">
        <v>33.778024000000002</v>
      </c>
      <c r="AK359" t="s">
        <v>269</v>
      </c>
      <c r="AL359">
        <v>-84.886764999999997</v>
      </c>
      <c r="AM359">
        <v>25</v>
      </c>
      <c r="AN359">
        <v>1600</v>
      </c>
      <c r="AO359" t="s">
        <v>128</v>
      </c>
      <c r="AP359">
        <v>-1</v>
      </c>
      <c r="AQ359">
        <v>86</v>
      </c>
      <c r="AR359">
        <v>448</v>
      </c>
      <c r="AZ359">
        <v>1200</v>
      </c>
      <c r="BA359">
        <v>1</v>
      </c>
      <c r="BB359" t="str">
        <f t="shared" si="17"/>
        <v xml:space="preserve">N3284F  </v>
      </c>
      <c r="BC359">
        <v>1</v>
      </c>
      <c r="BE359">
        <v>0</v>
      </c>
      <c r="BF359">
        <v>0</v>
      </c>
      <c r="BG359">
        <v>0</v>
      </c>
      <c r="BH359">
        <v>1850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"17:55:27.769"</f>
        <v>17:55:27.769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118</v>
      </c>
      <c r="CQ359">
        <v>219</v>
      </c>
      <c r="CR359">
        <v>0</v>
      </c>
      <c r="CW359">
        <v>60612</v>
      </c>
      <c r="CY359">
        <v>1</v>
      </c>
      <c r="CZ359">
        <v>0</v>
      </c>
      <c r="DA359">
        <v>0</v>
      </c>
      <c r="DB359">
        <v>0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"11/08/2021 17:55:28.026"</f>
        <v>11/08/2021 17:55:28.026</v>
      </c>
      <c r="C360" t="str">
        <f t="shared" si="16"/>
        <v>FFDFD3C0</v>
      </c>
      <c r="D360" t="s">
        <v>124</v>
      </c>
      <c r="E360">
        <v>8</v>
      </c>
      <c r="H360">
        <v>176</v>
      </c>
      <c r="I360" t="s">
        <v>114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"17:55:27.766"</f>
        <v>17:55:27.766</v>
      </c>
      <c r="T360" t="str">
        <f>"17:55:27.366"</f>
        <v>17:55:27.366</v>
      </c>
      <c r="U360" t="str">
        <f t="shared" si="15"/>
        <v>A38EF2</v>
      </c>
      <c r="V360">
        <v>0</v>
      </c>
      <c r="W360">
        <v>0</v>
      </c>
      <c r="X360">
        <v>2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283</v>
      </c>
      <c r="AJ360">
        <v>33.778024000000002</v>
      </c>
      <c r="AK360" t="s">
        <v>269</v>
      </c>
      <c r="AL360">
        <v>-84.886764999999997</v>
      </c>
      <c r="AM360">
        <v>25</v>
      </c>
      <c r="AN360">
        <v>1600</v>
      </c>
      <c r="AO360" t="s">
        <v>128</v>
      </c>
      <c r="AP360">
        <v>-1</v>
      </c>
      <c r="AQ360">
        <v>86</v>
      </c>
      <c r="AR360">
        <v>448</v>
      </c>
      <c r="AZ360">
        <v>1200</v>
      </c>
      <c r="BA360">
        <v>1</v>
      </c>
      <c r="BB360" t="str">
        <f t="shared" si="17"/>
        <v xml:space="preserve">N3284F  </v>
      </c>
      <c r="BC360">
        <v>1</v>
      </c>
      <c r="BE360">
        <v>0</v>
      </c>
      <c r="BF360">
        <v>0</v>
      </c>
      <c r="BG360">
        <v>0</v>
      </c>
      <c r="BH360">
        <v>1850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"17:55:27.769"</f>
        <v>17:55:27.769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118</v>
      </c>
      <c r="CQ360">
        <v>219</v>
      </c>
      <c r="CR360">
        <v>0</v>
      </c>
      <c r="CW360">
        <v>60612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"11/08/2021 17:55:28.026"</f>
        <v>11/08/2021 17:55:28.026</v>
      </c>
      <c r="C361" t="str">
        <f t="shared" si="16"/>
        <v>FFDFD3C0</v>
      </c>
      <c r="D361" t="s">
        <v>119</v>
      </c>
      <c r="E361">
        <v>5</v>
      </c>
      <c r="F361">
        <v>1005</v>
      </c>
      <c r="G361" t="s">
        <v>114</v>
      </c>
      <c r="J361" t="s">
        <v>120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"17:55:27.766"</f>
        <v>17:55:27.766</v>
      </c>
      <c r="T361" t="str">
        <f>"17:55:27.366"</f>
        <v>17:55:27.366</v>
      </c>
      <c r="U361" t="str">
        <f t="shared" si="15"/>
        <v>A38EF2</v>
      </c>
      <c r="V361">
        <v>0</v>
      </c>
      <c r="W361">
        <v>0</v>
      </c>
      <c r="X361">
        <v>2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283</v>
      </c>
      <c r="AJ361">
        <v>33.778024000000002</v>
      </c>
      <c r="AK361" t="s">
        <v>269</v>
      </c>
      <c r="AL361">
        <v>-84.886764999999997</v>
      </c>
      <c r="AM361">
        <v>25</v>
      </c>
      <c r="AN361">
        <v>1600</v>
      </c>
      <c r="AO361" t="s">
        <v>128</v>
      </c>
      <c r="AP361">
        <v>-1</v>
      </c>
      <c r="AQ361">
        <v>86</v>
      </c>
      <c r="AR361">
        <v>448</v>
      </c>
      <c r="AZ361">
        <v>1200</v>
      </c>
      <c r="BA361">
        <v>1</v>
      </c>
      <c r="BB361" t="str">
        <f t="shared" si="17"/>
        <v xml:space="preserve">N3284F  </v>
      </c>
      <c r="BC361">
        <v>1</v>
      </c>
      <c r="BE361">
        <v>0</v>
      </c>
      <c r="BF361">
        <v>0</v>
      </c>
      <c r="BG361">
        <v>0</v>
      </c>
      <c r="BH361">
        <v>1850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"17:55:27.769"</f>
        <v>17:55:27.769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118</v>
      </c>
      <c r="CQ361">
        <v>219</v>
      </c>
      <c r="CR361">
        <v>0</v>
      </c>
      <c r="CW361">
        <v>60612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"11/08/2021 17:55:28.026"</f>
        <v>11/08/2021 17:55:28.026</v>
      </c>
      <c r="C362" t="str">
        <f t="shared" si="16"/>
        <v>FFDFD3C0</v>
      </c>
      <c r="D362" t="s">
        <v>121</v>
      </c>
      <c r="E362">
        <v>4</v>
      </c>
      <c r="F362">
        <v>2004</v>
      </c>
      <c r="G362" t="s">
        <v>122</v>
      </c>
      <c r="J362" t="s">
        <v>123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"17:55:27.766"</f>
        <v>17:55:27.766</v>
      </c>
      <c r="T362" t="str">
        <f>"17:55:27.366"</f>
        <v>17:55:27.366</v>
      </c>
      <c r="U362" t="str">
        <f t="shared" si="15"/>
        <v>A38EF2</v>
      </c>
      <c r="V362">
        <v>0</v>
      </c>
      <c r="W362">
        <v>0</v>
      </c>
      <c r="X362">
        <v>2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283</v>
      </c>
      <c r="AJ362">
        <v>33.778024000000002</v>
      </c>
      <c r="AK362" t="s">
        <v>269</v>
      </c>
      <c r="AL362">
        <v>-84.886764999999997</v>
      </c>
      <c r="AM362">
        <v>25</v>
      </c>
      <c r="AN362">
        <v>1600</v>
      </c>
      <c r="AO362" t="s">
        <v>128</v>
      </c>
      <c r="AP362">
        <v>-1</v>
      </c>
      <c r="AQ362">
        <v>86</v>
      </c>
      <c r="AR362">
        <v>448</v>
      </c>
      <c r="AZ362">
        <v>1200</v>
      </c>
      <c r="BA362">
        <v>1</v>
      </c>
      <c r="BB362" t="str">
        <f t="shared" si="17"/>
        <v xml:space="preserve">N3284F  </v>
      </c>
      <c r="BC362">
        <v>1</v>
      </c>
      <c r="BE362">
        <v>0</v>
      </c>
      <c r="BF362">
        <v>0</v>
      </c>
      <c r="BG362">
        <v>0</v>
      </c>
      <c r="BH362">
        <v>1850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"17:55:27.769"</f>
        <v>17:55:27.769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118</v>
      </c>
      <c r="CQ362">
        <v>219</v>
      </c>
      <c r="CR362">
        <v>0</v>
      </c>
      <c r="CW362">
        <v>60612</v>
      </c>
      <c r="CY362">
        <v>1</v>
      </c>
      <c r="CZ362">
        <v>0</v>
      </c>
      <c r="DA362">
        <v>1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"11/08/2021 17:55:30.341"</f>
        <v>11/08/2021 17:55:30.341</v>
      </c>
      <c r="C363" t="str">
        <f t="shared" si="16"/>
        <v>FFDFD3C0</v>
      </c>
      <c r="D363" t="s">
        <v>121</v>
      </c>
      <c r="E363">
        <v>4</v>
      </c>
      <c r="F363">
        <v>2004</v>
      </c>
      <c r="G363" t="s">
        <v>122</v>
      </c>
      <c r="J363" t="s">
        <v>123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"17:55:29.805"</f>
        <v>17:55:29.805</v>
      </c>
      <c r="T363" t="str">
        <f>"17:55:29.305"</f>
        <v>17:55:29.305</v>
      </c>
      <c r="U363" t="str">
        <f t="shared" si="15"/>
        <v>A38EF2</v>
      </c>
      <c r="V363">
        <v>0</v>
      </c>
      <c r="W363">
        <v>0</v>
      </c>
      <c r="X363">
        <v>2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284</v>
      </c>
      <c r="AJ363">
        <v>33.778860999999999</v>
      </c>
      <c r="AK363" t="s">
        <v>271</v>
      </c>
      <c r="AL363">
        <v>-84.886723000000003</v>
      </c>
      <c r="AM363">
        <v>25</v>
      </c>
      <c r="AN363">
        <v>1625</v>
      </c>
      <c r="AO363" t="s">
        <v>128</v>
      </c>
      <c r="AP363">
        <v>0</v>
      </c>
      <c r="AQ363">
        <v>87</v>
      </c>
      <c r="AR363">
        <v>192</v>
      </c>
      <c r="AZ363">
        <v>1200</v>
      </c>
      <c r="BA363">
        <v>1</v>
      </c>
      <c r="BB363" t="str">
        <f t="shared" si="17"/>
        <v xml:space="preserve">N3284F  </v>
      </c>
      <c r="BC363">
        <v>1</v>
      </c>
      <c r="BE363">
        <v>0</v>
      </c>
      <c r="BF363">
        <v>0</v>
      </c>
      <c r="BG363">
        <v>0</v>
      </c>
      <c r="BH363">
        <v>1850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"17:55:29.812"</f>
        <v>17:55:29.812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118</v>
      </c>
      <c r="CQ363">
        <v>219</v>
      </c>
      <c r="CR363">
        <v>3</v>
      </c>
      <c r="CW363">
        <v>10025819</v>
      </c>
      <c r="CY363">
        <v>1</v>
      </c>
      <c r="CZ363">
        <v>0</v>
      </c>
      <c r="DA363">
        <v>0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"11/08/2021 17:55:30.341"</f>
        <v>11/08/2021 17:55:30.341</v>
      </c>
      <c r="C364" t="str">
        <f t="shared" si="16"/>
        <v>FFDFD3C0</v>
      </c>
      <c r="D364" t="s">
        <v>113</v>
      </c>
      <c r="E364">
        <v>4</v>
      </c>
      <c r="H364">
        <v>10</v>
      </c>
      <c r="I364" t="s">
        <v>114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"17:55:29.805"</f>
        <v>17:55:29.805</v>
      </c>
      <c r="T364" t="str">
        <f>"17:55:29.305"</f>
        <v>17:55:29.305</v>
      </c>
      <c r="U364" t="str">
        <f t="shared" si="15"/>
        <v>A38EF2</v>
      </c>
      <c r="V364">
        <v>0</v>
      </c>
      <c r="W364">
        <v>0</v>
      </c>
      <c r="X364">
        <v>2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284</v>
      </c>
      <c r="AJ364">
        <v>33.778860999999999</v>
      </c>
      <c r="AK364" t="s">
        <v>271</v>
      </c>
      <c r="AL364">
        <v>-84.886723000000003</v>
      </c>
      <c r="AM364">
        <v>25</v>
      </c>
      <c r="AN364">
        <v>1625</v>
      </c>
      <c r="AO364" t="s">
        <v>128</v>
      </c>
      <c r="AP364">
        <v>0</v>
      </c>
      <c r="AQ364">
        <v>87</v>
      </c>
      <c r="AR364">
        <v>192</v>
      </c>
      <c r="AZ364">
        <v>1200</v>
      </c>
      <c r="BA364">
        <v>1</v>
      </c>
      <c r="BB364" t="str">
        <f t="shared" si="17"/>
        <v xml:space="preserve">N3284F  </v>
      </c>
      <c r="BC364">
        <v>1</v>
      </c>
      <c r="BE364">
        <v>0</v>
      </c>
      <c r="BF364">
        <v>0</v>
      </c>
      <c r="BG364">
        <v>0</v>
      </c>
      <c r="BH364">
        <v>1850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"17:55:29.812"</f>
        <v>17:55:29.812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118</v>
      </c>
      <c r="CQ364">
        <v>219</v>
      </c>
      <c r="CR364">
        <v>3</v>
      </c>
      <c r="CW364">
        <v>10025819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"11/08/2021 17:55:30.356"</f>
        <v>11/08/2021 17:55:30.356</v>
      </c>
      <c r="C365" t="str">
        <f t="shared" si="16"/>
        <v>FFDFD3C0</v>
      </c>
      <c r="D365" t="s">
        <v>124</v>
      </c>
      <c r="E365">
        <v>8</v>
      </c>
      <c r="H365">
        <v>176</v>
      </c>
      <c r="I365" t="s">
        <v>114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"17:55:29.805"</f>
        <v>17:55:29.805</v>
      </c>
      <c r="T365" t="str">
        <f>"17:55:29.305"</f>
        <v>17:55:29.305</v>
      </c>
      <c r="U365" t="str">
        <f t="shared" si="15"/>
        <v>A38EF2</v>
      </c>
      <c r="V365">
        <v>0</v>
      </c>
      <c r="W365">
        <v>0</v>
      </c>
      <c r="X365">
        <v>2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284</v>
      </c>
      <c r="AJ365">
        <v>33.778860999999999</v>
      </c>
      <c r="AK365" t="s">
        <v>271</v>
      </c>
      <c r="AL365">
        <v>-84.886723000000003</v>
      </c>
      <c r="AM365">
        <v>25</v>
      </c>
      <c r="AN365">
        <v>1625</v>
      </c>
      <c r="AO365" t="s">
        <v>128</v>
      </c>
      <c r="AP365">
        <v>0</v>
      </c>
      <c r="AQ365">
        <v>87</v>
      </c>
      <c r="AR365">
        <v>192</v>
      </c>
      <c r="AZ365">
        <v>1200</v>
      </c>
      <c r="BA365">
        <v>1</v>
      </c>
      <c r="BB365" t="str">
        <f t="shared" si="17"/>
        <v xml:space="preserve">N3284F  </v>
      </c>
      <c r="BC365">
        <v>1</v>
      </c>
      <c r="BE365">
        <v>0</v>
      </c>
      <c r="BF365">
        <v>0</v>
      </c>
      <c r="BG365">
        <v>0</v>
      </c>
      <c r="BH365">
        <v>1850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"17:55:29.812"</f>
        <v>17:55:29.812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118</v>
      </c>
      <c r="CQ365">
        <v>219</v>
      </c>
      <c r="CR365">
        <v>3</v>
      </c>
      <c r="CW365">
        <v>10025819</v>
      </c>
      <c r="CY365">
        <v>1</v>
      </c>
      <c r="CZ365">
        <v>0</v>
      </c>
      <c r="DA365">
        <v>0</v>
      </c>
      <c r="DB365">
        <v>0</v>
      </c>
      <c r="DC365">
        <v>0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"11/08/2021 17:55:30.356"</f>
        <v>11/08/2021 17:55:30.356</v>
      </c>
      <c r="C366" t="str">
        <f t="shared" si="16"/>
        <v>FFDFD3C0</v>
      </c>
      <c r="D366" t="s">
        <v>119</v>
      </c>
      <c r="E366">
        <v>5</v>
      </c>
      <c r="F366">
        <v>1005</v>
      </c>
      <c r="G366" t="s">
        <v>114</v>
      </c>
      <c r="J366" t="s">
        <v>120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"17:55:29.805"</f>
        <v>17:55:29.805</v>
      </c>
      <c r="T366" t="str">
        <f>"17:55:29.305"</f>
        <v>17:55:29.305</v>
      </c>
      <c r="U366" t="str">
        <f t="shared" si="15"/>
        <v>A38EF2</v>
      </c>
      <c r="V366">
        <v>0</v>
      </c>
      <c r="W366">
        <v>0</v>
      </c>
      <c r="X366">
        <v>2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284</v>
      </c>
      <c r="AJ366">
        <v>33.778860999999999</v>
      </c>
      <c r="AK366" t="s">
        <v>271</v>
      </c>
      <c r="AL366">
        <v>-84.886723000000003</v>
      </c>
      <c r="AM366">
        <v>25</v>
      </c>
      <c r="AN366">
        <v>1625</v>
      </c>
      <c r="AO366" t="s">
        <v>128</v>
      </c>
      <c r="AP366">
        <v>0</v>
      </c>
      <c r="AQ366">
        <v>87</v>
      </c>
      <c r="AR366">
        <v>192</v>
      </c>
      <c r="AZ366">
        <v>1200</v>
      </c>
      <c r="BA366">
        <v>1</v>
      </c>
      <c r="BB366" t="str">
        <f t="shared" si="17"/>
        <v xml:space="preserve">N3284F  </v>
      </c>
      <c r="BC366">
        <v>1</v>
      </c>
      <c r="BE366">
        <v>0</v>
      </c>
      <c r="BF366">
        <v>0</v>
      </c>
      <c r="BG366">
        <v>0</v>
      </c>
      <c r="BH366">
        <v>1850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"17:55:29.812"</f>
        <v>17:55:29.812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118</v>
      </c>
      <c r="CQ366">
        <v>219</v>
      </c>
      <c r="CR366">
        <v>3</v>
      </c>
      <c r="CW366">
        <v>10025819</v>
      </c>
      <c r="CY366">
        <v>1</v>
      </c>
      <c r="CZ366">
        <v>0</v>
      </c>
      <c r="DA366">
        <v>0</v>
      </c>
      <c r="DB366">
        <v>0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"11/08/2021 17:55:32.122"</f>
        <v>11/08/2021 17:55:32.122</v>
      </c>
      <c r="C367" t="str">
        <f t="shared" si="16"/>
        <v>FFDFD3C0</v>
      </c>
      <c r="D367" t="s">
        <v>124</v>
      </c>
      <c r="E367">
        <v>8</v>
      </c>
      <c r="H367">
        <v>176</v>
      </c>
      <c r="I367" t="s">
        <v>114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"17:55:31.844"</f>
        <v>17:55:31.844</v>
      </c>
      <c r="T367" t="str">
        <f>"17:55:28.344"</f>
        <v>17:55:28.344</v>
      </c>
      <c r="U367" t="str">
        <f t="shared" si="15"/>
        <v>A38EF2</v>
      </c>
      <c r="V367">
        <v>0</v>
      </c>
      <c r="W367">
        <v>0</v>
      </c>
      <c r="X367">
        <v>2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285</v>
      </c>
      <c r="AJ367">
        <v>33.779696999999999</v>
      </c>
      <c r="AK367" t="s">
        <v>271</v>
      </c>
      <c r="AL367">
        <v>-84.886723000000003</v>
      </c>
      <c r="AM367">
        <v>25</v>
      </c>
      <c r="AN367">
        <v>1625</v>
      </c>
      <c r="AO367" t="s">
        <v>128</v>
      </c>
      <c r="AP367">
        <v>-1</v>
      </c>
      <c r="AQ367">
        <v>87</v>
      </c>
      <c r="AR367">
        <v>256</v>
      </c>
      <c r="AZ367">
        <v>1200</v>
      </c>
      <c r="BA367">
        <v>1</v>
      </c>
      <c r="BB367" t="str">
        <f t="shared" si="17"/>
        <v xml:space="preserve">N3284F  </v>
      </c>
      <c r="BC367">
        <v>1</v>
      </c>
      <c r="BE367">
        <v>0</v>
      </c>
      <c r="BF367">
        <v>0</v>
      </c>
      <c r="BG367">
        <v>0</v>
      </c>
      <c r="BH367">
        <v>1850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"17:55:31.844"</f>
        <v>17:55:31.844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1</v>
      </c>
      <c r="CP367" t="s">
        <v>118</v>
      </c>
      <c r="CQ367">
        <v>217</v>
      </c>
      <c r="CR367">
        <v>2</v>
      </c>
      <c r="CW367">
        <v>3567381</v>
      </c>
      <c r="CY367">
        <v>1</v>
      </c>
      <c r="CZ367">
        <v>0</v>
      </c>
      <c r="DA367">
        <v>0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"11/08/2021 17:55:32.169"</f>
        <v>11/08/2021 17:55:32.169</v>
      </c>
      <c r="C368" t="str">
        <f t="shared" si="16"/>
        <v>FFDFD3C0</v>
      </c>
      <c r="D368" t="s">
        <v>119</v>
      </c>
      <c r="E368">
        <v>5</v>
      </c>
      <c r="F368">
        <v>1005</v>
      </c>
      <c r="G368" t="s">
        <v>114</v>
      </c>
      <c r="J368" t="s">
        <v>120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"17:55:31.844"</f>
        <v>17:55:31.844</v>
      </c>
      <c r="T368" t="str">
        <f>"17:55:28.344"</f>
        <v>17:55:28.344</v>
      </c>
      <c r="U368" t="str">
        <f t="shared" si="15"/>
        <v>A38EF2</v>
      </c>
      <c r="V368">
        <v>0</v>
      </c>
      <c r="W368">
        <v>0</v>
      </c>
      <c r="X368">
        <v>2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285</v>
      </c>
      <c r="AJ368">
        <v>33.779696999999999</v>
      </c>
      <c r="AK368" t="s">
        <v>271</v>
      </c>
      <c r="AL368">
        <v>-84.886723000000003</v>
      </c>
      <c r="AM368">
        <v>25</v>
      </c>
      <c r="AN368">
        <v>1625</v>
      </c>
      <c r="AO368" t="s">
        <v>128</v>
      </c>
      <c r="AP368">
        <v>-1</v>
      </c>
      <c r="AQ368">
        <v>87</v>
      </c>
      <c r="AR368">
        <v>256</v>
      </c>
      <c r="AZ368">
        <v>1200</v>
      </c>
      <c r="BA368">
        <v>1</v>
      </c>
      <c r="BB368" t="str">
        <f t="shared" si="17"/>
        <v xml:space="preserve">N3284F  </v>
      </c>
      <c r="BC368">
        <v>1</v>
      </c>
      <c r="BE368">
        <v>0</v>
      </c>
      <c r="BF368">
        <v>0</v>
      </c>
      <c r="BG368">
        <v>0</v>
      </c>
      <c r="BH368">
        <v>1850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"17:55:31.844"</f>
        <v>17:55:31.844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1</v>
      </c>
      <c r="CP368" t="s">
        <v>118</v>
      </c>
      <c r="CQ368">
        <v>217</v>
      </c>
      <c r="CR368">
        <v>2</v>
      </c>
      <c r="CW368">
        <v>3567381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"11/08/2021 17:55:32.169"</f>
        <v>11/08/2021 17:55:32.169</v>
      </c>
      <c r="C369" t="str">
        <f t="shared" si="16"/>
        <v>FFDFD3C0</v>
      </c>
      <c r="D369" t="s">
        <v>113</v>
      </c>
      <c r="E369">
        <v>4</v>
      </c>
      <c r="H369">
        <v>10</v>
      </c>
      <c r="I369" t="s">
        <v>114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"17:55:31.844"</f>
        <v>17:55:31.844</v>
      </c>
      <c r="T369" t="str">
        <f>"17:55:28.344"</f>
        <v>17:55:28.344</v>
      </c>
      <c r="U369" t="str">
        <f t="shared" si="15"/>
        <v>A38EF2</v>
      </c>
      <c r="V369">
        <v>0</v>
      </c>
      <c r="W369">
        <v>0</v>
      </c>
      <c r="X369">
        <v>2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285</v>
      </c>
      <c r="AJ369">
        <v>33.779696999999999</v>
      </c>
      <c r="AK369" t="s">
        <v>271</v>
      </c>
      <c r="AL369">
        <v>-84.886723000000003</v>
      </c>
      <c r="AM369">
        <v>25</v>
      </c>
      <c r="AN369">
        <v>1625</v>
      </c>
      <c r="AO369" t="s">
        <v>128</v>
      </c>
      <c r="AP369">
        <v>-1</v>
      </c>
      <c r="AQ369">
        <v>87</v>
      </c>
      <c r="AR369">
        <v>256</v>
      </c>
      <c r="AZ369">
        <v>1200</v>
      </c>
      <c r="BA369">
        <v>1</v>
      </c>
      <c r="BB369" t="str">
        <f t="shared" si="17"/>
        <v xml:space="preserve">N3284F  </v>
      </c>
      <c r="BC369">
        <v>1</v>
      </c>
      <c r="BE369">
        <v>0</v>
      </c>
      <c r="BF369">
        <v>0</v>
      </c>
      <c r="BG369">
        <v>0</v>
      </c>
      <c r="BH369">
        <v>1850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"17:55:31.844"</f>
        <v>17:55:31.844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1</v>
      </c>
      <c r="CP369" t="s">
        <v>118</v>
      </c>
      <c r="CQ369">
        <v>217</v>
      </c>
      <c r="CR369">
        <v>2</v>
      </c>
      <c r="CW369">
        <v>3567381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"11/08/2021 17:55:32.169"</f>
        <v>11/08/2021 17:55:32.169</v>
      </c>
      <c r="C370" t="str">
        <f t="shared" si="16"/>
        <v>FFDFD3C0</v>
      </c>
      <c r="D370" t="s">
        <v>121</v>
      </c>
      <c r="E370">
        <v>4</v>
      </c>
      <c r="F370">
        <v>2004</v>
      </c>
      <c r="G370" t="s">
        <v>122</v>
      </c>
      <c r="J370" t="s">
        <v>123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"17:55:31.844"</f>
        <v>17:55:31.844</v>
      </c>
      <c r="T370" t="str">
        <f>"17:55:28.344"</f>
        <v>17:55:28.344</v>
      </c>
      <c r="U370" t="str">
        <f t="shared" si="15"/>
        <v>A38EF2</v>
      </c>
      <c r="V370">
        <v>0</v>
      </c>
      <c r="W370">
        <v>0</v>
      </c>
      <c r="X370">
        <v>2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285</v>
      </c>
      <c r="AJ370">
        <v>33.779696999999999</v>
      </c>
      <c r="AK370" t="s">
        <v>271</v>
      </c>
      <c r="AL370">
        <v>-84.886723000000003</v>
      </c>
      <c r="AM370">
        <v>25</v>
      </c>
      <c r="AN370">
        <v>1625</v>
      </c>
      <c r="AO370" t="s">
        <v>128</v>
      </c>
      <c r="AP370">
        <v>-1</v>
      </c>
      <c r="AQ370">
        <v>87</v>
      </c>
      <c r="AR370">
        <v>256</v>
      </c>
      <c r="AZ370">
        <v>1200</v>
      </c>
      <c r="BA370">
        <v>1</v>
      </c>
      <c r="BB370" t="str">
        <f t="shared" si="17"/>
        <v xml:space="preserve">N3284F  </v>
      </c>
      <c r="BC370">
        <v>1</v>
      </c>
      <c r="BE370">
        <v>0</v>
      </c>
      <c r="BF370">
        <v>0</v>
      </c>
      <c r="BG370">
        <v>0</v>
      </c>
      <c r="BH370">
        <v>1850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"17:55:31.844"</f>
        <v>17:55:31.844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1</v>
      </c>
      <c r="CP370" t="s">
        <v>118</v>
      </c>
      <c r="CQ370">
        <v>217</v>
      </c>
      <c r="CR370">
        <v>2</v>
      </c>
      <c r="CW370">
        <v>3567381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1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"11/08/2021 17:55:33.160"</f>
        <v>11/08/2021 17:55:33.160</v>
      </c>
      <c r="C371" t="str">
        <f t="shared" si="16"/>
        <v>FFDFD3C0</v>
      </c>
      <c r="D371" t="s">
        <v>113</v>
      </c>
      <c r="E371">
        <v>4</v>
      </c>
      <c r="H371">
        <v>10</v>
      </c>
      <c r="I371" t="s">
        <v>114</v>
      </c>
      <c r="J371" t="s">
        <v>115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"17:55:32.891"</f>
        <v>17:55:32.891</v>
      </c>
      <c r="T371" t="str">
        <f>"17:55:32.491"</f>
        <v>17:55:32.491</v>
      </c>
      <c r="U371" t="str">
        <f t="shared" si="15"/>
        <v>A38EF2</v>
      </c>
      <c r="V371">
        <v>0</v>
      </c>
      <c r="W371">
        <v>0</v>
      </c>
      <c r="X371">
        <v>2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286</v>
      </c>
      <c r="AJ371">
        <v>33.780127</v>
      </c>
      <c r="AK371" t="s">
        <v>269</v>
      </c>
      <c r="AL371">
        <v>-84.886764999999997</v>
      </c>
      <c r="AM371">
        <v>25</v>
      </c>
      <c r="AN371">
        <v>1625</v>
      </c>
      <c r="AO371" t="s">
        <v>128</v>
      </c>
      <c r="AP371">
        <v>0</v>
      </c>
      <c r="AQ371">
        <v>88</v>
      </c>
      <c r="AR371">
        <v>256</v>
      </c>
      <c r="AZ371">
        <v>1200</v>
      </c>
      <c r="BA371">
        <v>1</v>
      </c>
      <c r="BB371" t="str">
        <f t="shared" si="17"/>
        <v xml:space="preserve">N3284F  </v>
      </c>
      <c r="BC371">
        <v>1</v>
      </c>
      <c r="BE371">
        <v>0</v>
      </c>
      <c r="BF371">
        <v>0</v>
      </c>
      <c r="BG371">
        <v>0</v>
      </c>
      <c r="BH371">
        <v>1875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"17:55:32.897"</f>
        <v>17:55:32.897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118</v>
      </c>
      <c r="CQ371">
        <v>219</v>
      </c>
      <c r="CR371">
        <v>3</v>
      </c>
      <c r="CW371">
        <v>10030764</v>
      </c>
      <c r="CY371">
        <v>1</v>
      </c>
      <c r="CZ371">
        <v>0</v>
      </c>
      <c r="DA371">
        <v>0</v>
      </c>
      <c r="DB371">
        <v>0</v>
      </c>
      <c r="DC371">
        <v>0</v>
      </c>
      <c r="DD371">
        <v>1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"11/08/2021 17:55:33.160"</f>
        <v>11/08/2021 17:55:33.160</v>
      </c>
      <c r="C372" t="str">
        <f t="shared" si="16"/>
        <v>FFDFD3C0</v>
      </c>
      <c r="D372" t="s">
        <v>121</v>
      </c>
      <c r="E372">
        <v>4</v>
      </c>
      <c r="F372">
        <v>2004</v>
      </c>
      <c r="G372" t="s">
        <v>122</v>
      </c>
      <c r="J372" t="s">
        <v>123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"17:55:32.891"</f>
        <v>17:55:32.891</v>
      </c>
      <c r="T372" t="str">
        <f>"17:55:32.491"</f>
        <v>17:55:32.491</v>
      </c>
      <c r="U372" t="str">
        <f t="shared" si="15"/>
        <v>A38EF2</v>
      </c>
      <c r="V372">
        <v>0</v>
      </c>
      <c r="W372">
        <v>0</v>
      </c>
      <c r="X372">
        <v>2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286</v>
      </c>
      <c r="AJ372">
        <v>33.780127</v>
      </c>
      <c r="AK372" t="s">
        <v>269</v>
      </c>
      <c r="AL372">
        <v>-84.886764999999997</v>
      </c>
      <c r="AM372">
        <v>25</v>
      </c>
      <c r="AN372">
        <v>1625</v>
      </c>
      <c r="AO372" t="s">
        <v>128</v>
      </c>
      <c r="AP372">
        <v>0</v>
      </c>
      <c r="AQ372">
        <v>88</v>
      </c>
      <c r="AR372">
        <v>256</v>
      </c>
      <c r="AZ372">
        <v>1200</v>
      </c>
      <c r="BA372">
        <v>1</v>
      </c>
      <c r="BB372" t="str">
        <f t="shared" si="17"/>
        <v xml:space="preserve">N3284F  </v>
      </c>
      <c r="BC372">
        <v>1</v>
      </c>
      <c r="BE372">
        <v>0</v>
      </c>
      <c r="BF372">
        <v>0</v>
      </c>
      <c r="BG372">
        <v>0</v>
      </c>
      <c r="BH372">
        <v>1875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"17:55:32.897"</f>
        <v>17:55:32.897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118</v>
      </c>
      <c r="CQ372">
        <v>219</v>
      </c>
      <c r="CR372">
        <v>3</v>
      </c>
      <c r="CW372">
        <v>10030764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"11/08/2021 17:55:33.223"</f>
        <v>11/08/2021 17:55:33.223</v>
      </c>
      <c r="C373" t="str">
        <f t="shared" si="16"/>
        <v>FFDFD3C0</v>
      </c>
      <c r="D373" t="s">
        <v>124</v>
      </c>
      <c r="E373">
        <v>8</v>
      </c>
      <c r="H373">
        <v>176</v>
      </c>
      <c r="I373" t="s">
        <v>114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"17:55:32.891"</f>
        <v>17:55:32.891</v>
      </c>
      <c r="T373" t="str">
        <f>"17:55:32.491"</f>
        <v>17:55:32.491</v>
      </c>
      <c r="U373" t="str">
        <f t="shared" si="15"/>
        <v>A38EF2</v>
      </c>
      <c r="V373">
        <v>0</v>
      </c>
      <c r="W373">
        <v>0</v>
      </c>
      <c r="X373">
        <v>2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286</v>
      </c>
      <c r="AJ373">
        <v>33.780127</v>
      </c>
      <c r="AK373" t="s">
        <v>269</v>
      </c>
      <c r="AL373">
        <v>-84.886764999999997</v>
      </c>
      <c r="AM373">
        <v>25</v>
      </c>
      <c r="AN373">
        <v>1625</v>
      </c>
      <c r="AO373" t="s">
        <v>128</v>
      </c>
      <c r="AP373">
        <v>0</v>
      </c>
      <c r="AQ373">
        <v>88</v>
      </c>
      <c r="AR373">
        <v>256</v>
      </c>
      <c r="AZ373">
        <v>1200</v>
      </c>
      <c r="BA373">
        <v>1</v>
      </c>
      <c r="BB373" t="str">
        <f t="shared" si="17"/>
        <v xml:space="preserve">N3284F  </v>
      </c>
      <c r="BC373">
        <v>1</v>
      </c>
      <c r="BE373">
        <v>0</v>
      </c>
      <c r="BF373">
        <v>0</v>
      </c>
      <c r="BG373">
        <v>0</v>
      </c>
      <c r="BH373">
        <v>1875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"17:55:32.897"</f>
        <v>17:55:32.897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118</v>
      </c>
      <c r="CQ373">
        <v>219</v>
      </c>
      <c r="CR373">
        <v>3</v>
      </c>
      <c r="CW373">
        <v>10030764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"11/08/2021 17:55:34.160"</f>
        <v>11/08/2021 17:55:34.160</v>
      </c>
      <c r="C374" t="str">
        <f t="shared" si="16"/>
        <v>FFDFD3C0</v>
      </c>
      <c r="D374" t="s">
        <v>113</v>
      </c>
      <c r="E374">
        <v>4</v>
      </c>
      <c r="H374">
        <v>10</v>
      </c>
      <c r="I374" t="s">
        <v>114</v>
      </c>
      <c r="J374" t="s">
        <v>115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"17:55:33.852"</f>
        <v>17:55:33.852</v>
      </c>
      <c r="T374" t="str">
        <f>"17:55:33.452"</f>
        <v>17:55:33.452</v>
      </c>
      <c r="U374" t="str">
        <f t="shared" si="15"/>
        <v>A38EF2</v>
      </c>
      <c r="V374">
        <v>0</v>
      </c>
      <c r="W374">
        <v>0</v>
      </c>
      <c r="X374">
        <v>2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287</v>
      </c>
      <c r="AJ374">
        <v>33.780490999999998</v>
      </c>
      <c r="AK374" t="s">
        <v>271</v>
      </c>
      <c r="AL374">
        <v>-84.886723000000003</v>
      </c>
      <c r="AM374">
        <v>25</v>
      </c>
      <c r="AN374">
        <v>1650</v>
      </c>
      <c r="AO374" t="s">
        <v>128</v>
      </c>
      <c r="AP374">
        <v>-1</v>
      </c>
      <c r="AQ374">
        <v>88</v>
      </c>
      <c r="AR374">
        <v>256</v>
      </c>
      <c r="AZ374">
        <v>1200</v>
      </c>
      <c r="BA374">
        <v>1</v>
      </c>
      <c r="BB374" t="str">
        <f t="shared" si="17"/>
        <v xml:space="preserve">N3284F  </v>
      </c>
      <c r="BC374">
        <v>1</v>
      </c>
      <c r="BE374">
        <v>0</v>
      </c>
      <c r="BF374">
        <v>0</v>
      </c>
      <c r="BG374">
        <v>0</v>
      </c>
      <c r="BH374">
        <v>1875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"17:55:33.857"</f>
        <v>17:55:33.857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118</v>
      </c>
      <c r="CQ374">
        <v>219</v>
      </c>
      <c r="CR374">
        <v>3</v>
      </c>
      <c r="CW374">
        <v>10032304</v>
      </c>
      <c r="CY374">
        <v>1</v>
      </c>
      <c r="CZ374">
        <v>0</v>
      </c>
      <c r="DA374">
        <v>0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"11/08/2021 17:55:34.160"</f>
        <v>11/08/2021 17:55:34.160</v>
      </c>
      <c r="C375" t="str">
        <f t="shared" si="16"/>
        <v>FFDFD3C0</v>
      </c>
      <c r="D375" t="s">
        <v>119</v>
      </c>
      <c r="E375">
        <v>5</v>
      </c>
      <c r="F375">
        <v>1005</v>
      </c>
      <c r="G375" t="s">
        <v>114</v>
      </c>
      <c r="J375" t="s">
        <v>120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"17:55:33.852"</f>
        <v>17:55:33.852</v>
      </c>
      <c r="T375" t="str">
        <f>"17:55:33.452"</f>
        <v>17:55:33.452</v>
      </c>
      <c r="U375" t="str">
        <f t="shared" si="15"/>
        <v>A38EF2</v>
      </c>
      <c r="V375">
        <v>0</v>
      </c>
      <c r="W375">
        <v>0</v>
      </c>
      <c r="X375">
        <v>2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287</v>
      </c>
      <c r="AJ375">
        <v>33.780490999999998</v>
      </c>
      <c r="AK375" t="s">
        <v>271</v>
      </c>
      <c r="AL375">
        <v>-84.886723000000003</v>
      </c>
      <c r="AM375">
        <v>25</v>
      </c>
      <c r="AN375">
        <v>1650</v>
      </c>
      <c r="AO375" t="s">
        <v>128</v>
      </c>
      <c r="AP375">
        <v>-1</v>
      </c>
      <c r="AQ375">
        <v>88</v>
      </c>
      <c r="AR375">
        <v>256</v>
      </c>
      <c r="AZ375">
        <v>1200</v>
      </c>
      <c r="BA375">
        <v>1</v>
      </c>
      <c r="BB375" t="str">
        <f t="shared" si="17"/>
        <v xml:space="preserve">N3284F  </v>
      </c>
      <c r="BC375">
        <v>1</v>
      </c>
      <c r="BE375">
        <v>0</v>
      </c>
      <c r="BF375">
        <v>0</v>
      </c>
      <c r="BG375">
        <v>0</v>
      </c>
      <c r="BH375">
        <v>1875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"17:55:33.857"</f>
        <v>17:55:33.857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118</v>
      </c>
      <c r="CQ375">
        <v>219</v>
      </c>
      <c r="CR375">
        <v>3</v>
      </c>
      <c r="CW375">
        <v>10032304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"11/08/2021 17:55:34.207"</f>
        <v>11/08/2021 17:55:34.207</v>
      </c>
      <c r="C376" t="str">
        <f t="shared" si="16"/>
        <v>FFDFD3C0</v>
      </c>
      <c r="D376" t="s">
        <v>121</v>
      </c>
      <c r="E376">
        <v>4</v>
      </c>
      <c r="F376">
        <v>2004</v>
      </c>
      <c r="G376" t="s">
        <v>122</v>
      </c>
      <c r="J376" t="s">
        <v>123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"17:55:33.852"</f>
        <v>17:55:33.852</v>
      </c>
      <c r="T376" t="str">
        <f>"17:55:33.452"</f>
        <v>17:55:33.452</v>
      </c>
      <c r="U376" t="str">
        <f t="shared" si="15"/>
        <v>A38EF2</v>
      </c>
      <c r="V376">
        <v>0</v>
      </c>
      <c r="W376">
        <v>0</v>
      </c>
      <c r="X376">
        <v>2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287</v>
      </c>
      <c r="AJ376">
        <v>33.780490999999998</v>
      </c>
      <c r="AK376" t="s">
        <v>271</v>
      </c>
      <c r="AL376">
        <v>-84.886723000000003</v>
      </c>
      <c r="AM376">
        <v>25</v>
      </c>
      <c r="AN376">
        <v>1650</v>
      </c>
      <c r="AO376" t="s">
        <v>128</v>
      </c>
      <c r="AP376">
        <v>-1</v>
      </c>
      <c r="AQ376">
        <v>88</v>
      </c>
      <c r="AR376">
        <v>256</v>
      </c>
      <c r="AZ376">
        <v>1200</v>
      </c>
      <c r="BA376">
        <v>1</v>
      </c>
      <c r="BB376" t="str">
        <f t="shared" si="17"/>
        <v xml:space="preserve">N3284F  </v>
      </c>
      <c r="BC376">
        <v>1</v>
      </c>
      <c r="BE376">
        <v>0</v>
      </c>
      <c r="BF376">
        <v>0</v>
      </c>
      <c r="BG376">
        <v>0</v>
      </c>
      <c r="BH376">
        <v>1875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"17:55:33.857"</f>
        <v>17:55:33.857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118</v>
      </c>
      <c r="CQ376">
        <v>219</v>
      </c>
      <c r="CR376">
        <v>3</v>
      </c>
      <c r="CW376">
        <v>10032304</v>
      </c>
      <c r="CY376">
        <v>1</v>
      </c>
      <c r="CZ376">
        <v>0</v>
      </c>
      <c r="DA376">
        <v>0</v>
      </c>
      <c r="DB376">
        <v>0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"11/08/2021 17:55:34.207"</f>
        <v>11/08/2021 17:55:34.207</v>
      </c>
      <c r="C377" t="str">
        <f t="shared" si="16"/>
        <v>FFDFD3C0</v>
      </c>
      <c r="D377" t="s">
        <v>124</v>
      </c>
      <c r="E377">
        <v>8</v>
      </c>
      <c r="H377">
        <v>176</v>
      </c>
      <c r="I377" t="s">
        <v>114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"17:55:33.852"</f>
        <v>17:55:33.852</v>
      </c>
      <c r="T377" t="str">
        <f>"17:55:33.452"</f>
        <v>17:55:33.452</v>
      </c>
      <c r="U377" t="str">
        <f t="shared" si="15"/>
        <v>A38EF2</v>
      </c>
      <c r="V377">
        <v>0</v>
      </c>
      <c r="W377">
        <v>0</v>
      </c>
      <c r="X377">
        <v>2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287</v>
      </c>
      <c r="AJ377">
        <v>33.780490999999998</v>
      </c>
      <c r="AK377" t="s">
        <v>271</v>
      </c>
      <c r="AL377">
        <v>-84.886723000000003</v>
      </c>
      <c r="AM377">
        <v>25</v>
      </c>
      <c r="AN377">
        <v>1650</v>
      </c>
      <c r="AO377" t="s">
        <v>128</v>
      </c>
      <c r="AP377">
        <v>-1</v>
      </c>
      <c r="AQ377">
        <v>88</v>
      </c>
      <c r="AR377">
        <v>256</v>
      </c>
      <c r="AZ377">
        <v>1200</v>
      </c>
      <c r="BA377">
        <v>1</v>
      </c>
      <c r="BB377" t="str">
        <f t="shared" si="17"/>
        <v xml:space="preserve">N3284F  </v>
      </c>
      <c r="BC377">
        <v>1</v>
      </c>
      <c r="BE377">
        <v>0</v>
      </c>
      <c r="BF377">
        <v>0</v>
      </c>
      <c r="BG377">
        <v>0</v>
      </c>
      <c r="BH377">
        <v>1875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"17:55:33.857"</f>
        <v>17:55:33.857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118</v>
      </c>
      <c r="CQ377">
        <v>219</v>
      </c>
      <c r="CR377">
        <v>3</v>
      </c>
      <c r="CW377">
        <v>10032304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"11/08/2021 17:55:35.176"</f>
        <v>11/08/2021 17:55:35.176</v>
      </c>
      <c r="C378" t="str">
        <f t="shared" si="16"/>
        <v>FFDFD3C0</v>
      </c>
      <c r="D378" t="s">
        <v>113</v>
      </c>
      <c r="E378">
        <v>4</v>
      </c>
      <c r="H378">
        <v>10</v>
      </c>
      <c r="I378" t="s">
        <v>114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"17:55:34.898"</f>
        <v>17:55:34.898</v>
      </c>
      <c r="T378" t="str">
        <f>"17:55:34.398"</f>
        <v>17:55:34.398</v>
      </c>
      <c r="U378" t="str">
        <f t="shared" si="15"/>
        <v>A38EF2</v>
      </c>
      <c r="V378">
        <v>0</v>
      </c>
      <c r="W378">
        <v>0</v>
      </c>
      <c r="X378">
        <v>2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288</v>
      </c>
      <c r="AJ378">
        <v>33.780942000000003</v>
      </c>
      <c r="AK378" t="s">
        <v>269</v>
      </c>
      <c r="AL378">
        <v>-84.886764999999997</v>
      </c>
      <c r="AM378">
        <v>25</v>
      </c>
      <c r="AN378">
        <v>1650</v>
      </c>
      <c r="AO378" t="s">
        <v>128</v>
      </c>
      <c r="AP378">
        <v>-1</v>
      </c>
      <c r="AQ378">
        <v>87</v>
      </c>
      <c r="AR378">
        <v>384</v>
      </c>
      <c r="AZ378">
        <v>1200</v>
      </c>
      <c r="BA378">
        <v>1</v>
      </c>
      <c r="BB378" t="str">
        <f t="shared" si="17"/>
        <v xml:space="preserve">N3284F  </v>
      </c>
      <c r="BC378">
        <v>1</v>
      </c>
      <c r="BE378">
        <v>0</v>
      </c>
      <c r="BF378">
        <v>0</v>
      </c>
      <c r="BG378">
        <v>0</v>
      </c>
      <c r="BH378">
        <v>1900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"17:55:34.899"</f>
        <v>17:55:34.899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118</v>
      </c>
      <c r="CQ378">
        <v>219</v>
      </c>
      <c r="CR378">
        <v>3</v>
      </c>
      <c r="CW378">
        <v>10033978</v>
      </c>
      <c r="CY378">
        <v>1</v>
      </c>
      <c r="CZ378">
        <v>0</v>
      </c>
      <c r="DA378">
        <v>0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"11/08/2021 17:55:35.176"</f>
        <v>11/08/2021 17:55:35.176</v>
      </c>
      <c r="C379" t="str">
        <f t="shared" si="16"/>
        <v>FFDFD3C0</v>
      </c>
      <c r="D379" t="s">
        <v>119</v>
      </c>
      <c r="E379">
        <v>5</v>
      </c>
      <c r="F379">
        <v>1005</v>
      </c>
      <c r="G379" t="s">
        <v>114</v>
      </c>
      <c r="J379" t="s">
        <v>120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"17:55:34.898"</f>
        <v>17:55:34.898</v>
      </c>
      <c r="T379" t="str">
        <f>"17:55:34.398"</f>
        <v>17:55:34.398</v>
      </c>
      <c r="U379" t="str">
        <f t="shared" si="15"/>
        <v>A38EF2</v>
      </c>
      <c r="V379">
        <v>0</v>
      </c>
      <c r="W379">
        <v>0</v>
      </c>
      <c r="X379">
        <v>2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288</v>
      </c>
      <c r="AJ379">
        <v>33.780942000000003</v>
      </c>
      <c r="AK379" t="s">
        <v>269</v>
      </c>
      <c r="AL379">
        <v>-84.886764999999997</v>
      </c>
      <c r="AM379">
        <v>25</v>
      </c>
      <c r="AN379">
        <v>1650</v>
      </c>
      <c r="AO379" t="s">
        <v>128</v>
      </c>
      <c r="AP379">
        <v>-1</v>
      </c>
      <c r="AQ379">
        <v>87</v>
      </c>
      <c r="AR379">
        <v>384</v>
      </c>
      <c r="AZ379">
        <v>1200</v>
      </c>
      <c r="BA379">
        <v>1</v>
      </c>
      <c r="BB379" t="str">
        <f t="shared" si="17"/>
        <v xml:space="preserve">N3284F  </v>
      </c>
      <c r="BC379">
        <v>1</v>
      </c>
      <c r="BE379">
        <v>0</v>
      </c>
      <c r="BF379">
        <v>0</v>
      </c>
      <c r="BG379">
        <v>0</v>
      </c>
      <c r="BH379">
        <v>1900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"17:55:34.899"</f>
        <v>17:55:34.899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118</v>
      </c>
      <c r="CQ379">
        <v>219</v>
      </c>
      <c r="CR379">
        <v>3</v>
      </c>
      <c r="CW379">
        <v>10033978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"11/08/2021 17:55:35.176"</f>
        <v>11/08/2021 17:55:35.176</v>
      </c>
      <c r="C380" t="str">
        <f t="shared" si="16"/>
        <v>FFDFD3C0</v>
      </c>
      <c r="D380" t="s">
        <v>121</v>
      </c>
      <c r="E380">
        <v>4</v>
      </c>
      <c r="F380">
        <v>2004</v>
      </c>
      <c r="G380" t="s">
        <v>122</v>
      </c>
      <c r="J380" t="s">
        <v>123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"17:55:34.898"</f>
        <v>17:55:34.898</v>
      </c>
      <c r="T380" t="str">
        <f>"17:55:34.398"</f>
        <v>17:55:34.398</v>
      </c>
      <c r="U380" t="str">
        <f t="shared" si="15"/>
        <v>A38EF2</v>
      </c>
      <c r="V380">
        <v>0</v>
      </c>
      <c r="W380">
        <v>0</v>
      </c>
      <c r="X380">
        <v>2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288</v>
      </c>
      <c r="AJ380">
        <v>33.780942000000003</v>
      </c>
      <c r="AK380" t="s">
        <v>269</v>
      </c>
      <c r="AL380">
        <v>-84.886764999999997</v>
      </c>
      <c r="AM380">
        <v>25</v>
      </c>
      <c r="AN380">
        <v>1650</v>
      </c>
      <c r="AO380" t="s">
        <v>128</v>
      </c>
      <c r="AP380">
        <v>-1</v>
      </c>
      <c r="AQ380">
        <v>87</v>
      </c>
      <c r="AR380">
        <v>384</v>
      </c>
      <c r="AZ380">
        <v>1200</v>
      </c>
      <c r="BA380">
        <v>1</v>
      </c>
      <c r="BB380" t="str">
        <f t="shared" si="17"/>
        <v xml:space="preserve">N3284F  </v>
      </c>
      <c r="BC380">
        <v>1</v>
      </c>
      <c r="BE380">
        <v>0</v>
      </c>
      <c r="BF380">
        <v>0</v>
      </c>
      <c r="BG380">
        <v>0</v>
      </c>
      <c r="BH380">
        <v>1900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"17:55:34.899"</f>
        <v>17:55:34.899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118</v>
      </c>
      <c r="CQ380">
        <v>219</v>
      </c>
      <c r="CR380">
        <v>3</v>
      </c>
      <c r="CW380">
        <v>10033978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"11/08/2021 17:55:35.176"</f>
        <v>11/08/2021 17:55:35.176</v>
      </c>
      <c r="C381" t="str">
        <f t="shared" si="16"/>
        <v>FFDFD3C0</v>
      </c>
      <c r="D381" t="s">
        <v>124</v>
      </c>
      <c r="E381">
        <v>8</v>
      </c>
      <c r="H381">
        <v>176</v>
      </c>
      <c r="I381" t="s">
        <v>114</v>
      </c>
      <c r="J381" t="s">
        <v>125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"17:55:34.898"</f>
        <v>17:55:34.898</v>
      </c>
      <c r="T381" t="str">
        <f>"17:55:34.398"</f>
        <v>17:55:34.398</v>
      </c>
      <c r="U381" t="str">
        <f t="shared" si="15"/>
        <v>A38EF2</v>
      </c>
      <c r="V381">
        <v>0</v>
      </c>
      <c r="W381">
        <v>0</v>
      </c>
      <c r="X381">
        <v>2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288</v>
      </c>
      <c r="AJ381">
        <v>33.780942000000003</v>
      </c>
      <c r="AK381" t="s">
        <v>269</v>
      </c>
      <c r="AL381">
        <v>-84.886764999999997</v>
      </c>
      <c r="AM381">
        <v>25</v>
      </c>
      <c r="AN381">
        <v>1650</v>
      </c>
      <c r="AO381" t="s">
        <v>128</v>
      </c>
      <c r="AP381">
        <v>-1</v>
      </c>
      <c r="AQ381">
        <v>87</v>
      </c>
      <c r="AR381">
        <v>384</v>
      </c>
      <c r="AZ381">
        <v>1200</v>
      </c>
      <c r="BA381">
        <v>1</v>
      </c>
      <c r="BB381" t="str">
        <f t="shared" si="17"/>
        <v xml:space="preserve">N3284F  </v>
      </c>
      <c r="BC381">
        <v>1</v>
      </c>
      <c r="BE381">
        <v>0</v>
      </c>
      <c r="BF381">
        <v>0</v>
      </c>
      <c r="BG381">
        <v>0</v>
      </c>
      <c r="BH381">
        <v>1900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"17:55:34.899"</f>
        <v>17:55:34.899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118</v>
      </c>
      <c r="CQ381">
        <v>219</v>
      </c>
      <c r="CR381">
        <v>3</v>
      </c>
      <c r="CW381">
        <v>10033978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"11/08/2021 17:55:36.035"</f>
        <v>11/08/2021 17:55:36.035</v>
      </c>
      <c r="C382" t="str">
        <f t="shared" si="16"/>
        <v>FFDFD3C0</v>
      </c>
      <c r="D382" t="s">
        <v>121</v>
      </c>
      <c r="E382">
        <v>4</v>
      </c>
      <c r="F382">
        <v>2004</v>
      </c>
      <c r="G382" t="s">
        <v>122</v>
      </c>
      <c r="J382" t="s">
        <v>123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"17:55:35.813"</f>
        <v>17:55:35.813</v>
      </c>
      <c r="T382" t="str">
        <f>"17:55:35.413"</f>
        <v>17:55:35.413</v>
      </c>
      <c r="U382" t="str">
        <f t="shared" si="15"/>
        <v>A38EF2</v>
      </c>
      <c r="V382">
        <v>0</v>
      </c>
      <c r="W382">
        <v>0</v>
      </c>
      <c r="X382">
        <v>2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1</v>
      </c>
      <c r="AI382" t="s">
        <v>289</v>
      </c>
      <c r="AJ382">
        <v>33.781328000000002</v>
      </c>
      <c r="AK382" t="s">
        <v>145</v>
      </c>
      <c r="AL382">
        <v>-84.886786999999998</v>
      </c>
      <c r="AM382">
        <v>25</v>
      </c>
      <c r="AN382">
        <v>1650</v>
      </c>
      <c r="AO382" t="s">
        <v>128</v>
      </c>
      <c r="AP382">
        <v>-2</v>
      </c>
      <c r="AQ382">
        <v>87</v>
      </c>
      <c r="AR382">
        <v>448</v>
      </c>
      <c r="AZ382">
        <v>1200</v>
      </c>
      <c r="BA382">
        <v>1</v>
      </c>
      <c r="BB382" t="str">
        <f t="shared" si="17"/>
        <v xml:space="preserve">N3284F  </v>
      </c>
      <c r="BC382">
        <v>1</v>
      </c>
      <c r="BE382">
        <v>0</v>
      </c>
      <c r="BF382">
        <v>0</v>
      </c>
      <c r="BG382">
        <v>0</v>
      </c>
      <c r="BH382">
        <v>1900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"17:55:35.815"</f>
        <v>17:55:35.815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118</v>
      </c>
      <c r="CQ382">
        <v>219</v>
      </c>
      <c r="CR382">
        <v>0</v>
      </c>
      <c r="CW382">
        <v>66990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"11/08/2021 17:55:36.035"</f>
        <v>11/08/2021 17:55:36.035</v>
      </c>
      <c r="C383" t="str">
        <f t="shared" si="16"/>
        <v>FFDFD3C0</v>
      </c>
      <c r="D383" t="s">
        <v>124</v>
      </c>
      <c r="E383">
        <v>8</v>
      </c>
      <c r="H383">
        <v>176</v>
      </c>
      <c r="I383" t="s">
        <v>114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"17:55:35.813"</f>
        <v>17:55:35.813</v>
      </c>
      <c r="T383" t="str">
        <f>"17:55:35.413"</f>
        <v>17:55:35.413</v>
      </c>
      <c r="U383" t="str">
        <f t="shared" si="15"/>
        <v>A38EF2</v>
      </c>
      <c r="V383">
        <v>0</v>
      </c>
      <c r="W383">
        <v>0</v>
      </c>
      <c r="X383">
        <v>2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289</v>
      </c>
      <c r="AJ383">
        <v>33.781328000000002</v>
      </c>
      <c r="AK383" t="s">
        <v>145</v>
      </c>
      <c r="AL383">
        <v>-84.886786999999998</v>
      </c>
      <c r="AM383">
        <v>25</v>
      </c>
      <c r="AN383">
        <v>1650</v>
      </c>
      <c r="AO383" t="s">
        <v>128</v>
      </c>
      <c r="AP383">
        <v>-2</v>
      </c>
      <c r="AQ383">
        <v>87</v>
      </c>
      <c r="AR383">
        <v>448</v>
      </c>
      <c r="AZ383">
        <v>1200</v>
      </c>
      <c r="BA383">
        <v>1</v>
      </c>
      <c r="BB383" t="str">
        <f t="shared" si="17"/>
        <v xml:space="preserve">N3284F  </v>
      </c>
      <c r="BC383">
        <v>1</v>
      </c>
      <c r="BE383">
        <v>0</v>
      </c>
      <c r="BF383">
        <v>0</v>
      </c>
      <c r="BG383">
        <v>0</v>
      </c>
      <c r="BH383">
        <v>1900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"17:55:35.815"</f>
        <v>17:55:35.815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118</v>
      </c>
      <c r="CQ383">
        <v>219</v>
      </c>
      <c r="CR383">
        <v>0</v>
      </c>
      <c r="CW383">
        <v>66990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"11/08/2021 17:55:36.082"</f>
        <v>11/08/2021 17:55:36.082</v>
      </c>
      <c r="C384" t="str">
        <f t="shared" si="16"/>
        <v>FFDFD3C0</v>
      </c>
      <c r="D384" t="s">
        <v>113</v>
      </c>
      <c r="E384">
        <v>4</v>
      </c>
      <c r="H384">
        <v>10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"17:55:35.813"</f>
        <v>17:55:35.813</v>
      </c>
      <c r="T384" t="str">
        <f>"17:55:35.413"</f>
        <v>17:55:35.413</v>
      </c>
      <c r="U384" t="str">
        <f t="shared" si="15"/>
        <v>A38EF2</v>
      </c>
      <c r="V384">
        <v>0</v>
      </c>
      <c r="W384">
        <v>0</v>
      </c>
      <c r="X384">
        <v>2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289</v>
      </c>
      <c r="AJ384">
        <v>33.781328000000002</v>
      </c>
      <c r="AK384" t="s">
        <v>145</v>
      </c>
      <c r="AL384">
        <v>-84.886786999999998</v>
      </c>
      <c r="AM384">
        <v>25</v>
      </c>
      <c r="AN384">
        <v>1650</v>
      </c>
      <c r="AO384" t="s">
        <v>128</v>
      </c>
      <c r="AP384">
        <v>-2</v>
      </c>
      <c r="AQ384">
        <v>87</v>
      </c>
      <c r="AR384">
        <v>448</v>
      </c>
      <c r="AZ384">
        <v>1200</v>
      </c>
      <c r="BA384">
        <v>1</v>
      </c>
      <c r="BB384" t="str">
        <f t="shared" si="17"/>
        <v xml:space="preserve">N3284F  </v>
      </c>
      <c r="BC384">
        <v>1</v>
      </c>
      <c r="BE384">
        <v>0</v>
      </c>
      <c r="BF384">
        <v>0</v>
      </c>
      <c r="BG384">
        <v>0</v>
      </c>
      <c r="BH384">
        <v>1900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"17:55:35.815"</f>
        <v>17:55:35.815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118</v>
      </c>
      <c r="CQ384">
        <v>219</v>
      </c>
      <c r="CR384">
        <v>0</v>
      </c>
      <c r="CW384">
        <v>66990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"11/08/2021 17:55:36.035"</f>
        <v>11/08/2021 17:55:36.035</v>
      </c>
      <c r="C385" t="str">
        <f t="shared" si="16"/>
        <v>FFDFD3C0</v>
      </c>
      <c r="D385" t="s">
        <v>119</v>
      </c>
      <c r="E385">
        <v>5</v>
      </c>
      <c r="F385">
        <v>1005</v>
      </c>
      <c r="G385" t="s">
        <v>114</v>
      </c>
      <c r="J385" t="s">
        <v>120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"17:55:35.813"</f>
        <v>17:55:35.813</v>
      </c>
      <c r="T385" t="str">
        <f>"17:55:35.413"</f>
        <v>17:55:35.413</v>
      </c>
      <c r="U385" t="str">
        <f t="shared" si="15"/>
        <v>A38EF2</v>
      </c>
      <c r="V385">
        <v>0</v>
      </c>
      <c r="W385">
        <v>0</v>
      </c>
      <c r="X385">
        <v>2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289</v>
      </c>
      <c r="AJ385">
        <v>33.781328000000002</v>
      </c>
      <c r="AK385" t="s">
        <v>145</v>
      </c>
      <c r="AL385">
        <v>-84.886786999999998</v>
      </c>
      <c r="AM385">
        <v>25</v>
      </c>
      <c r="AN385">
        <v>1650</v>
      </c>
      <c r="AO385" t="s">
        <v>128</v>
      </c>
      <c r="AP385">
        <v>-2</v>
      </c>
      <c r="AQ385">
        <v>87</v>
      </c>
      <c r="AR385">
        <v>448</v>
      </c>
      <c r="AZ385">
        <v>1200</v>
      </c>
      <c r="BA385">
        <v>1</v>
      </c>
      <c r="BB385" t="str">
        <f t="shared" si="17"/>
        <v xml:space="preserve">N3284F  </v>
      </c>
      <c r="BC385">
        <v>1</v>
      </c>
      <c r="BE385">
        <v>0</v>
      </c>
      <c r="BF385">
        <v>0</v>
      </c>
      <c r="BG385">
        <v>0</v>
      </c>
      <c r="BH385">
        <v>1900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"17:55:35.815"</f>
        <v>17:55:35.815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118</v>
      </c>
      <c r="CQ385">
        <v>219</v>
      </c>
      <c r="CR385">
        <v>0</v>
      </c>
      <c r="CW385">
        <v>66990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"11/08/2021 17:55:36.957"</f>
        <v>11/08/2021 17:55:36.957</v>
      </c>
      <c r="C386" t="str">
        <f t="shared" si="16"/>
        <v>FFDFD3C0</v>
      </c>
      <c r="D386" t="s">
        <v>113</v>
      </c>
      <c r="E386">
        <v>4</v>
      </c>
      <c r="H386">
        <v>10</v>
      </c>
      <c r="I386" t="s">
        <v>114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"17:55:36.773"</f>
        <v>17:55:36.773</v>
      </c>
      <c r="T386" t="str">
        <f>"17:55:36.273"</f>
        <v>17:55:36.273</v>
      </c>
      <c r="U386" t="str">
        <f t="shared" ref="U386:U449" si="18">"A38EF2"</f>
        <v>A38EF2</v>
      </c>
      <c r="V386">
        <v>0</v>
      </c>
      <c r="W386">
        <v>0</v>
      </c>
      <c r="X386">
        <v>2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290</v>
      </c>
      <c r="AJ386">
        <v>33.781692999999997</v>
      </c>
      <c r="AK386" t="s">
        <v>145</v>
      </c>
      <c r="AL386">
        <v>-84.886786999999998</v>
      </c>
      <c r="AM386">
        <v>25</v>
      </c>
      <c r="AN386">
        <v>1650</v>
      </c>
      <c r="AO386" t="s">
        <v>128</v>
      </c>
      <c r="AP386">
        <v>-1</v>
      </c>
      <c r="AQ386">
        <v>86</v>
      </c>
      <c r="AR386">
        <v>448</v>
      </c>
      <c r="AZ386">
        <v>1200</v>
      </c>
      <c r="BA386">
        <v>1</v>
      </c>
      <c r="BB386" t="str">
        <f t="shared" si="17"/>
        <v xml:space="preserve">N3284F  </v>
      </c>
      <c r="BC386">
        <v>1</v>
      </c>
      <c r="BE386">
        <v>0</v>
      </c>
      <c r="BF386">
        <v>0</v>
      </c>
      <c r="BG386">
        <v>0</v>
      </c>
      <c r="BH386">
        <v>1900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"17:55:36.780"</f>
        <v>17:55:36.780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118</v>
      </c>
      <c r="CQ386">
        <v>219</v>
      </c>
      <c r="CR386">
        <v>3</v>
      </c>
      <c r="CW386">
        <v>10036979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"11/08/2021 17:55:36.957"</f>
        <v>11/08/2021 17:55:36.957</v>
      </c>
      <c r="C387" t="str">
        <f t="shared" ref="C387:C450" si="19">"FFDFD3C0"</f>
        <v>FFDFD3C0</v>
      </c>
      <c r="D387" t="s">
        <v>119</v>
      </c>
      <c r="E387">
        <v>5</v>
      </c>
      <c r="F387">
        <v>1005</v>
      </c>
      <c r="G387" t="s">
        <v>114</v>
      </c>
      <c r="J387" t="s">
        <v>120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"17:55:36.773"</f>
        <v>17:55:36.773</v>
      </c>
      <c r="T387" t="str">
        <f>"17:55:36.273"</f>
        <v>17:55:36.273</v>
      </c>
      <c r="U387" t="str">
        <f t="shared" si="18"/>
        <v>A38EF2</v>
      </c>
      <c r="V387">
        <v>0</v>
      </c>
      <c r="W387">
        <v>0</v>
      </c>
      <c r="X387">
        <v>2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290</v>
      </c>
      <c r="AJ387">
        <v>33.781692999999997</v>
      </c>
      <c r="AK387" t="s">
        <v>145</v>
      </c>
      <c r="AL387">
        <v>-84.886786999999998</v>
      </c>
      <c r="AM387">
        <v>25</v>
      </c>
      <c r="AN387">
        <v>1650</v>
      </c>
      <c r="AO387" t="s">
        <v>128</v>
      </c>
      <c r="AP387">
        <v>-1</v>
      </c>
      <c r="AQ387">
        <v>86</v>
      </c>
      <c r="AR387">
        <v>448</v>
      </c>
      <c r="AZ387">
        <v>1200</v>
      </c>
      <c r="BA387">
        <v>1</v>
      </c>
      <c r="BB387" t="str">
        <f t="shared" ref="BB387:BB450" si="20">"N3284F  "</f>
        <v xml:space="preserve">N3284F  </v>
      </c>
      <c r="BC387">
        <v>1</v>
      </c>
      <c r="BE387">
        <v>0</v>
      </c>
      <c r="BF387">
        <v>0</v>
      </c>
      <c r="BG387">
        <v>0</v>
      </c>
      <c r="BH387">
        <v>1900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"17:55:36.780"</f>
        <v>17:55:36.780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118</v>
      </c>
      <c r="CQ387">
        <v>219</v>
      </c>
      <c r="CR387">
        <v>3</v>
      </c>
      <c r="CW387">
        <v>10036979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"11/08/2021 17:55:36.957"</f>
        <v>11/08/2021 17:55:36.957</v>
      </c>
      <c r="C388" t="str">
        <f t="shared" si="19"/>
        <v>FFDFD3C0</v>
      </c>
      <c r="D388" t="s">
        <v>121</v>
      </c>
      <c r="E388">
        <v>4</v>
      </c>
      <c r="F388">
        <v>2004</v>
      </c>
      <c r="G388" t="s">
        <v>122</v>
      </c>
      <c r="J388" t="s">
        <v>123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"17:55:36.773"</f>
        <v>17:55:36.773</v>
      </c>
      <c r="T388" t="str">
        <f>"17:55:36.273"</f>
        <v>17:55:36.273</v>
      </c>
      <c r="U388" t="str">
        <f t="shared" si="18"/>
        <v>A38EF2</v>
      </c>
      <c r="V388">
        <v>0</v>
      </c>
      <c r="W388">
        <v>0</v>
      </c>
      <c r="X388">
        <v>2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290</v>
      </c>
      <c r="AJ388">
        <v>33.781692999999997</v>
      </c>
      <c r="AK388" t="s">
        <v>145</v>
      </c>
      <c r="AL388">
        <v>-84.886786999999998</v>
      </c>
      <c r="AM388">
        <v>25</v>
      </c>
      <c r="AN388">
        <v>1650</v>
      </c>
      <c r="AO388" t="s">
        <v>128</v>
      </c>
      <c r="AP388">
        <v>-1</v>
      </c>
      <c r="AQ388">
        <v>86</v>
      </c>
      <c r="AR388">
        <v>448</v>
      </c>
      <c r="AZ388">
        <v>1200</v>
      </c>
      <c r="BA388">
        <v>1</v>
      </c>
      <c r="BB388" t="str">
        <f t="shared" si="20"/>
        <v xml:space="preserve">N3284F  </v>
      </c>
      <c r="BC388">
        <v>1</v>
      </c>
      <c r="BE388">
        <v>0</v>
      </c>
      <c r="BF388">
        <v>0</v>
      </c>
      <c r="BG388">
        <v>0</v>
      </c>
      <c r="BH388">
        <v>1900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"17:55:36.780"</f>
        <v>17:55:36.780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118</v>
      </c>
      <c r="CQ388">
        <v>219</v>
      </c>
      <c r="CR388">
        <v>3</v>
      </c>
      <c r="CW388">
        <v>10036979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"11/08/2021 17:55:36.957"</f>
        <v>11/08/2021 17:55:36.957</v>
      </c>
      <c r="C389" t="str">
        <f t="shared" si="19"/>
        <v>FFDFD3C0</v>
      </c>
      <c r="D389" t="s">
        <v>124</v>
      </c>
      <c r="E389">
        <v>8</v>
      </c>
      <c r="H389">
        <v>176</v>
      </c>
      <c r="I389" t="s">
        <v>114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"17:55:36.773"</f>
        <v>17:55:36.773</v>
      </c>
      <c r="T389" t="str">
        <f>"17:55:36.273"</f>
        <v>17:55:36.273</v>
      </c>
      <c r="U389" t="str">
        <f t="shared" si="18"/>
        <v>A38EF2</v>
      </c>
      <c r="V389">
        <v>0</v>
      </c>
      <c r="W389">
        <v>0</v>
      </c>
      <c r="X389">
        <v>2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290</v>
      </c>
      <c r="AJ389">
        <v>33.781692999999997</v>
      </c>
      <c r="AK389" t="s">
        <v>145</v>
      </c>
      <c r="AL389">
        <v>-84.886786999999998</v>
      </c>
      <c r="AM389">
        <v>25</v>
      </c>
      <c r="AN389">
        <v>1650</v>
      </c>
      <c r="AO389" t="s">
        <v>128</v>
      </c>
      <c r="AP389">
        <v>-1</v>
      </c>
      <c r="AQ389">
        <v>86</v>
      </c>
      <c r="AR389">
        <v>448</v>
      </c>
      <c r="AZ389">
        <v>1200</v>
      </c>
      <c r="BA389">
        <v>1</v>
      </c>
      <c r="BB389" t="str">
        <f t="shared" si="20"/>
        <v xml:space="preserve">N3284F  </v>
      </c>
      <c r="BC389">
        <v>1</v>
      </c>
      <c r="BE389">
        <v>0</v>
      </c>
      <c r="BF389">
        <v>0</v>
      </c>
      <c r="BG389">
        <v>0</v>
      </c>
      <c r="BH389">
        <v>1900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"17:55:36.780"</f>
        <v>17:55:36.780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118</v>
      </c>
      <c r="CQ389">
        <v>219</v>
      </c>
      <c r="CR389">
        <v>3</v>
      </c>
      <c r="CW389">
        <v>10036979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"11/08/2021 17:55:38.285"</f>
        <v>11/08/2021 17:55:38.285</v>
      </c>
      <c r="C390" t="str">
        <f t="shared" si="19"/>
        <v>FFDFD3C0</v>
      </c>
      <c r="D390" t="s">
        <v>121</v>
      </c>
      <c r="E390">
        <v>4</v>
      </c>
      <c r="F390">
        <v>2004</v>
      </c>
      <c r="G390" t="s">
        <v>122</v>
      </c>
      <c r="J390" t="s">
        <v>123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"17:55:37.836"</f>
        <v>17:55:37.836</v>
      </c>
      <c r="T390" t="str">
        <f>"17:55:37.336"</f>
        <v>17:55:37.336</v>
      </c>
      <c r="U390" t="str">
        <f t="shared" si="18"/>
        <v>A38EF2</v>
      </c>
      <c r="V390">
        <v>0</v>
      </c>
      <c r="W390">
        <v>0</v>
      </c>
      <c r="X390">
        <v>2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291</v>
      </c>
      <c r="AJ390">
        <v>33.782122000000001</v>
      </c>
      <c r="AK390" t="s">
        <v>145</v>
      </c>
      <c r="AL390">
        <v>-84.886786999999998</v>
      </c>
      <c r="AM390">
        <v>25</v>
      </c>
      <c r="AN390">
        <v>1675</v>
      </c>
      <c r="AO390" t="s">
        <v>128</v>
      </c>
      <c r="AP390">
        <v>-1</v>
      </c>
      <c r="AQ390">
        <v>86</v>
      </c>
      <c r="AR390">
        <v>576</v>
      </c>
      <c r="AZ390">
        <v>1200</v>
      </c>
      <c r="BA390">
        <v>1</v>
      </c>
      <c r="BB390" t="str">
        <f t="shared" si="20"/>
        <v xml:space="preserve">N3284F  </v>
      </c>
      <c r="BC390">
        <v>1</v>
      </c>
      <c r="BE390">
        <v>0</v>
      </c>
      <c r="BF390">
        <v>0</v>
      </c>
      <c r="BG390">
        <v>0</v>
      </c>
      <c r="BH390">
        <v>1900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"17:55:37.844"</f>
        <v>17:55:37.844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118</v>
      </c>
      <c r="CQ390">
        <v>219</v>
      </c>
      <c r="CR390">
        <v>0</v>
      </c>
      <c r="CW390">
        <v>68750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"11/08/2021 17:55:38.285"</f>
        <v>11/08/2021 17:55:38.285</v>
      </c>
      <c r="C391" t="str">
        <f t="shared" si="19"/>
        <v>FFDFD3C0</v>
      </c>
      <c r="D391" t="s">
        <v>124</v>
      </c>
      <c r="E391">
        <v>8</v>
      </c>
      <c r="H391">
        <v>176</v>
      </c>
      <c r="I391" t="s">
        <v>114</v>
      </c>
      <c r="J391" t="s">
        <v>125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"17:55:37.836"</f>
        <v>17:55:37.836</v>
      </c>
      <c r="T391" t="str">
        <f>"17:55:37.336"</f>
        <v>17:55:37.336</v>
      </c>
      <c r="U391" t="str">
        <f t="shared" si="18"/>
        <v>A38EF2</v>
      </c>
      <c r="V391">
        <v>0</v>
      </c>
      <c r="W391">
        <v>0</v>
      </c>
      <c r="X391">
        <v>2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291</v>
      </c>
      <c r="AJ391">
        <v>33.782122000000001</v>
      </c>
      <c r="AK391" t="s">
        <v>145</v>
      </c>
      <c r="AL391">
        <v>-84.886786999999998</v>
      </c>
      <c r="AM391">
        <v>25</v>
      </c>
      <c r="AN391">
        <v>1675</v>
      </c>
      <c r="AO391" t="s">
        <v>128</v>
      </c>
      <c r="AP391">
        <v>-1</v>
      </c>
      <c r="AQ391">
        <v>86</v>
      </c>
      <c r="AR391">
        <v>576</v>
      </c>
      <c r="AZ391">
        <v>1200</v>
      </c>
      <c r="BA391">
        <v>1</v>
      </c>
      <c r="BB391" t="str">
        <f t="shared" si="20"/>
        <v xml:space="preserve">N3284F  </v>
      </c>
      <c r="BC391">
        <v>1</v>
      </c>
      <c r="BE391">
        <v>0</v>
      </c>
      <c r="BF391">
        <v>0</v>
      </c>
      <c r="BG391">
        <v>0</v>
      </c>
      <c r="BH391">
        <v>1900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"17:55:37.844"</f>
        <v>17:55:37.844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118</v>
      </c>
      <c r="CQ391">
        <v>219</v>
      </c>
      <c r="CR391">
        <v>0</v>
      </c>
      <c r="CW391">
        <v>68750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"11/08/2021 17:55:38.301"</f>
        <v>11/08/2021 17:55:38.301</v>
      </c>
      <c r="C392" t="str">
        <f t="shared" si="19"/>
        <v>FFDFD3C0</v>
      </c>
      <c r="D392" t="s">
        <v>113</v>
      </c>
      <c r="E392">
        <v>4</v>
      </c>
      <c r="H392">
        <v>10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"17:55:37.836"</f>
        <v>17:55:37.836</v>
      </c>
      <c r="T392" t="str">
        <f>"17:55:37.336"</f>
        <v>17:55:37.336</v>
      </c>
      <c r="U392" t="str">
        <f t="shared" si="18"/>
        <v>A38EF2</v>
      </c>
      <c r="V392">
        <v>0</v>
      </c>
      <c r="W392">
        <v>0</v>
      </c>
      <c r="X392">
        <v>2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291</v>
      </c>
      <c r="AJ392">
        <v>33.782122000000001</v>
      </c>
      <c r="AK392" t="s">
        <v>145</v>
      </c>
      <c r="AL392">
        <v>-84.886786999999998</v>
      </c>
      <c r="AM392">
        <v>25</v>
      </c>
      <c r="AN392">
        <v>1675</v>
      </c>
      <c r="AO392" t="s">
        <v>128</v>
      </c>
      <c r="AP392">
        <v>-1</v>
      </c>
      <c r="AQ392">
        <v>86</v>
      </c>
      <c r="AR392">
        <v>576</v>
      </c>
      <c r="AZ392">
        <v>1200</v>
      </c>
      <c r="BA392">
        <v>1</v>
      </c>
      <c r="BB392" t="str">
        <f t="shared" si="20"/>
        <v xml:space="preserve">N3284F  </v>
      </c>
      <c r="BC392">
        <v>1</v>
      </c>
      <c r="BE392">
        <v>0</v>
      </c>
      <c r="BF392">
        <v>0</v>
      </c>
      <c r="BG392">
        <v>0</v>
      </c>
      <c r="BH392">
        <v>1900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"17:55:37.844"</f>
        <v>17:55:37.844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118</v>
      </c>
      <c r="CQ392">
        <v>219</v>
      </c>
      <c r="CR392">
        <v>0</v>
      </c>
      <c r="CW392">
        <v>68750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"11/08/2021 17:55:38.301"</f>
        <v>11/08/2021 17:55:38.301</v>
      </c>
      <c r="C393" t="str">
        <f t="shared" si="19"/>
        <v>FFDFD3C0</v>
      </c>
      <c r="D393" t="s">
        <v>119</v>
      </c>
      <c r="E393">
        <v>5</v>
      </c>
      <c r="F393">
        <v>1005</v>
      </c>
      <c r="G393" t="s">
        <v>114</v>
      </c>
      <c r="J393" t="s">
        <v>120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"17:55:37.836"</f>
        <v>17:55:37.836</v>
      </c>
      <c r="T393" t="str">
        <f>"17:55:37.336"</f>
        <v>17:55:37.336</v>
      </c>
      <c r="U393" t="str">
        <f t="shared" si="18"/>
        <v>A38EF2</v>
      </c>
      <c r="V393">
        <v>0</v>
      </c>
      <c r="W393">
        <v>0</v>
      </c>
      <c r="X393">
        <v>2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291</v>
      </c>
      <c r="AJ393">
        <v>33.782122000000001</v>
      </c>
      <c r="AK393" t="s">
        <v>145</v>
      </c>
      <c r="AL393">
        <v>-84.886786999999998</v>
      </c>
      <c r="AM393">
        <v>25</v>
      </c>
      <c r="AN393">
        <v>1675</v>
      </c>
      <c r="AO393" t="s">
        <v>128</v>
      </c>
      <c r="AP393">
        <v>-1</v>
      </c>
      <c r="AQ393">
        <v>86</v>
      </c>
      <c r="AR393">
        <v>576</v>
      </c>
      <c r="AZ393">
        <v>1200</v>
      </c>
      <c r="BA393">
        <v>1</v>
      </c>
      <c r="BB393" t="str">
        <f t="shared" si="20"/>
        <v xml:space="preserve">N3284F  </v>
      </c>
      <c r="BC393">
        <v>1</v>
      </c>
      <c r="BE393">
        <v>0</v>
      </c>
      <c r="BF393">
        <v>0</v>
      </c>
      <c r="BG393">
        <v>0</v>
      </c>
      <c r="BH393">
        <v>1900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"17:55:37.844"</f>
        <v>17:55:37.844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118</v>
      </c>
      <c r="CQ393">
        <v>219</v>
      </c>
      <c r="CR393">
        <v>0</v>
      </c>
      <c r="CW393">
        <v>68750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"11/08/2021 17:55:39.301"</f>
        <v>11/08/2021 17:55:39.301</v>
      </c>
      <c r="C394" t="str">
        <f t="shared" si="19"/>
        <v>FFDFD3C0</v>
      </c>
      <c r="D394" t="s">
        <v>113</v>
      </c>
      <c r="E394">
        <v>4</v>
      </c>
      <c r="H394">
        <v>10</v>
      </c>
      <c r="I394" t="s">
        <v>114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"17:55:38.820"</f>
        <v>17:55:38.820</v>
      </c>
      <c r="T394" t="str">
        <f>"17:55:38.320"</f>
        <v>17:55:38.320</v>
      </c>
      <c r="U394" t="str">
        <f t="shared" si="18"/>
        <v>A38EF2</v>
      </c>
      <c r="V394">
        <v>0</v>
      </c>
      <c r="W394">
        <v>0</v>
      </c>
      <c r="X394">
        <v>2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292</v>
      </c>
      <c r="AJ394">
        <v>33.782487000000003</v>
      </c>
      <c r="AK394" t="s">
        <v>145</v>
      </c>
      <c r="AL394">
        <v>-84.886786999999998</v>
      </c>
      <c r="AM394">
        <v>25</v>
      </c>
      <c r="AN394">
        <v>1675</v>
      </c>
      <c r="AO394" t="s">
        <v>128</v>
      </c>
      <c r="AP394">
        <v>0</v>
      </c>
      <c r="AQ394">
        <v>85</v>
      </c>
      <c r="AR394">
        <v>512</v>
      </c>
      <c r="AZ394">
        <v>1200</v>
      </c>
      <c r="BA394">
        <v>1</v>
      </c>
      <c r="BB394" t="str">
        <f t="shared" si="20"/>
        <v xml:space="preserve">N3284F  </v>
      </c>
      <c r="BC394">
        <v>1</v>
      </c>
      <c r="BE394">
        <v>0</v>
      </c>
      <c r="BF394">
        <v>0</v>
      </c>
      <c r="BG394">
        <v>0</v>
      </c>
      <c r="BH394">
        <v>1925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"17:55:38.825"</f>
        <v>17:55:38.825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118</v>
      </c>
      <c r="CQ394">
        <v>219</v>
      </c>
      <c r="CR394">
        <v>3</v>
      </c>
      <c r="CW394">
        <v>10040262</v>
      </c>
      <c r="CY394">
        <v>1</v>
      </c>
      <c r="CZ394">
        <v>0</v>
      </c>
      <c r="DA394">
        <v>0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"11/08/2021 17:55:39.301"</f>
        <v>11/08/2021 17:55:39.301</v>
      </c>
      <c r="C395" t="str">
        <f t="shared" si="19"/>
        <v>FFDFD3C0</v>
      </c>
      <c r="D395" t="s">
        <v>119</v>
      </c>
      <c r="E395">
        <v>5</v>
      </c>
      <c r="F395">
        <v>1005</v>
      </c>
      <c r="G395" t="s">
        <v>114</v>
      </c>
      <c r="J395" t="s">
        <v>120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"17:55:38.820"</f>
        <v>17:55:38.820</v>
      </c>
      <c r="T395" t="str">
        <f>"17:55:38.320"</f>
        <v>17:55:38.320</v>
      </c>
      <c r="U395" t="str">
        <f t="shared" si="18"/>
        <v>A38EF2</v>
      </c>
      <c r="V395">
        <v>0</v>
      </c>
      <c r="W395">
        <v>0</v>
      </c>
      <c r="X395">
        <v>2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292</v>
      </c>
      <c r="AJ395">
        <v>33.782487000000003</v>
      </c>
      <c r="AK395" t="s">
        <v>145</v>
      </c>
      <c r="AL395">
        <v>-84.886786999999998</v>
      </c>
      <c r="AM395">
        <v>25</v>
      </c>
      <c r="AN395">
        <v>1675</v>
      </c>
      <c r="AO395" t="s">
        <v>128</v>
      </c>
      <c r="AP395">
        <v>0</v>
      </c>
      <c r="AQ395">
        <v>85</v>
      </c>
      <c r="AR395">
        <v>512</v>
      </c>
      <c r="AZ395">
        <v>1200</v>
      </c>
      <c r="BA395">
        <v>1</v>
      </c>
      <c r="BB395" t="str">
        <f t="shared" si="20"/>
        <v xml:space="preserve">N3284F  </v>
      </c>
      <c r="BC395">
        <v>1</v>
      </c>
      <c r="BE395">
        <v>0</v>
      </c>
      <c r="BF395">
        <v>0</v>
      </c>
      <c r="BG395">
        <v>0</v>
      </c>
      <c r="BH395">
        <v>1925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"17:55:38.825"</f>
        <v>17:55:38.825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118</v>
      </c>
      <c r="CQ395">
        <v>219</v>
      </c>
      <c r="CR395">
        <v>3</v>
      </c>
      <c r="CW395">
        <v>10040262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"11/08/2021 17:55:39.347"</f>
        <v>11/08/2021 17:55:39.347</v>
      </c>
      <c r="C396" t="str">
        <f t="shared" si="19"/>
        <v>FFDFD3C0</v>
      </c>
      <c r="D396" t="s">
        <v>124</v>
      </c>
      <c r="E396">
        <v>8</v>
      </c>
      <c r="H396">
        <v>176</v>
      </c>
      <c r="I396" t="s">
        <v>114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"17:55:38.820"</f>
        <v>17:55:38.820</v>
      </c>
      <c r="T396" t="str">
        <f>"17:55:38.320"</f>
        <v>17:55:38.320</v>
      </c>
      <c r="U396" t="str">
        <f t="shared" si="18"/>
        <v>A38EF2</v>
      </c>
      <c r="V396">
        <v>0</v>
      </c>
      <c r="W396">
        <v>0</v>
      </c>
      <c r="X396">
        <v>2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292</v>
      </c>
      <c r="AJ396">
        <v>33.782487000000003</v>
      </c>
      <c r="AK396" t="s">
        <v>145</v>
      </c>
      <c r="AL396">
        <v>-84.886786999999998</v>
      </c>
      <c r="AM396">
        <v>25</v>
      </c>
      <c r="AN396">
        <v>1675</v>
      </c>
      <c r="AO396" t="s">
        <v>128</v>
      </c>
      <c r="AP396">
        <v>0</v>
      </c>
      <c r="AQ396">
        <v>85</v>
      </c>
      <c r="AR396">
        <v>512</v>
      </c>
      <c r="AZ396">
        <v>1200</v>
      </c>
      <c r="BA396">
        <v>1</v>
      </c>
      <c r="BB396" t="str">
        <f t="shared" si="20"/>
        <v xml:space="preserve">N3284F  </v>
      </c>
      <c r="BC396">
        <v>1</v>
      </c>
      <c r="BE396">
        <v>0</v>
      </c>
      <c r="BF396">
        <v>0</v>
      </c>
      <c r="BG396">
        <v>0</v>
      </c>
      <c r="BH396">
        <v>1925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"17:55:38.825"</f>
        <v>17:55:38.825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118</v>
      </c>
      <c r="CQ396">
        <v>219</v>
      </c>
      <c r="CR396">
        <v>3</v>
      </c>
      <c r="CW396">
        <v>10040262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"11/08/2021 17:55:39.347"</f>
        <v>11/08/2021 17:55:39.347</v>
      </c>
      <c r="C397" t="str">
        <f t="shared" si="19"/>
        <v>FFDFD3C0</v>
      </c>
      <c r="D397" t="s">
        <v>121</v>
      </c>
      <c r="E397">
        <v>4</v>
      </c>
      <c r="F397">
        <v>2004</v>
      </c>
      <c r="G397" t="s">
        <v>122</v>
      </c>
      <c r="J397" t="s">
        <v>123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"17:55:38.820"</f>
        <v>17:55:38.820</v>
      </c>
      <c r="T397" t="str">
        <f>"17:55:38.320"</f>
        <v>17:55:38.320</v>
      </c>
      <c r="U397" t="str">
        <f t="shared" si="18"/>
        <v>A38EF2</v>
      </c>
      <c r="V397">
        <v>0</v>
      </c>
      <c r="W397">
        <v>0</v>
      </c>
      <c r="X397">
        <v>2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292</v>
      </c>
      <c r="AJ397">
        <v>33.782487000000003</v>
      </c>
      <c r="AK397" t="s">
        <v>145</v>
      </c>
      <c r="AL397">
        <v>-84.886786999999998</v>
      </c>
      <c r="AM397">
        <v>25</v>
      </c>
      <c r="AN397">
        <v>1675</v>
      </c>
      <c r="AO397" t="s">
        <v>128</v>
      </c>
      <c r="AP397">
        <v>0</v>
      </c>
      <c r="AQ397">
        <v>85</v>
      </c>
      <c r="AR397">
        <v>512</v>
      </c>
      <c r="AZ397">
        <v>1200</v>
      </c>
      <c r="BA397">
        <v>1</v>
      </c>
      <c r="BB397" t="str">
        <f t="shared" si="20"/>
        <v xml:space="preserve">N3284F  </v>
      </c>
      <c r="BC397">
        <v>1</v>
      </c>
      <c r="BE397">
        <v>0</v>
      </c>
      <c r="BF397">
        <v>0</v>
      </c>
      <c r="BG397">
        <v>0</v>
      </c>
      <c r="BH397">
        <v>1925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"17:55:38.825"</f>
        <v>17:55:38.825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118</v>
      </c>
      <c r="CQ397">
        <v>219</v>
      </c>
      <c r="CR397">
        <v>3</v>
      </c>
      <c r="CW397">
        <v>10040262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"11/08/2021 17:55:40.222"</f>
        <v>11/08/2021 17:55:40.222</v>
      </c>
      <c r="C398" t="str">
        <f t="shared" si="19"/>
        <v>FFDFD3C0</v>
      </c>
      <c r="D398" t="s">
        <v>124</v>
      </c>
      <c r="E398">
        <v>8</v>
      </c>
      <c r="H398">
        <v>176</v>
      </c>
      <c r="I398" t="s">
        <v>114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"17:55:39.898"</f>
        <v>17:55:39.898</v>
      </c>
      <c r="T398" t="str">
        <f>"17:55:39.498"</f>
        <v>17:55:39.498</v>
      </c>
      <c r="U398" t="str">
        <f t="shared" si="18"/>
        <v>A38EF2</v>
      </c>
      <c r="V398">
        <v>0</v>
      </c>
      <c r="W398">
        <v>0</v>
      </c>
      <c r="X398">
        <v>2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293</v>
      </c>
      <c r="AJ398">
        <v>33.782916</v>
      </c>
      <c r="AK398" t="s">
        <v>269</v>
      </c>
      <c r="AL398">
        <v>-84.886764999999997</v>
      </c>
      <c r="AM398">
        <v>25</v>
      </c>
      <c r="AN398">
        <v>1675</v>
      </c>
      <c r="AO398" t="s">
        <v>128</v>
      </c>
      <c r="AP398">
        <v>0</v>
      </c>
      <c r="AQ398">
        <v>85</v>
      </c>
      <c r="AR398">
        <v>448</v>
      </c>
      <c r="AZ398">
        <v>1200</v>
      </c>
      <c r="BA398">
        <v>1</v>
      </c>
      <c r="BB398" t="str">
        <f t="shared" si="20"/>
        <v xml:space="preserve">N3284F  </v>
      </c>
      <c r="BC398">
        <v>1</v>
      </c>
      <c r="BE398">
        <v>0</v>
      </c>
      <c r="BF398">
        <v>0</v>
      </c>
      <c r="BG398">
        <v>0</v>
      </c>
      <c r="BH398">
        <v>1925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"17:55:39.901"</f>
        <v>17:55:39.901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118</v>
      </c>
      <c r="CQ398">
        <v>219</v>
      </c>
      <c r="CR398">
        <v>3</v>
      </c>
      <c r="CW398">
        <v>10041990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"11/08/2021 17:55:40.222"</f>
        <v>11/08/2021 17:55:40.222</v>
      </c>
      <c r="C399" t="str">
        <f t="shared" si="19"/>
        <v>FFDFD3C0</v>
      </c>
      <c r="D399" t="s">
        <v>121</v>
      </c>
      <c r="E399">
        <v>4</v>
      </c>
      <c r="F399">
        <v>2004</v>
      </c>
      <c r="G399" t="s">
        <v>122</v>
      </c>
      <c r="J399" t="s">
        <v>123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"17:55:39.898"</f>
        <v>17:55:39.898</v>
      </c>
      <c r="T399" t="str">
        <f>"17:55:39.498"</f>
        <v>17:55:39.498</v>
      </c>
      <c r="U399" t="str">
        <f t="shared" si="18"/>
        <v>A38EF2</v>
      </c>
      <c r="V399">
        <v>0</v>
      </c>
      <c r="W399">
        <v>0</v>
      </c>
      <c r="X399">
        <v>2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293</v>
      </c>
      <c r="AJ399">
        <v>33.782916</v>
      </c>
      <c r="AK399" t="s">
        <v>269</v>
      </c>
      <c r="AL399">
        <v>-84.886764999999997</v>
      </c>
      <c r="AM399">
        <v>25</v>
      </c>
      <c r="AN399">
        <v>1675</v>
      </c>
      <c r="AO399" t="s">
        <v>128</v>
      </c>
      <c r="AP399">
        <v>0</v>
      </c>
      <c r="AQ399">
        <v>85</v>
      </c>
      <c r="AR399">
        <v>448</v>
      </c>
      <c r="AZ399">
        <v>1200</v>
      </c>
      <c r="BA399">
        <v>1</v>
      </c>
      <c r="BB399" t="str">
        <f t="shared" si="20"/>
        <v xml:space="preserve">N3284F  </v>
      </c>
      <c r="BC399">
        <v>1</v>
      </c>
      <c r="BE399">
        <v>0</v>
      </c>
      <c r="BF399">
        <v>0</v>
      </c>
      <c r="BG399">
        <v>0</v>
      </c>
      <c r="BH399">
        <v>1925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"17:55:39.901"</f>
        <v>17:55:39.901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118</v>
      </c>
      <c r="CQ399">
        <v>219</v>
      </c>
      <c r="CR399">
        <v>3</v>
      </c>
      <c r="CW399">
        <v>10041990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"11/08/2021 17:55:40.269"</f>
        <v>11/08/2021 17:55:40.269</v>
      </c>
      <c r="C400" t="str">
        <f t="shared" si="19"/>
        <v>FFDFD3C0</v>
      </c>
      <c r="D400" t="s">
        <v>113</v>
      </c>
      <c r="E400">
        <v>4</v>
      </c>
      <c r="H400">
        <v>10</v>
      </c>
      <c r="I400" t="s">
        <v>114</v>
      </c>
      <c r="J400" t="s">
        <v>115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"17:55:39.898"</f>
        <v>17:55:39.898</v>
      </c>
      <c r="T400" t="str">
        <f>"17:55:39.498"</f>
        <v>17:55:39.498</v>
      </c>
      <c r="U400" t="str">
        <f t="shared" si="18"/>
        <v>A38EF2</v>
      </c>
      <c r="V400">
        <v>0</v>
      </c>
      <c r="W400">
        <v>0</v>
      </c>
      <c r="X400">
        <v>2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293</v>
      </c>
      <c r="AJ400">
        <v>33.782916</v>
      </c>
      <c r="AK400" t="s">
        <v>269</v>
      </c>
      <c r="AL400">
        <v>-84.886764999999997</v>
      </c>
      <c r="AM400">
        <v>25</v>
      </c>
      <c r="AN400">
        <v>1675</v>
      </c>
      <c r="AO400" t="s">
        <v>128</v>
      </c>
      <c r="AP400">
        <v>0</v>
      </c>
      <c r="AQ400">
        <v>85</v>
      </c>
      <c r="AR400">
        <v>448</v>
      </c>
      <c r="AZ400">
        <v>1200</v>
      </c>
      <c r="BA400">
        <v>1</v>
      </c>
      <c r="BB400" t="str">
        <f t="shared" si="20"/>
        <v xml:space="preserve">N3284F  </v>
      </c>
      <c r="BC400">
        <v>1</v>
      </c>
      <c r="BE400">
        <v>0</v>
      </c>
      <c r="BF400">
        <v>0</v>
      </c>
      <c r="BG400">
        <v>0</v>
      </c>
      <c r="BH400">
        <v>1925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"17:55:39.901"</f>
        <v>17:55:39.901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118</v>
      </c>
      <c r="CQ400">
        <v>219</v>
      </c>
      <c r="CR400">
        <v>3</v>
      </c>
      <c r="CW400">
        <v>10041990</v>
      </c>
      <c r="CY400">
        <v>1</v>
      </c>
      <c r="CZ400">
        <v>0</v>
      </c>
      <c r="DA400">
        <v>0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"11/08/2021 17:55:40.269"</f>
        <v>11/08/2021 17:55:40.269</v>
      </c>
      <c r="C401" t="str">
        <f t="shared" si="19"/>
        <v>FFDFD3C0</v>
      </c>
      <c r="D401" t="s">
        <v>119</v>
      </c>
      <c r="E401">
        <v>5</v>
      </c>
      <c r="F401">
        <v>1005</v>
      </c>
      <c r="G401" t="s">
        <v>114</v>
      </c>
      <c r="J401" t="s">
        <v>120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"17:55:39.898"</f>
        <v>17:55:39.898</v>
      </c>
      <c r="T401" t="str">
        <f>"17:55:39.498"</f>
        <v>17:55:39.498</v>
      </c>
      <c r="U401" t="str">
        <f t="shared" si="18"/>
        <v>A38EF2</v>
      </c>
      <c r="V401">
        <v>0</v>
      </c>
      <c r="W401">
        <v>0</v>
      </c>
      <c r="X401">
        <v>2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293</v>
      </c>
      <c r="AJ401">
        <v>33.782916</v>
      </c>
      <c r="AK401" t="s">
        <v>269</v>
      </c>
      <c r="AL401">
        <v>-84.886764999999997</v>
      </c>
      <c r="AM401">
        <v>25</v>
      </c>
      <c r="AN401">
        <v>1675</v>
      </c>
      <c r="AO401" t="s">
        <v>128</v>
      </c>
      <c r="AP401">
        <v>0</v>
      </c>
      <c r="AQ401">
        <v>85</v>
      </c>
      <c r="AR401">
        <v>448</v>
      </c>
      <c r="AZ401">
        <v>1200</v>
      </c>
      <c r="BA401">
        <v>1</v>
      </c>
      <c r="BB401" t="str">
        <f t="shared" si="20"/>
        <v xml:space="preserve">N3284F  </v>
      </c>
      <c r="BC401">
        <v>1</v>
      </c>
      <c r="BE401">
        <v>0</v>
      </c>
      <c r="BF401">
        <v>0</v>
      </c>
      <c r="BG401">
        <v>0</v>
      </c>
      <c r="BH401">
        <v>1925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"17:55:39.901"</f>
        <v>17:55:39.901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118</v>
      </c>
      <c r="CQ401">
        <v>219</v>
      </c>
      <c r="CR401">
        <v>3</v>
      </c>
      <c r="CW401">
        <v>10041990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"11/08/2021 17:55:41.097"</f>
        <v>11/08/2021 17:55:41.097</v>
      </c>
      <c r="C402" t="str">
        <f t="shared" si="19"/>
        <v>FFDFD3C0</v>
      </c>
      <c r="D402" t="s">
        <v>121</v>
      </c>
      <c r="E402">
        <v>4</v>
      </c>
      <c r="F402">
        <v>2004</v>
      </c>
      <c r="G402" t="s">
        <v>122</v>
      </c>
      <c r="J402" t="s">
        <v>123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"17:55:40.859"</f>
        <v>17:55:40.859</v>
      </c>
      <c r="T402" t="str">
        <f>"17:55:40.459"</f>
        <v>17:55:40.459</v>
      </c>
      <c r="U402" t="str">
        <f t="shared" si="18"/>
        <v>A38EF2</v>
      </c>
      <c r="V402">
        <v>0</v>
      </c>
      <c r="W402">
        <v>0</v>
      </c>
      <c r="X402">
        <v>2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294</v>
      </c>
      <c r="AJ402">
        <v>33.783281000000002</v>
      </c>
      <c r="AK402" t="s">
        <v>145</v>
      </c>
      <c r="AL402">
        <v>-84.886786999999998</v>
      </c>
      <c r="AM402">
        <v>25</v>
      </c>
      <c r="AN402">
        <v>1675</v>
      </c>
      <c r="AO402" t="s">
        <v>128</v>
      </c>
      <c r="AP402">
        <v>-1</v>
      </c>
      <c r="AQ402">
        <v>86</v>
      </c>
      <c r="AR402">
        <v>512</v>
      </c>
      <c r="AZ402">
        <v>1200</v>
      </c>
      <c r="BA402">
        <v>1</v>
      </c>
      <c r="BB402" t="str">
        <f t="shared" si="20"/>
        <v xml:space="preserve">N3284F  </v>
      </c>
      <c r="BC402">
        <v>1</v>
      </c>
      <c r="BE402">
        <v>0</v>
      </c>
      <c r="BF402">
        <v>0</v>
      </c>
      <c r="BG402">
        <v>0</v>
      </c>
      <c r="BH402">
        <v>1925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"17:55:40.863"</f>
        <v>17:55:40.863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118</v>
      </c>
      <c r="CQ402">
        <v>219</v>
      </c>
      <c r="CR402">
        <v>3</v>
      </c>
      <c r="CW402">
        <v>10043502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"11/08/2021 17:55:41.097"</f>
        <v>11/08/2021 17:55:41.097</v>
      </c>
      <c r="C403" t="str">
        <f t="shared" si="19"/>
        <v>FFDFD3C0</v>
      </c>
      <c r="D403" t="s">
        <v>124</v>
      </c>
      <c r="E403">
        <v>8</v>
      </c>
      <c r="H403">
        <v>176</v>
      </c>
      <c r="I403" t="s">
        <v>114</v>
      </c>
      <c r="J403" t="s">
        <v>125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"17:55:40.859"</f>
        <v>17:55:40.859</v>
      </c>
      <c r="T403" t="str">
        <f>"17:55:40.459"</f>
        <v>17:55:40.459</v>
      </c>
      <c r="U403" t="str">
        <f t="shared" si="18"/>
        <v>A38EF2</v>
      </c>
      <c r="V403">
        <v>0</v>
      </c>
      <c r="W403">
        <v>0</v>
      </c>
      <c r="X403">
        <v>2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294</v>
      </c>
      <c r="AJ403">
        <v>33.783281000000002</v>
      </c>
      <c r="AK403" t="s">
        <v>145</v>
      </c>
      <c r="AL403">
        <v>-84.886786999999998</v>
      </c>
      <c r="AM403">
        <v>25</v>
      </c>
      <c r="AN403">
        <v>1675</v>
      </c>
      <c r="AO403" t="s">
        <v>128</v>
      </c>
      <c r="AP403">
        <v>-1</v>
      </c>
      <c r="AQ403">
        <v>86</v>
      </c>
      <c r="AR403">
        <v>512</v>
      </c>
      <c r="AZ403">
        <v>1200</v>
      </c>
      <c r="BA403">
        <v>1</v>
      </c>
      <c r="BB403" t="str">
        <f t="shared" si="20"/>
        <v xml:space="preserve">N3284F  </v>
      </c>
      <c r="BC403">
        <v>1</v>
      </c>
      <c r="BE403">
        <v>0</v>
      </c>
      <c r="BF403">
        <v>0</v>
      </c>
      <c r="BG403">
        <v>0</v>
      </c>
      <c r="BH403">
        <v>1925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"17:55:40.863"</f>
        <v>17:55:40.863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118</v>
      </c>
      <c r="CQ403">
        <v>219</v>
      </c>
      <c r="CR403">
        <v>3</v>
      </c>
      <c r="CW403">
        <v>10043502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"11/08/2021 17:55:41.097"</f>
        <v>11/08/2021 17:55:41.097</v>
      </c>
      <c r="C404" t="str">
        <f t="shared" si="19"/>
        <v>FFDFD3C0</v>
      </c>
      <c r="D404" t="s">
        <v>113</v>
      </c>
      <c r="E404">
        <v>4</v>
      </c>
      <c r="H404">
        <v>10</v>
      </c>
      <c r="I404" t="s">
        <v>114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"17:55:40.859"</f>
        <v>17:55:40.859</v>
      </c>
      <c r="T404" t="str">
        <f>"17:55:40.459"</f>
        <v>17:55:40.459</v>
      </c>
      <c r="U404" t="str">
        <f t="shared" si="18"/>
        <v>A38EF2</v>
      </c>
      <c r="V404">
        <v>0</v>
      </c>
      <c r="W404">
        <v>0</v>
      </c>
      <c r="X404">
        <v>2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294</v>
      </c>
      <c r="AJ404">
        <v>33.783281000000002</v>
      </c>
      <c r="AK404" t="s">
        <v>145</v>
      </c>
      <c r="AL404">
        <v>-84.886786999999998</v>
      </c>
      <c r="AM404">
        <v>25</v>
      </c>
      <c r="AN404">
        <v>1675</v>
      </c>
      <c r="AO404" t="s">
        <v>128</v>
      </c>
      <c r="AP404">
        <v>-1</v>
      </c>
      <c r="AQ404">
        <v>86</v>
      </c>
      <c r="AR404">
        <v>512</v>
      </c>
      <c r="AZ404">
        <v>1200</v>
      </c>
      <c r="BA404">
        <v>1</v>
      </c>
      <c r="BB404" t="str">
        <f t="shared" si="20"/>
        <v xml:space="preserve">N3284F  </v>
      </c>
      <c r="BC404">
        <v>1</v>
      </c>
      <c r="BE404">
        <v>0</v>
      </c>
      <c r="BF404">
        <v>0</v>
      </c>
      <c r="BG404">
        <v>0</v>
      </c>
      <c r="BH404">
        <v>1925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"17:55:40.863"</f>
        <v>17:55:40.863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118</v>
      </c>
      <c r="CQ404">
        <v>219</v>
      </c>
      <c r="CR404">
        <v>3</v>
      </c>
      <c r="CW404">
        <v>10043502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"11/08/2021 17:55:41.097"</f>
        <v>11/08/2021 17:55:41.097</v>
      </c>
      <c r="C405" t="str">
        <f t="shared" si="19"/>
        <v>FFDFD3C0</v>
      </c>
      <c r="D405" t="s">
        <v>119</v>
      </c>
      <c r="E405">
        <v>5</v>
      </c>
      <c r="F405">
        <v>1005</v>
      </c>
      <c r="G405" t="s">
        <v>114</v>
      </c>
      <c r="J405" t="s">
        <v>120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"17:55:40.859"</f>
        <v>17:55:40.859</v>
      </c>
      <c r="T405" t="str">
        <f>"17:55:40.459"</f>
        <v>17:55:40.459</v>
      </c>
      <c r="U405" t="str">
        <f t="shared" si="18"/>
        <v>A38EF2</v>
      </c>
      <c r="V405">
        <v>0</v>
      </c>
      <c r="W405">
        <v>0</v>
      </c>
      <c r="X405">
        <v>2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294</v>
      </c>
      <c r="AJ405">
        <v>33.783281000000002</v>
      </c>
      <c r="AK405" t="s">
        <v>145</v>
      </c>
      <c r="AL405">
        <v>-84.886786999999998</v>
      </c>
      <c r="AM405">
        <v>25</v>
      </c>
      <c r="AN405">
        <v>1675</v>
      </c>
      <c r="AO405" t="s">
        <v>128</v>
      </c>
      <c r="AP405">
        <v>-1</v>
      </c>
      <c r="AQ405">
        <v>86</v>
      </c>
      <c r="AR405">
        <v>512</v>
      </c>
      <c r="AZ405">
        <v>1200</v>
      </c>
      <c r="BA405">
        <v>1</v>
      </c>
      <c r="BB405" t="str">
        <f t="shared" si="20"/>
        <v xml:space="preserve">N3284F  </v>
      </c>
      <c r="BC405">
        <v>1</v>
      </c>
      <c r="BE405">
        <v>0</v>
      </c>
      <c r="BF405">
        <v>0</v>
      </c>
      <c r="BG405">
        <v>0</v>
      </c>
      <c r="BH405">
        <v>1925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"17:55:40.863"</f>
        <v>17:55:40.863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118</v>
      </c>
      <c r="CQ405">
        <v>219</v>
      </c>
      <c r="CR405">
        <v>3</v>
      </c>
      <c r="CW405">
        <v>10043502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"11/08/2021 17:55:42.066"</f>
        <v>11/08/2021 17:55:42.066</v>
      </c>
      <c r="C406" t="str">
        <f t="shared" si="19"/>
        <v>FFDFD3C0</v>
      </c>
      <c r="D406" t="s">
        <v>119</v>
      </c>
      <c r="E406">
        <v>5</v>
      </c>
      <c r="F406">
        <v>1005</v>
      </c>
      <c r="G406" t="s">
        <v>114</v>
      </c>
      <c r="J406" t="s">
        <v>120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"17:55:41.781"</f>
        <v>17:55:41.781</v>
      </c>
      <c r="T406" t="str">
        <f>"17:55:41.381"</f>
        <v>17:55:41.381</v>
      </c>
      <c r="U406" t="str">
        <f t="shared" si="18"/>
        <v>A38EF2</v>
      </c>
      <c r="V406">
        <v>0</v>
      </c>
      <c r="W406">
        <v>0</v>
      </c>
      <c r="X406">
        <v>2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295</v>
      </c>
      <c r="AJ406">
        <v>33.783709999999999</v>
      </c>
      <c r="AK406" t="s">
        <v>145</v>
      </c>
      <c r="AL406">
        <v>-84.886786999999998</v>
      </c>
      <c r="AM406">
        <v>25</v>
      </c>
      <c r="AN406">
        <v>1700</v>
      </c>
      <c r="AO406" t="s">
        <v>128</v>
      </c>
      <c r="AP406">
        <v>-1</v>
      </c>
      <c r="AQ406">
        <v>86</v>
      </c>
      <c r="AR406">
        <v>448</v>
      </c>
      <c r="AZ406">
        <v>1200</v>
      </c>
      <c r="BA406">
        <v>1</v>
      </c>
      <c r="BB406" t="str">
        <f t="shared" si="20"/>
        <v xml:space="preserve">N3284F  </v>
      </c>
      <c r="BC406">
        <v>1</v>
      </c>
      <c r="BE406">
        <v>0</v>
      </c>
      <c r="BF406">
        <v>0</v>
      </c>
      <c r="BG406">
        <v>0</v>
      </c>
      <c r="BH406">
        <v>1950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"17:55:41.787"</f>
        <v>17:55:41.787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118</v>
      </c>
      <c r="CQ406">
        <v>219</v>
      </c>
      <c r="CR406">
        <v>3</v>
      </c>
      <c r="CW406">
        <v>10044976</v>
      </c>
      <c r="CY406">
        <v>1</v>
      </c>
      <c r="CZ406">
        <v>0</v>
      </c>
      <c r="DA406">
        <v>0</v>
      </c>
      <c r="DB406">
        <v>0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"11/08/2021 17:55:42.066"</f>
        <v>11/08/2021 17:55:42.066</v>
      </c>
      <c r="C407" t="str">
        <f t="shared" si="19"/>
        <v>FFDFD3C0</v>
      </c>
      <c r="D407" t="s">
        <v>124</v>
      </c>
      <c r="E407">
        <v>8</v>
      </c>
      <c r="H407">
        <v>176</v>
      </c>
      <c r="I407" t="s">
        <v>114</v>
      </c>
      <c r="J407" t="s">
        <v>125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"17:55:41.781"</f>
        <v>17:55:41.781</v>
      </c>
      <c r="T407" t="str">
        <f>"17:55:41.381"</f>
        <v>17:55:41.381</v>
      </c>
      <c r="U407" t="str">
        <f t="shared" si="18"/>
        <v>A38EF2</v>
      </c>
      <c r="V407">
        <v>0</v>
      </c>
      <c r="W407">
        <v>0</v>
      </c>
      <c r="X407">
        <v>2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295</v>
      </c>
      <c r="AJ407">
        <v>33.783709999999999</v>
      </c>
      <c r="AK407" t="s">
        <v>145</v>
      </c>
      <c r="AL407">
        <v>-84.886786999999998</v>
      </c>
      <c r="AM407">
        <v>25</v>
      </c>
      <c r="AN407">
        <v>1700</v>
      </c>
      <c r="AO407" t="s">
        <v>128</v>
      </c>
      <c r="AP407">
        <v>-1</v>
      </c>
      <c r="AQ407">
        <v>86</v>
      </c>
      <c r="AR407">
        <v>448</v>
      </c>
      <c r="AZ407">
        <v>1200</v>
      </c>
      <c r="BA407">
        <v>1</v>
      </c>
      <c r="BB407" t="str">
        <f t="shared" si="20"/>
        <v xml:space="preserve">N3284F  </v>
      </c>
      <c r="BC407">
        <v>1</v>
      </c>
      <c r="BE407">
        <v>0</v>
      </c>
      <c r="BF407">
        <v>0</v>
      </c>
      <c r="BG407">
        <v>0</v>
      </c>
      <c r="BH407">
        <v>1950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"17:55:41.787"</f>
        <v>17:55:41.787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118</v>
      </c>
      <c r="CQ407">
        <v>219</v>
      </c>
      <c r="CR407">
        <v>3</v>
      </c>
      <c r="CW407">
        <v>10044976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"11/08/2021 17:55:42.066"</f>
        <v>11/08/2021 17:55:42.066</v>
      </c>
      <c r="C408" t="str">
        <f t="shared" si="19"/>
        <v>FFDFD3C0</v>
      </c>
      <c r="D408" t="s">
        <v>121</v>
      </c>
      <c r="E408">
        <v>4</v>
      </c>
      <c r="F408">
        <v>2004</v>
      </c>
      <c r="G408" t="s">
        <v>122</v>
      </c>
      <c r="J408" t="s">
        <v>123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"17:55:41.781"</f>
        <v>17:55:41.781</v>
      </c>
      <c r="T408" t="str">
        <f>"17:55:41.381"</f>
        <v>17:55:41.381</v>
      </c>
      <c r="U408" t="str">
        <f t="shared" si="18"/>
        <v>A38EF2</v>
      </c>
      <c r="V408">
        <v>0</v>
      </c>
      <c r="W408">
        <v>0</v>
      </c>
      <c r="X408">
        <v>2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295</v>
      </c>
      <c r="AJ408">
        <v>33.783709999999999</v>
      </c>
      <c r="AK408" t="s">
        <v>145</v>
      </c>
      <c r="AL408">
        <v>-84.886786999999998</v>
      </c>
      <c r="AM408">
        <v>25</v>
      </c>
      <c r="AN408">
        <v>1700</v>
      </c>
      <c r="AO408" t="s">
        <v>128</v>
      </c>
      <c r="AP408">
        <v>-1</v>
      </c>
      <c r="AQ408">
        <v>86</v>
      </c>
      <c r="AR408">
        <v>448</v>
      </c>
      <c r="AZ408">
        <v>1200</v>
      </c>
      <c r="BA408">
        <v>1</v>
      </c>
      <c r="BB408" t="str">
        <f t="shared" si="20"/>
        <v xml:space="preserve">N3284F  </v>
      </c>
      <c r="BC408">
        <v>1</v>
      </c>
      <c r="BE408">
        <v>0</v>
      </c>
      <c r="BF408">
        <v>0</v>
      </c>
      <c r="BG408">
        <v>0</v>
      </c>
      <c r="BH408">
        <v>1950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"17:55:41.787"</f>
        <v>17:55:41.787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118</v>
      </c>
      <c r="CQ408">
        <v>219</v>
      </c>
      <c r="CR408">
        <v>3</v>
      </c>
      <c r="CW408">
        <v>10044976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"11/08/2021 17:55:42.066"</f>
        <v>11/08/2021 17:55:42.066</v>
      </c>
      <c r="C409" t="str">
        <f t="shared" si="19"/>
        <v>FFDFD3C0</v>
      </c>
      <c r="D409" t="s">
        <v>113</v>
      </c>
      <c r="E409">
        <v>4</v>
      </c>
      <c r="H409">
        <v>10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"17:55:41.781"</f>
        <v>17:55:41.781</v>
      </c>
      <c r="T409" t="str">
        <f>"17:55:41.381"</f>
        <v>17:55:41.381</v>
      </c>
      <c r="U409" t="str">
        <f t="shared" si="18"/>
        <v>A38EF2</v>
      </c>
      <c r="V409">
        <v>0</v>
      </c>
      <c r="W409">
        <v>0</v>
      </c>
      <c r="X409">
        <v>2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295</v>
      </c>
      <c r="AJ409">
        <v>33.783709999999999</v>
      </c>
      <c r="AK409" t="s">
        <v>145</v>
      </c>
      <c r="AL409">
        <v>-84.886786999999998</v>
      </c>
      <c r="AM409">
        <v>25</v>
      </c>
      <c r="AN409">
        <v>1700</v>
      </c>
      <c r="AO409" t="s">
        <v>128</v>
      </c>
      <c r="AP409">
        <v>-1</v>
      </c>
      <c r="AQ409">
        <v>86</v>
      </c>
      <c r="AR409">
        <v>448</v>
      </c>
      <c r="AZ409">
        <v>1200</v>
      </c>
      <c r="BA409">
        <v>1</v>
      </c>
      <c r="BB409" t="str">
        <f t="shared" si="20"/>
        <v xml:space="preserve">N3284F  </v>
      </c>
      <c r="BC409">
        <v>1</v>
      </c>
      <c r="BE409">
        <v>0</v>
      </c>
      <c r="BF409">
        <v>0</v>
      </c>
      <c r="BG409">
        <v>0</v>
      </c>
      <c r="BH409">
        <v>1950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"17:55:41.787"</f>
        <v>17:55:41.787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118</v>
      </c>
      <c r="CQ409">
        <v>219</v>
      </c>
      <c r="CR409">
        <v>3</v>
      </c>
      <c r="CW409">
        <v>10044976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"11/08/2021 17:55:43.067"</f>
        <v>11/08/2021 17:55:43.067</v>
      </c>
      <c r="C410" t="str">
        <f t="shared" si="19"/>
        <v>FFDFD3C0</v>
      </c>
      <c r="D410" t="s">
        <v>119</v>
      </c>
      <c r="E410">
        <v>5</v>
      </c>
      <c r="F410">
        <v>1005</v>
      </c>
      <c r="G410" t="s">
        <v>114</v>
      </c>
      <c r="J410" t="s">
        <v>120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"17:55:42.828"</f>
        <v>17:55:42.828</v>
      </c>
      <c r="T410" t="str">
        <f>"17:55:42.328"</f>
        <v>17:55:42.328</v>
      </c>
      <c r="U410" t="str">
        <f t="shared" si="18"/>
        <v>A38EF2</v>
      </c>
      <c r="V410">
        <v>0</v>
      </c>
      <c r="W410">
        <v>0</v>
      </c>
      <c r="X410">
        <v>2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296</v>
      </c>
      <c r="AJ410">
        <v>33.784075000000001</v>
      </c>
      <c r="AK410" t="s">
        <v>145</v>
      </c>
      <c r="AL410">
        <v>-84.886786999999998</v>
      </c>
      <c r="AM410">
        <v>25</v>
      </c>
      <c r="AN410">
        <v>1700</v>
      </c>
      <c r="AO410" t="s">
        <v>128</v>
      </c>
      <c r="AP410">
        <v>-2</v>
      </c>
      <c r="AQ410">
        <v>87</v>
      </c>
      <c r="AR410">
        <v>320</v>
      </c>
      <c r="AZ410">
        <v>1200</v>
      </c>
      <c r="BA410">
        <v>1</v>
      </c>
      <c r="BB410" t="str">
        <f t="shared" si="20"/>
        <v xml:space="preserve">N3284F  </v>
      </c>
      <c r="BC410">
        <v>1</v>
      </c>
      <c r="BE410">
        <v>0</v>
      </c>
      <c r="BF410">
        <v>0</v>
      </c>
      <c r="BG410">
        <v>0</v>
      </c>
      <c r="BH410">
        <v>1950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"17:55:42.833"</f>
        <v>17:55:42.833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118</v>
      </c>
      <c r="CQ410">
        <v>219</v>
      </c>
      <c r="CR410">
        <v>0</v>
      </c>
      <c r="CW410">
        <v>72819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1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"11/08/2021 17:55:43.067"</f>
        <v>11/08/2021 17:55:43.067</v>
      </c>
      <c r="C411" t="str">
        <f t="shared" si="19"/>
        <v>FFDFD3C0</v>
      </c>
      <c r="D411" t="s">
        <v>121</v>
      </c>
      <c r="E411">
        <v>4</v>
      </c>
      <c r="F411">
        <v>2004</v>
      </c>
      <c r="G411" t="s">
        <v>122</v>
      </c>
      <c r="J411" t="s">
        <v>123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"17:55:42.828"</f>
        <v>17:55:42.828</v>
      </c>
      <c r="T411" t="str">
        <f>"17:55:42.328"</f>
        <v>17:55:42.328</v>
      </c>
      <c r="U411" t="str">
        <f t="shared" si="18"/>
        <v>A38EF2</v>
      </c>
      <c r="V411">
        <v>0</v>
      </c>
      <c r="W411">
        <v>0</v>
      </c>
      <c r="X411">
        <v>2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296</v>
      </c>
      <c r="AJ411">
        <v>33.784075000000001</v>
      </c>
      <c r="AK411" t="s">
        <v>145</v>
      </c>
      <c r="AL411">
        <v>-84.886786999999998</v>
      </c>
      <c r="AM411">
        <v>25</v>
      </c>
      <c r="AN411">
        <v>1700</v>
      </c>
      <c r="AO411" t="s">
        <v>128</v>
      </c>
      <c r="AP411">
        <v>-2</v>
      </c>
      <c r="AQ411">
        <v>87</v>
      </c>
      <c r="AR411">
        <v>320</v>
      </c>
      <c r="AZ411">
        <v>1200</v>
      </c>
      <c r="BA411">
        <v>1</v>
      </c>
      <c r="BB411" t="str">
        <f t="shared" si="20"/>
        <v xml:space="preserve">N3284F  </v>
      </c>
      <c r="BC411">
        <v>1</v>
      </c>
      <c r="BE411">
        <v>0</v>
      </c>
      <c r="BF411">
        <v>0</v>
      </c>
      <c r="BG411">
        <v>0</v>
      </c>
      <c r="BH411">
        <v>1950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"17:55:42.833"</f>
        <v>17:55:42.833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118</v>
      </c>
      <c r="CQ411">
        <v>219</v>
      </c>
      <c r="CR411">
        <v>0</v>
      </c>
      <c r="CW411">
        <v>72819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"11/08/2021 17:55:43.067"</f>
        <v>11/08/2021 17:55:43.067</v>
      </c>
      <c r="C412" t="str">
        <f t="shared" si="19"/>
        <v>FFDFD3C0</v>
      </c>
      <c r="D412" t="s">
        <v>124</v>
      </c>
      <c r="E412">
        <v>8</v>
      </c>
      <c r="H412">
        <v>176</v>
      </c>
      <c r="I412" t="s">
        <v>114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"17:55:42.828"</f>
        <v>17:55:42.828</v>
      </c>
      <c r="T412" t="str">
        <f>"17:55:42.328"</f>
        <v>17:55:42.328</v>
      </c>
      <c r="U412" t="str">
        <f t="shared" si="18"/>
        <v>A38EF2</v>
      </c>
      <c r="V412">
        <v>0</v>
      </c>
      <c r="W412">
        <v>0</v>
      </c>
      <c r="X412">
        <v>2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296</v>
      </c>
      <c r="AJ412">
        <v>33.784075000000001</v>
      </c>
      <c r="AK412" t="s">
        <v>145</v>
      </c>
      <c r="AL412">
        <v>-84.886786999999998</v>
      </c>
      <c r="AM412">
        <v>25</v>
      </c>
      <c r="AN412">
        <v>1700</v>
      </c>
      <c r="AO412" t="s">
        <v>128</v>
      </c>
      <c r="AP412">
        <v>-2</v>
      </c>
      <c r="AQ412">
        <v>87</v>
      </c>
      <c r="AR412">
        <v>320</v>
      </c>
      <c r="AZ412">
        <v>1200</v>
      </c>
      <c r="BA412">
        <v>1</v>
      </c>
      <c r="BB412" t="str">
        <f t="shared" si="20"/>
        <v xml:space="preserve">N3284F  </v>
      </c>
      <c r="BC412">
        <v>1</v>
      </c>
      <c r="BE412">
        <v>0</v>
      </c>
      <c r="BF412">
        <v>0</v>
      </c>
      <c r="BG412">
        <v>0</v>
      </c>
      <c r="BH412">
        <v>1950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"17:55:42.833"</f>
        <v>17:55:42.833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118</v>
      </c>
      <c r="CQ412">
        <v>219</v>
      </c>
      <c r="CR412">
        <v>0</v>
      </c>
      <c r="CW412">
        <v>72819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"11/08/2021 17:55:43.083"</f>
        <v>11/08/2021 17:55:43.083</v>
      </c>
      <c r="C413" t="str">
        <f t="shared" si="19"/>
        <v>FFDFD3C0</v>
      </c>
      <c r="D413" t="s">
        <v>113</v>
      </c>
      <c r="E413">
        <v>4</v>
      </c>
      <c r="H413">
        <v>10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"17:55:42.828"</f>
        <v>17:55:42.828</v>
      </c>
      <c r="T413" t="str">
        <f>"17:55:42.328"</f>
        <v>17:55:42.328</v>
      </c>
      <c r="U413" t="str">
        <f t="shared" si="18"/>
        <v>A38EF2</v>
      </c>
      <c r="V413">
        <v>0</v>
      </c>
      <c r="W413">
        <v>0</v>
      </c>
      <c r="X413">
        <v>2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296</v>
      </c>
      <c r="AJ413">
        <v>33.784075000000001</v>
      </c>
      <c r="AK413" t="s">
        <v>145</v>
      </c>
      <c r="AL413">
        <v>-84.886786999999998</v>
      </c>
      <c r="AM413">
        <v>25</v>
      </c>
      <c r="AN413">
        <v>1700</v>
      </c>
      <c r="AO413" t="s">
        <v>128</v>
      </c>
      <c r="AP413">
        <v>-2</v>
      </c>
      <c r="AQ413">
        <v>87</v>
      </c>
      <c r="AR413">
        <v>320</v>
      </c>
      <c r="AZ413">
        <v>1200</v>
      </c>
      <c r="BA413">
        <v>1</v>
      </c>
      <c r="BB413" t="str">
        <f t="shared" si="20"/>
        <v xml:space="preserve">N3284F  </v>
      </c>
      <c r="BC413">
        <v>1</v>
      </c>
      <c r="BE413">
        <v>0</v>
      </c>
      <c r="BF413">
        <v>0</v>
      </c>
      <c r="BG413">
        <v>0</v>
      </c>
      <c r="BH413">
        <v>1950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"17:55:42.833"</f>
        <v>17:55:42.833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118</v>
      </c>
      <c r="CQ413">
        <v>219</v>
      </c>
      <c r="CR413">
        <v>0</v>
      </c>
      <c r="CW413">
        <v>72819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"11/08/2021 17:55:44.365"</f>
        <v>11/08/2021 17:55:44.365</v>
      </c>
      <c r="C414" t="str">
        <f t="shared" si="19"/>
        <v>FFDFD3C0</v>
      </c>
      <c r="D414" t="s">
        <v>119</v>
      </c>
      <c r="E414">
        <v>5</v>
      </c>
      <c r="F414">
        <v>1005</v>
      </c>
      <c r="G414" t="s">
        <v>114</v>
      </c>
      <c r="J414" t="s">
        <v>120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"17:55:43.992"</f>
        <v>17:55:43.992</v>
      </c>
      <c r="T414" t="str">
        <f>"17:55:43.492"</f>
        <v>17:55:43.492</v>
      </c>
      <c r="U414" t="str">
        <f t="shared" si="18"/>
        <v>A38EF2</v>
      </c>
      <c r="V414">
        <v>0</v>
      </c>
      <c r="W414">
        <v>0</v>
      </c>
      <c r="X414">
        <v>2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297</v>
      </c>
      <c r="AJ414">
        <v>33.784590000000001</v>
      </c>
      <c r="AK414" t="s">
        <v>145</v>
      </c>
      <c r="AL414">
        <v>-84.886786999999998</v>
      </c>
      <c r="AM414">
        <v>25</v>
      </c>
      <c r="AN414">
        <v>1700</v>
      </c>
      <c r="AO414" t="s">
        <v>128</v>
      </c>
      <c r="AP414">
        <v>-2</v>
      </c>
      <c r="AQ414">
        <v>87</v>
      </c>
      <c r="AR414">
        <v>256</v>
      </c>
      <c r="AZ414">
        <v>1200</v>
      </c>
      <c r="BA414">
        <v>1</v>
      </c>
      <c r="BB414" t="str">
        <f t="shared" si="20"/>
        <v xml:space="preserve">N3284F  </v>
      </c>
      <c r="BC414">
        <v>1</v>
      </c>
      <c r="BE414">
        <v>0</v>
      </c>
      <c r="BF414">
        <v>0</v>
      </c>
      <c r="BG414">
        <v>0</v>
      </c>
      <c r="BH414">
        <v>1925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"17:55:43.994"</f>
        <v>17:55:43.994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118</v>
      </c>
      <c r="CQ414">
        <v>219</v>
      </c>
      <c r="CR414">
        <v>3</v>
      </c>
      <c r="CW414">
        <v>10048521</v>
      </c>
      <c r="CY414">
        <v>1</v>
      </c>
      <c r="CZ414">
        <v>0</v>
      </c>
      <c r="DA414">
        <v>0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"11/08/2021 17:55:44.365"</f>
        <v>11/08/2021 17:55:44.365</v>
      </c>
      <c r="C415" t="str">
        <f t="shared" si="19"/>
        <v>FFDFD3C0</v>
      </c>
      <c r="D415" t="s">
        <v>124</v>
      </c>
      <c r="E415">
        <v>8</v>
      </c>
      <c r="H415">
        <v>176</v>
      </c>
      <c r="I415" t="s">
        <v>114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"17:55:43.992"</f>
        <v>17:55:43.992</v>
      </c>
      <c r="T415" t="str">
        <f>"17:55:43.492"</f>
        <v>17:55:43.492</v>
      </c>
      <c r="U415" t="str">
        <f t="shared" si="18"/>
        <v>A38EF2</v>
      </c>
      <c r="V415">
        <v>0</v>
      </c>
      <c r="W415">
        <v>0</v>
      </c>
      <c r="X415">
        <v>2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297</v>
      </c>
      <c r="AJ415">
        <v>33.784590000000001</v>
      </c>
      <c r="AK415" t="s">
        <v>145</v>
      </c>
      <c r="AL415">
        <v>-84.886786999999998</v>
      </c>
      <c r="AM415">
        <v>25</v>
      </c>
      <c r="AN415">
        <v>1700</v>
      </c>
      <c r="AO415" t="s">
        <v>128</v>
      </c>
      <c r="AP415">
        <v>-2</v>
      </c>
      <c r="AQ415">
        <v>87</v>
      </c>
      <c r="AR415">
        <v>256</v>
      </c>
      <c r="AZ415">
        <v>1200</v>
      </c>
      <c r="BA415">
        <v>1</v>
      </c>
      <c r="BB415" t="str">
        <f t="shared" si="20"/>
        <v xml:space="preserve">N3284F  </v>
      </c>
      <c r="BC415">
        <v>1</v>
      </c>
      <c r="BE415">
        <v>0</v>
      </c>
      <c r="BF415">
        <v>0</v>
      </c>
      <c r="BG415">
        <v>0</v>
      </c>
      <c r="BH415">
        <v>1925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"17:55:43.994"</f>
        <v>17:55:43.994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118</v>
      </c>
      <c r="CQ415">
        <v>219</v>
      </c>
      <c r="CR415">
        <v>3</v>
      </c>
      <c r="CW415">
        <v>10048521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"11/08/2021 17:55:44.365"</f>
        <v>11/08/2021 17:55:44.365</v>
      </c>
      <c r="C416" t="str">
        <f t="shared" si="19"/>
        <v>FFDFD3C0</v>
      </c>
      <c r="D416" t="s">
        <v>121</v>
      </c>
      <c r="E416">
        <v>4</v>
      </c>
      <c r="F416">
        <v>2004</v>
      </c>
      <c r="G416" t="s">
        <v>122</v>
      </c>
      <c r="J416" t="s">
        <v>123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"17:55:43.992"</f>
        <v>17:55:43.992</v>
      </c>
      <c r="T416" t="str">
        <f>"17:55:43.492"</f>
        <v>17:55:43.492</v>
      </c>
      <c r="U416" t="str">
        <f t="shared" si="18"/>
        <v>A38EF2</v>
      </c>
      <c r="V416">
        <v>0</v>
      </c>
      <c r="W416">
        <v>0</v>
      </c>
      <c r="X416">
        <v>2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297</v>
      </c>
      <c r="AJ416">
        <v>33.784590000000001</v>
      </c>
      <c r="AK416" t="s">
        <v>145</v>
      </c>
      <c r="AL416">
        <v>-84.886786999999998</v>
      </c>
      <c r="AM416">
        <v>25</v>
      </c>
      <c r="AN416">
        <v>1700</v>
      </c>
      <c r="AO416" t="s">
        <v>128</v>
      </c>
      <c r="AP416">
        <v>-2</v>
      </c>
      <c r="AQ416">
        <v>87</v>
      </c>
      <c r="AR416">
        <v>256</v>
      </c>
      <c r="AZ416">
        <v>1200</v>
      </c>
      <c r="BA416">
        <v>1</v>
      </c>
      <c r="BB416" t="str">
        <f t="shared" si="20"/>
        <v xml:space="preserve">N3284F  </v>
      </c>
      <c r="BC416">
        <v>1</v>
      </c>
      <c r="BE416">
        <v>0</v>
      </c>
      <c r="BF416">
        <v>0</v>
      </c>
      <c r="BG416">
        <v>0</v>
      </c>
      <c r="BH416">
        <v>1925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"17:55:43.994"</f>
        <v>17:55:43.994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118</v>
      </c>
      <c r="CQ416">
        <v>219</v>
      </c>
      <c r="CR416">
        <v>3</v>
      </c>
      <c r="CW416">
        <v>10048521</v>
      </c>
      <c r="CY416">
        <v>1</v>
      </c>
      <c r="CZ416">
        <v>0</v>
      </c>
      <c r="DA416">
        <v>0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"11/08/2021 17:55:44.365"</f>
        <v>11/08/2021 17:55:44.365</v>
      </c>
      <c r="C417" t="str">
        <f t="shared" si="19"/>
        <v>FFDFD3C0</v>
      </c>
      <c r="D417" t="s">
        <v>113</v>
      </c>
      <c r="E417">
        <v>4</v>
      </c>
      <c r="H417">
        <v>10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"17:55:43.992"</f>
        <v>17:55:43.992</v>
      </c>
      <c r="T417" t="str">
        <f>"17:55:43.492"</f>
        <v>17:55:43.492</v>
      </c>
      <c r="U417" t="str">
        <f t="shared" si="18"/>
        <v>A38EF2</v>
      </c>
      <c r="V417">
        <v>0</v>
      </c>
      <c r="W417">
        <v>0</v>
      </c>
      <c r="X417">
        <v>2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297</v>
      </c>
      <c r="AJ417">
        <v>33.784590000000001</v>
      </c>
      <c r="AK417" t="s">
        <v>145</v>
      </c>
      <c r="AL417">
        <v>-84.886786999999998</v>
      </c>
      <c r="AM417">
        <v>25</v>
      </c>
      <c r="AN417">
        <v>1700</v>
      </c>
      <c r="AO417" t="s">
        <v>128</v>
      </c>
      <c r="AP417">
        <v>-2</v>
      </c>
      <c r="AQ417">
        <v>87</v>
      </c>
      <c r="AR417">
        <v>256</v>
      </c>
      <c r="AZ417">
        <v>1200</v>
      </c>
      <c r="BA417">
        <v>1</v>
      </c>
      <c r="BB417" t="str">
        <f t="shared" si="20"/>
        <v xml:space="preserve">N3284F  </v>
      </c>
      <c r="BC417">
        <v>1</v>
      </c>
      <c r="BE417">
        <v>0</v>
      </c>
      <c r="BF417">
        <v>0</v>
      </c>
      <c r="BG417">
        <v>0</v>
      </c>
      <c r="BH417">
        <v>1925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"17:55:43.994"</f>
        <v>17:55:43.994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118</v>
      </c>
      <c r="CQ417">
        <v>219</v>
      </c>
      <c r="CR417">
        <v>3</v>
      </c>
      <c r="CW417">
        <v>10048521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"11/08/2021 17:55:45.506"</f>
        <v>11/08/2021 17:55:45.506</v>
      </c>
      <c r="C418" t="str">
        <f t="shared" si="19"/>
        <v>FFDFD3C0</v>
      </c>
      <c r="D418" t="s">
        <v>124</v>
      </c>
      <c r="E418">
        <v>8</v>
      </c>
      <c r="H418">
        <v>176</v>
      </c>
      <c r="I418" t="s">
        <v>114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"17:55:45.086"</f>
        <v>17:55:45.086</v>
      </c>
      <c r="T418" t="str">
        <f>"17:55:44.586"</f>
        <v>17:55:44.586</v>
      </c>
      <c r="U418" t="str">
        <f t="shared" si="18"/>
        <v>A38EF2</v>
      </c>
      <c r="V418">
        <v>0</v>
      </c>
      <c r="W418">
        <v>0</v>
      </c>
      <c r="X418">
        <v>2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298</v>
      </c>
      <c r="AJ418">
        <v>33.785018999999998</v>
      </c>
      <c r="AK418" t="s">
        <v>299</v>
      </c>
      <c r="AL418">
        <v>-84.886808000000002</v>
      </c>
      <c r="AM418">
        <v>25</v>
      </c>
      <c r="AN418">
        <v>1725</v>
      </c>
      <c r="AO418" t="s">
        <v>128</v>
      </c>
      <c r="AP418">
        <v>-3</v>
      </c>
      <c r="AQ418">
        <v>88</v>
      </c>
      <c r="AR418">
        <v>192</v>
      </c>
      <c r="AZ418">
        <v>1200</v>
      </c>
      <c r="BA418">
        <v>1</v>
      </c>
      <c r="BB418" t="str">
        <f t="shared" si="20"/>
        <v xml:space="preserve">N3284F  </v>
      </c>
      <c r="BC418">
        <v>1</v>
      </c>
      <c r="BE418">
        <v>0</v>
      </c>
      <c r="BF418">
        <v>0</v>
      </c>
      <c r="BG418">
        <v>0</v>
      </c>
      <c r="BH418">
        <v>1950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"17:55:45.094"</f>
        <v>17:55:45.094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118</v>
      </c>
      <c r="CQ418">
        <v>219</v>
      </c>
      <c r="CR418">
        <v>3</v>
      </c>
      <c r="CW418">
        <v>10050283</v>
      </c>
      <c r="CY418">
        <v>1</v>
      </c>
      <c r="CZ418">
        <v>0</v>
      </c>
      <c r="DA418">
        <v>0</v>
      </c>
      <c r="DB418">
        <v>0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"11/08/2021 17:55:45.506"</f>
        <v>11/08/2021 17:55:45.506</v>
      </c>
      <c r="C419" t="str">
        <f t="shared" si="19"/>
        <v>FFDFD3C0</v>
      </c>
      <c r="D419" t="s">
        <v>119</v>
      </c>
      <c r="E419">
        <v>5</v>
      </c>
      <c r="F419">
        <v>1005</v>
      </c>
      <c r="G419" t="s">
        <v>114</v>
      </c>
      <c r="J419" t="s">
        <v>120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"17:55:45.086"</f>
        <v>17:55:45.086</v>
      </c>
      <c r="T419" t="str">
        <f>"17:55:44.586"</f>
        <v>17:55:44.586</v>
      </c>
      <c r="U419" t="str">
        <f t="shared" si="18"/>
        <v>A38EF2</v>
      </c>
      <c r="V419">
        <v>0</v>
      </c>
      <c r="W419">
        <v>0</v>
      </c>
      <c r="X419">
        <v>2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298</v>
      </c>
      <c r="AJ419">
        <v>33.785018999999998</v>
      </c>
      <c r="AK419" t="s">
        <v>299</v>
      </c>
      <c r="AL419">
        <v>-84.886808000000002</v>
      </c>
      <c r="AM419">
        <v>25</v>
      </c>
      <c r="AN419">
        <v>1725</v>
      </c>
      <c r="AO419" t="s">
        <v>128</v>
      </c>
      <c r="AP419">
        <v>-3</v>
      </c>
      <c r="AQ419">
        <v>88</v>
      </c>
      <c r="AR419">
        <v>192</v>
      </c>
      <c r="AZ419">
        <v>1200</v>
      </c>
      <c r="BA419">
        <v>1</v>
      </c>
      <c r="BB419" t="str">
        <f t="shared" si="20"/>
        <v xml:space="preserve">N3284F  </v>
      </c>
      <c r="BC419">
        <v>1</v>
      </c>
      <c r="BE419">
        <v>0</v>
      </c>
      <c r="BF419">
        <v>0</v>
      </c>
      <c r="BG419">
        <v>0</v>
      </c>
      <c r="BH419">
        <v>1950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"17:55:45.094"</f>
        <v>17:55:45.094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118</v>
      </c>
      <c r="CQ419">
        <v>219</v>
      </c>
      <c r="CR419">
        <v>3</v>
      </c>
      <c r="CW419">
        <v>10050283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"11/08/2021 17:55:45.506"</f>
        <v>11/08/2021 17:55:45.506</v>
      </c>
      <c r="C420" t="str">
        <f t="shared" si="19"/>
        <v>FFDFD3C0</v>
      </c>
      <c r="D420" t="s">
        <v>121</v>
      </c>
      <c r="E420">
        <v>4</v>
      </c>
      <c r="F420">
        <v>2004</v>
      </c>
      <c r="G420" t="s">
        <v>122</v>
      </c>
      <c r="J420" t="s">
        <v>123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"17:55:45.086"</f>
        <v>17:55:45.086</v>
      </c>
      <c r="T420" t="str">
        <f>"17:55:44.586"</f>
        <v>17:55:44.586</v>
      </c>
      <c r="U420" t="str">
        <f t="shared" si="18"/>
        <v>A38EF2</v>
      </c>
      <c r="V420">
        <v>0</v>
      </c>
      <c r="W420">
        <v>0</v>
      </c>
      <c r="X420">
        <v>2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298</v>
      </c>
      <c r="AJ420">
        <v>33.785018999999998</v>
      </c>
      <c r="AK420" t="s">
        <v>299</v>
      </c>
      <c r="AL420">
        <v>-84.886808000000002</v>
      </c>
      <c r="AM420">
        <v>25</v>
      </c>
      <c r="AN420">
        <v>1725</v>
      </c>
      <c r="AO420" t="s">
        <v>128</v>
      </c>
      <c r="AP420">
        <v>-3</v>
      </c>
      <c r="AQ420">
        <v>88</v>
      </c>
      <c r="AR420">
        <v>192</v>
      </c>
      <c r="AZ420">
        <v>1200</v>
      </c>
      <c r="BA420">
        <v>1</v>
      </c>
      <c r="BB420" t="str">
        <f t="shared" si="20"/>
        <v xml:space="preserve">N3284F  </v>
      </c>
      <c r="BC420">
        <v>1</v>
      </c>
      <c r="BE420">
        <v>0</v>
      </c>
      <c r="BF420">
        <v>0</v>
      </c>
      <c r="BG420">
        <v>0</v>
      </c>
      <c r="BH420">
        <v>1950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"17:55:45.094"</f>
        <v>17:55:45.094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118</v>
      </c>
      <c r="CQ420">
        <v>219</v>
      </c>
      <c r="CR420">
        <v>3</v>
      </c>
      <c r="CW420">
        <v>10050283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"11/08/2021 17:55:45.506"</f>
        <v>11/08/2021 17:55:45.506</v>
      </c>
      <c r="C421" t="str">
        <f t="shared" si="19"/>
        <v>FFDFD3C0</v>
      </c>
      <c r="D421" t="s">
        <v>113</v>
      </c>
      <c r="E421">
        <v>4</v>
      </c>
      <c r="H421">
        <v>10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"17:55:45.086"</f>
        <v>17:55:45.086</v>
      </c>
      <c r="T421" t="str">
        <f>"17:55:44.586"</f>
        <v>17:55:44.586</v>
      </c>
      <c r="U421" t="str">
        <f t="shared" si="18"/>
        <v>A38EF2</v>
      </c>
      <c r="V421">
        <v>0</v>
      </c>
      <c r="W421">
        <v>0</v>
      </c>
      <c r="X421">
        <v>2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298</v>
      </c>
      <c r="AJ421">
        <v>33.785018999999998</v>
      </c>
      <c r="AK421" t="s">
        <v>299</v>
      </c>
      <c r="AL421">
        <v>-84.886808000000002</v>
      </c>
      <c r="AM421">
        <v>25</v>
      </c>
      <c r="AN421">
        <v>1725</v>
      </c>
      <c r="AO421" t="s">
        <v>128</v>
      </c>
      <c r="AP421">
        <v>-3</v>
      </c>
      <c r="AQ421">
        <v>88</v>
      </c>
      <c r="AR421">
        <v>192</v>
      </c>
      <c r="AZ421">
        <v>1200</v>
      </c>
      <c r="BA421">
        <v>1</v>
      </c>
      <c r="BB421" t="str">
        <f t="shared" si="20"/>
        <v xml:space="preserve">N3284F  </v>
      </c>
      <c r="BC421">
        <v>1</v>
      </c>
      <c r="BE421">
        <v>0</v>
      </c>
      <c r="BF421">
        <v>0</v>
      </c>
      <c r="BG421">
        <v>0</v>
      </c>
      <c r="BH421">
        <v>1950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"17:55:45.094"</f>
        <v>17:55:45.094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118</v>
      </c>
      <c r="CQ421">
        <v>219</v>
      </c>
      <c r="CR421">
        <v>3</v>
      </c>
      <c r="CW421">
        <v>10050283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"11/08/2021 17:55:47.568"</f>
        <v>11/08/2021 17:55:47.568</v>
      </c>
      <c r="C422" t="str">
        <f t="shared" si="19"/>
        <v>FFDFD3C0</v>
      </c>
      <c r="D422" t="s">
        <v>113</v>
      </c>
      <c r="E422">
        <v>4</v>
      </c>
      <c r="H422">
        <v>10</v>
      </c>
      <c r="I422" t="s">
        <v>114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"17:55:47.133"</f>
        <v>17:55:47.133</v>
      </c>
      <c r="T422" t="str">
        <f>"17:55:46.633"</f>
        <v>17:55:46.633</v>
      </c>
      <c r="U422" t="str">
        <f t="shared" si="18"/>
        <v>A38EF2</v>
      </c>
      <c r="V422">
        <v>0</v>
      </c>
      <c r="W422">
        <v>0</v>
      </c>
      <c r="X422">
        <v>2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300</v>
      </c>
      <c r="AJ422">
        <v>33.785834000000001</v>
      </c>
      <c r="AK422" t="s">
        <v>264</v>
      </c>
      <c r="AL422">
        <v>-84.886872999999994</v>
      </c>
      <c r="AM422">
        <v>25</v>
      </c>
      <c r="AN422">
        <v>1725</v>
      </c>
      <c r="AO422" t="s">
        <v>128</v>
      </c>
      <c r="AP422">
        <v>-3</v>
      </c>
      <c r="AQ422">
        <v>89</v>
      </c>
      <c r="AR422">
        <v>192</v>
      </c>
      <c r="AZ422">
        <v>1200</v>
      </c>
      <c r="BA422">
        <v>1</v>
      </c>
      <c r="BB422" t="str">
        <f t="shared" si="20"/>
        <v xml:space="preserve">N3284F  </v>
      </c>
      <c r="BC422">
        <v>1</v>
      </c>
      <c r="BE422">
        <v>0</v>
      </c>
      <c r="BF422">
        <v>0</v>
      </c>
      <c r="BG422">
        <v>0</v>
      </c>
      <c r="BH422">
        <v>1950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"17:55:47.137"</f>
        <v>17:55:47.137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118</v>
      </c>
      <c r="CQ422">
        <v>219</v>
      </c>
      <c r="CR422">
        <v>0</v>
      </c>
      <c r="CW422">
        <v>76421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"11/08/2021 17:55:47.568"</f>
        <v>11/08/2021 17:55:47.568</v>
      </c>
      <c r="C423" t="str">
        <f t="shared" si="19"/>
        <v>FFDFD3C0</v>
      </c>
      <c r="D423" t="s">
        <v>124</v>
      </c>
      <c r="E423">
        <v>8</v>
      </c>
      <c r="H423">
        <v>176</v>
      </c>
      <c r="I423" t="s">
        <v>114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"17:55:47.133"</f>
        <v>17:55:47.133</v>
      </c>
      <c r="T423" t="str">
        <f>"17:55:46.633"</f>
        <v>17:55:46.633</v>
      </c>
      <c r="U423" t="str">
        <f t="shared" si="18"/>
        <v>A38EF2</v>
      </c>
      <c r="V423">
        <v>0</v>
      </c>
      <c r="W423">
        <v>0</v>
      </c>
      <c r="X423">
        <v>2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300</v>
      </c>
      <c r="AJ423">
        <v>33.785834000000001</v>
      </c>
      <c r="AK423" t="s">
        <v>264</v>
      </c>
      <c r="AL423">
        <v>-84.886872999999994</v>
      </c>
      <c r="AM423">
        <v>25</v>
      </c>
      <c r="AN423">
        <v>1725</v>
      </c>
      <c r="AO423" t="s">
        <v>128</v>
      </c>
      <c r="AP423">
        <v>-3</v>
      </c>
      <c r="AQ423">
        <v>89</v>
      </c>
      <c r="AR423">
        <v>192</v>
      </c>
      <c r="AZ423">
        <v>1200</v>
      </c>
      <c r="BA423">
        <v>1</v>
      </c>
      <c r="BB423" t="str">
        <f t="shared" si="20"/>
        <v xml:space="preserve">N3284F  </v>
      </c>
      <c r="BC423">
        <v>1</v>
      </c>
      <c r="BE423">
        <v>0</v>
      </c>
      <c r="BF423">
        <v>0</v>
      </c>
      <c r="BG423">
        <v>0</v>
      </c>
      <c r="BH423">
        <v>1950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"17:55:47.137"</f>
        <v>17:55:47.137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118</v>
      </c>
      <c r="CQ423">
        <v>219</v>
      </c>
      <c r="CR423">
        <v>0</v>
      </c>
      <c r="CW423">
        <v>76421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"11/08/2021 17:55:47.568"</f>
        <v>11/08/2021 17:55:47.568</v>
      </c>
      <c r="C424" t="str">
        <f t="shared" si="19"/>
        <v>FFDFD3C0</v>
      </c>
      <c r="D424" t="s">
        <v>119</v>
      </c>
      <c r="E424">
        <v>5</v>
      </c>
      <c r="F424">
        <v>1005</v>
      </c>
      <c r="G424" t="s">
        <v>114</v>
      </c>
      <c r="J424" t="s">
        <v>120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"17:55:47.133"</f>
        <v>17:55:47.133</v>
      </c>
      <c r="T424" t="str">
        <f>"17:55:46.633"</f>
        <v>17:55:46.633</v>
      </c>
      <c r="U424" t="str">
        <f t="shared" si="18"/>
        <v>A38EF2</v>
      </c>
      <c r="V424">
        <v>0</v>
      </c>
      <c r="W424">
        <v>0</v>
      </c>
      <c r="X424">
        <v>2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300</v>
      </c>
      <c r="AJ424">
        <v>33.785834000000001</v>
      </c>
      <c r="AK424" t="s">
        <v>264</v>
      </c>
      <c r="AL424">
        <v>-84.886872999999994</v>
      </c>
      <c r="AM424">
        <v>25</v>
      </c>
      <c r="AN424">
        <v>1725</v>
      </c>
      <c r="AO424" t="s">
        <v>128</v>
      </c>
      <c r="AP424">
        <v>-3</v>
      </c>
      <c r="AQ424">
        <v>89</v>
      </c>
      <c r="AR424">
        <v>192</v>
      </c>
      <c r="AZ424">
        <v>1200</v>
      </c>
      <c r="BA424">
        <v>1</v>
      </c>
      <c r="BB424" t="str">
        <f t="shared" si="20"/>
        <v xml:space="preserve">N3284F  </v>
      </c>
      <c r="BC424">
        <v>1</v>
      </c>
      <c r="BE424">
        <v>0</v>
      </c>
      <c r="BF424">
        <v>0</v>
      </c>
      <c r="BG424">
        <v>0</v>
      </c>
      <c r="BH424">
        <v>1950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"17:55:47.137"</f>
        <v>17:55:47.137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118</v>
      </c>
      <c r="CQ424">
        <v>219</v>
      </c>
      <c r="CR424">
        <v>0</v>
      </c>
      <c r="CW424">
        <v>76421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"11/08/2021 17:55:47.568"</f>
        <v>11/08/2021 17:55:47.568</v>
      </c>
      <c r="C425" t="str">
        <f t="shared" si="19"/>
        <v>FFDFD3C0</v>
      </c>
      <c r="D425" t="s">
        <v>121</v>
      </c>
      <c r="E425">
        <v>4</v>
      </c>
      <c r="F425">
        <v>2004</v>
      </c>
      <c r="G425" t="s">
        <v>122</v>
      </c>
      <c r="J425" t="s">
        <v>123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"17:55:47.133"</f>
        <v>17:55:47.133</v>
      </c>
      <c r="T425" t="str">
        <f>"17:55:46.633"</f>
        <v>17:55:46.633</v>
      </c>
      <c r="U425" t="str">
        <f t="shared" si="18"/>
        <v>A38EF2</v>
      </c>
      <c r="V425">
        <v>0</v>
      </c>
      <c r="W425">
        <v>0</v>
      </c>
      <c r="X425">
        <v>2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300</v>
      </c>
      <c r="AJ425">
        <v>33.785834000000001</v>
      </c>
      <c r="AK425" t="s">
        <v>264</v>
      </c>
      <c r="AL425">
        <v>-84.886872999999994</v>
      </c>
      <c r="AM425">
        <v>25</v>
      </c>
      <c r="AN425">
        <v>1725</v>
      </c>
      <c r="AO425" t="s">
        <v>128</v>
      </c>
      <c r="AP425">
        <v>-3</v>
      </c>
      <c r="AQ425">
        <v>89</v>
      </c>
      <c r="AR425">
        <v>192</v>
      </c>
      <c r="AZ425">
        <v>1200</v>
      </c>
      <c r="BA425">
        <v>1</v>
      </c>
      <c r="BB425" t="str">
        <f t="shared" si="20"/>
        <v xml:space="preserve">N3284F  </v>
      </c>
      <c r="BC425">
        <v>1</v>
      </c>
      <c r="BE425">
        <v>0</v>
      </c>
      <c r="BF425">
        <v>0</v>
      </c>
      <c r="BG425">
        <v>0</v>
      </c>
      <c r="BH425">
        <v>1950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"17:55:47.137"</f>
        <v>17:55:47.137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118</v>
      </c>
      <c r="CQ425">
        <v>219</v>
      </c>
      <c r="CR425">
        <v>0</v>
      </c>
      <c r="CW425">
        <v>76421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"11/08/2021 17:55:48.616"</f>
        <v>11/08/2021 17:55:48.616</v>
      </c>
      <c r="C426" t="str">
        <f t="shared" si="19"/>
        <v>FFDFD3C0</v>
      </c>
      <c r="D426" t="s">
        <v>121</v>
      </c>
      <c r="E426">
        <v>4</v>
      </c>
      <c r="F426">
        <v>2004</v>
      </c>
      <c r="G426" t="s">
        <v>122</v>
      </c>
      <c r="J426" t="s">
        <v>123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"17:55:48.211"</f>
        <v>17:55:48.211</v>
      </c>
      <c r="T426" t="str">
        <f>"17:55:47.711"</f>
        <v>17:55:47.711</v>
      </c>
      <c r="U426" t="str">
        <f t="shared" si="18"/>
        <v>A38EF2</v>
      </c>
      <c r="V426">
        <v>0</v>
      </c>
      <c r="W426">
        <v>0</v>
      </c>
      <c r="X426">
        <v>2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1</v>
      </c>
      <c r="AI426" t="s">
        <v>301</v>
      </c>
      <c r="AJ426">
        <v>33.786306000000003</v>
      </c>
      <c r="AK426" t="s">
        <v>302</v>
      </c>
      <c r="AL426">
        <v>-84.886893999999998</v>
      </c>
      <c r="AM426">
        <v>25</v>
      </c>
      <c r="AN426">
        <v>1725</v>
      </c>
      <c r="AO426" t="s">
        <v>128</v>
      </c>
      <c r="AP426">
        <v>-3</v>
      </c>
      <c r="AQ426">
        <v>89</v>
      </c>
      <c r="AR426">
        <v>192</v>
      </c>
      <c r="AZ426">
        <v>1200</v>
      </c>
      <c r="BA426">
        <v>1</v>
      </c>
      <c r="BB426" t="str">
        <f t="shared" si="20"/>
        <v xml:space="preserve">N3284F  </v>
      </c>
      <c r="BC426">
        <v>1</v>
      </c>
      <c r="BE426">
        <v>0</v>
      </c>
      <c r="BF426">
        <v>0</v>
      </c>
      <c r="BG426">
        <v>0</v>
      </c>
      <c r="BH426">
        <v>1950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"17:55:48.212"</f>
        <v>17:55:48.212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3</v>
      </c>
      <c r="CP426" t="s">
        <v>118</v>
      </c>
      <c r="CQ426">
        <v>217</v>
      </c>
      <c r="CR426">
        <v>1</v>
      </c>
      <c r="CW426">
        <v>14768833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"11/08/2021 17:55:48.616"</f>
        <v>11/08/2021 17:55:48.616</v>
      </c>
      <c r="C427" t="str">
        <f t="shared" si="19"/>
        <v>FFDFD3C0</v>
      </c>
      <c r="D427" t="s">
        <v>113</v>
      </c>
      <c r="E427">
        <v>4</v>
      </c>
      <c r="H427">
        <v>10</v>
      </c>
      <c r="I427" t="s">
        <v>114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"17:55:48.211"</f>
        <v>17:55:48.211</v>
      </c>
      <c r="T427" t="str">
        <f>"17:55:47.711"</f>
        <v>17:55:47.711</v>
      </c>
      <c r="U427" t="str">
        <f t="shared" si="18"/>
        <v>A38EF2</v>
      </c>
      <c r="V427">
        <v>0</v>
      </c>
      <c r="W427">
        <v>0</v>
      </c>
      <c r="X427">
        <v>2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301</v>
      </c>
      <c r="AJ427">
        <v>33.786306000000003</v>
      </c>
      <c r="AK427" t="s">
        <v>302</v>
      </c>
      <c r="AL427">
        <v>-84.886893999999998</v>
      </c>
      <c r="AM427">
        <v>25</v>
      </c>
      <c r="AN427">
        <v>1725</v>
      </c>
      <c r="AO427" t="s">
        <v>128</v>
      </c>
      <c r="AP427">
        <v>-3</v>
      </c>
      <c r="AQ427">
        <v>89</v>
      </c>
      <c r="AR427">
        <v>192</v>
      </c>
      <c r="AZ427">
        <v>1200</v>
      </c>
      <c r="BA427">
        <v>1</v>
      </c>
      <c r="BB427" t="str">
        <f t="shared" si="20"/>
        <v xml:space="preserve">N3284F  </v>
      </c>
      <c r="BC427">
        <v>1</v>
      </c>
      <c r="BE427">
        <v>0</v>
      </c>
      <c r="BF427">
        <v>0</v>
      </c>
      <c r="BG427">
        <v>0</v>
      </c>
      <c r="BH427">
        <v>1950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"17:55:48.212"</f>
        <v>17:55:48.212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3</v>
      </c>
      <c r="CP427" t="s">
        <v>118</v>
      </c>
      <c r="CQ427">
        <v>217</v>
      </c>
      <c r="CR427">
        <v>1</v>
      </c>
      <c r="CW427">
        <v>14768833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"11/08/2021 17:55:48.663"</f>
        <v>11/08/2021 17:55:48.663</v>
      </c>
      <c r="C428" t="str">
        <f t="shared" si="19"/>
        <v>FFDFD3C0</v>
      </c>
      <c r="D428" t="s">
        <v>124</v>
      </c>
      <c r="E428">
        <v>8</v>
      </c>
      <c r="H428">
        <v>176</v>
      </c>
      <c r="I428" t="s">
        <v>114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"17:55:48.211"</f>
        <v>17:55:48.211</v>
      </c>
      <c r="T428" t="str">
        <f>"17:55:47.711"</f>
        <v>17:55:47.711</v>
      </c>
      <c r="U428" t="str">
        <f t="shared" si="18"/>
        <v>A38EF2</v>
      </c>
      <c r="V428">
        <v>0</v>
      </c>
      <c r="W428">
        <v>0</v>
      </c>
      <c r="X428">
        <v>2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301</v>
      </c>
      <c r="AJ428">
        <v>33.786306000000003</v>
      </c>
      <c r="AK428" t="s">
        <v>302</v>
      </c>
      <c r="AL428">
        <v>-84.886893999999998</v>
      </c>
      <c r="AM428">
        <v>25</v>
      </c>
      <c r="AN428">
        <v>1725</v>
      </c>
      <c r="AO428" t="s">
        <v>128</v>
      </c>
      <c r="AP428">
        <v>-3</v>
      </c>
      <c r="AQ428">
        <v>89</v>
      </c>
      <c r="AR428">
        <v>192</v>
      </c>
      <c r="AZ428">
        <v>1200</v>
      </c>
      <c r="BA428">
        <v>1</v>
      </c>
      <c r="BB428" t="str">
        <f t="shared" si="20"/>
        <v xml:space="preserve">N3284F  </v>
      </c>
      <c r="BC428">
        <v>1</v>
      </c>
      <c r="BE428">
        <v>0</v>
      </c>
      <c r="BF428">
        <v>0</v>
      </c>
      <c r="BG428">
        <v>0</v>
      </c>
      <c r="BH428">
        <v>1950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"17:55:48.212"</f>
        <v>17:55:48.212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3</v>
      </c>
      <c r="CP428" t="s">
        <v>118</v>
      </c>
      <c r="CQ428">
        <v>217</v>
      </c>
      <c r="CR428">
        <v>1</v>
      </c>
      <c r="CW428">
        <v>14768833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"11/08/2021 17:55:48.663"</f>
        <v>11/08/2021 17:55:48.663</v>
      </c>
      <c r="C429" t="str">
        <f t="shared" si="19"/>
        <v>FFDFD3C0</v>
      </c>
      <c r="D429" t="s">
        <v>119</v>
      </c>
      <c r="E429">
        <v>5</v>
      </c>
      <c r="F429">
        <v>1005</v>
      </c>
      <c r="G429" t="s">
        <v>114</v>
      </c>
      <c r="J429" t="s">
        <v>120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"17:55:48.211"</f>
        <v>17:55:48.211</v>
      </c>
      <c r="T429" t="str">
        <f>"17:55:47.711"</f>
        <v>17:55:47.711</v>
      </c>
      <c r="U429" t="str">
        <f t="shared" si="18"/>
        <v>A38EF2</v>
      </c>
      <c r="V429">
        <v>0</v>
      </c>
      <c r="W429">
        <v>0</v>
      </c>
      <c r="X429">
        <v>2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301</v>
      </c>
      <c r="AJ429">
        <v>33.786306000000003</v>
      </c>
      <c r="AK429" t="s">
        <v>302</v>
      </c>
      <c r="AL429">
        <v>-84.886893999999998</v>
      </c>
      <c r="AM429">
        <v>25</v>
      </c>
      <c r="AN429">
        <v>1725</v>
      </c>
      <c r="AO429" t="s">
        <v>128</v>
      </c>
      <c r="AP429">
        <v>-3</v>
      </c>
      <c r="AQ429">
        <v>89</v>
      </c>
      <c r="AR429">
        <v>192</v>
      </c>
      <c r="AZ429">
        <v>1200</v>
      </c>
      <c r="BA429">
        <v>1</v>
      </c>
      <c r="BB429" t="str">
        <f t="shared" si="20"/>
        <v xml:space="preserve">N3284F  </v>
      </c>
      <c r="BC429">
        <v>1</v>
      </c>
      <c r="BE429">
        <v>0</v>
      </c>
      <c r="BF429">
        <v>0</v>
      </c>
      <c r="BG429">
        <v>0</v>
      </c>
      <c r="BH429">
        <v>1950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"17:55:48.212"</f>
        <v>17:55:48.212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3</v>
      </c>
      <c r="CP429" t="s">
        <v>118</v>
      </c>
      <c r="CQ429">
        <v>217</v>
      </c>
      <c r="CR429">
        <v>1</v>
      </c>
      <c r="CW429">
        <v>14768833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"11/08/2021 17:55:49.523"</f>
        <v>11/08/2021 17:55:49.523</v>
      </c>
      <c r="C430" t="str">
        <f t="shared" si="19"/>
        <v>FFDFD3C0</v>
      </c>
      <c r="D430" t="s">
        <v>113</v>
      </c>
      <c r="E430">
        <v>4</v>
      </c>
      <c r="H430">
        <v>10</v>
      </c>
      <c r="I430" t="s">
        <v>114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"17:55:49.336"</f>
        <v>17:55:49.336</v>
      </c>
      <c r="T430" t="str">
        <f>"17:55:48.836"</f>
        <v>17:55:48.836</v>
      </c>
      <c r="U430" t="str">
        <f t="shared" si="18"/>
        <v>A38EF2</v>
      </c>
      <c r="V430">
        <v>0</v>
      </c>
      <c r="W430">
        <v>0</v>
      </c>
      <c r="X430">
        <v>2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303</v>
      </c>
      <c r="AJ430">
        <v>33.786757000000001</v>
      </c>
      <c r="AK430" t="s">
        <v>262</v>
      </c>
      <c r="AL430">
        <v>-84.886937000000003</v>
      </c>
      <c r="AM430">
        <v>25</v>
      </c>
      <c r="AN430">
        <v>1725</v>
      </c>
      <c r="AO430" t="s">
        <v>128</v>
      </c>
      <c r="AP430">
        <v>-3</v>
      </c>
      <c r="AQ430">
        <v>90</v>
      </c>
      <c r="AR430">
        <v>320</v>
      </c>
      <c r="AZ430">
        <v>1200</v>
      </c>
      <c r="BA430">
        <v>1</v>
      </c>
      <c r="BB430" t="str">
        <f t="shared" si="20"/>
        <v xml:space="preserve">N3284F  </v>
      </c>
      <c r="BC430">
        <v>1</v>
      </c>
      <c r="BE430">
        <v>0</v>
      </c>
      <c r="BF430">
        <v>0</v>
      </c>
      <c r="BG430">
        <v>0</v>
      </c>
      <c r="BH430">
        <v>1950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"17:55:49.337"</f>
        <v>17:55:49.337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3</v>
      </c>
      <c r="CP430" t="s">
        <v>118</v>
      </c>
      <c r="CQ430">
        <v>220</v>
      </c>
      <c r="CR430">
        <v>2</v>
      </c>
      <c r="CW430">
        <v>1553110</v>
      </c>
      <c r="CY430">
        <v>1</v>
      </c>
      <c r="CZ430">
        <v>0</v>
      </c>
      <c r="DA430">
        <v>0</v>
      </c>
      <c r="DB430">
        <v>0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"11/08/2021 17:55:49.585"</f>
        <v>11/08/2021 17:55:49.585</v>
      </c>
      <c r="C431" t="str">
        <f t="shared" si="19"/>
        <v>FFDFD3C0</v>
      </c>
      <c r="D431" t="s">
        <v>119</v>
      </c>
      <c r="E431">
        <v>5</v>
      </c>
      <c r="F431">
        <v>1005</v>
      </c>
      <c r="G431" t="s">
        <v>114</v>
      </c>
      <c r="J431" t="s">
        <v>120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"17:55:49.336"</f>
        <v>17:55:49.336</v>
      </c>
      <c r="T431" t="str">
        <f>"17:55:48.836"</f>
        <v>17:55:48.836</v>
      </c>
      <c r="U431" t="str">
        <f t="shared" si="18"/>
        <v>A38EF2</v>
      </c>
      <c r="V431">
        <v>0</v>
      </c>
      <c r="W431">
        <v>0</v>
      </c>
      <c r="X431">
        <v>2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303</v>
      </c>
      <c r="AJ431">
        <v>33.786757000000001</v>
      </c>
      <c r="AK431" t="s">
        <v>262</v>
      </c>
      <c r="AL431">
        <v>-84.886937000000003</v>
      </c>
      <c r="AM431">
        <v>25</v>
      </c>
      <c r="AN431">
        <v>1725</v>
      </c>
      <c r="AO431" t="s">
        <v>128</v>
      </c>
      <c r="AP431">
        <v>-3</v>
      </c>
      <c r="AQ431">
        <v>90</v>
      </c>
      <c r="AR431">
        <v>320</v>
      </c>
      <c r="AZ431">
        <v>1200</v>
      </c>
      <c r="BA431">
        <v>1</v>
      </c>
      <c r="BB431" t="str">
        <f t="shared" si="20"/>
        <v xml:space="preserve">N3284F  </v>
      </c>
      <c r="BC431">
        <v>1</v>
      </c>
      <c r="BE431">
        <v>0</v>
      </c>
      <c r="BF431">
        <v>0</v>
      </c>
      <c r="BG431">
        <v>0</v>
      </c>
      <c r="BH431">
        <v>1950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"17:55:49.337"</f>
        <v>17:55:49.337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3</v>
      </c>
      <c r="CP431" t="s">
        <v>118</v>
      </c>
      <c r="CQ431">
        <v>220</v>
      </c>
      <c r="CR431">
        <v>2</v>
      </c>
      <c r="CW431">
        <v>1553110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"11/08/2021 17:55:49.585"</f>
        <v>11/08/2021 17:55:49.585</v>
      </c>
      <c r="C432" t="str">
        <f t="shared" si="19"/>
        <v>FFDFD3C0</v>
      </c>
      <c r="D432" t="s">
        <v>124</v>
      </c>
      <c r="E432">
        <v>8</v>
      </c>
      <c r="H432">
        <v>176</v>
      </c>
      <c r="I432" t="s">
        <v>114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"17:55:49.336"</f>
        <v>17:55:49.336</v>
      </c>
      <c r="T432" t="str">
        <f>"17:55:48.836"</f>
        <v>17:55:48.836</v>
      </c>
      <c r="U432" t="str">
        <f t="shared" si="18"/>
        <v>A38EF2</v>
      </c>
      <c r="V432">
        <v>0</v>
      </c>
      <c r="W432">
        <v>0</v>
      </c>
      <c r="X432">
        <v>2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1</v>
      </c>
      <c r="AI432" t="s">
        <v>303</v>
      </c>
      <c r="AJ432">
        <v>33.786757000000001</v>
      </c>
      <c r="AK432" t="s">
        <v>262</v>
      </c>
      <c r="AL432">
        <v>-84.886937000000003</v>
      </c>
      <c r="AM432">
        <v>25</v>
      </c>
      <c r="AN432">
        <v>1725</v>
      </c>
      <c r="AO432" t="s">
        <v>128</v>
      </c>
      <c r="AP432">
        <v>-3</v>
      </c>
      <c r="AQ432">
        <v>90</v>
      </c>
      <c r="AR432">
        <v>320</v>
      </c>
      <c r="AZ432">
        <v>1200</v>
      </c>
      <c r="BA432">
        <v>1</v>
      </c>
      <c r="BB432" t="str">
        <f t="shared" si="20"/>
        <v xml:space="preserve">N3284F  </v>
      </c>
      <c r="BC432">
        <v>1</v>
      </c>
      <c r="BE432">
        <v>0</v>
      </c>
      <c r="BF432">
        <v>0</v>
      </c>
      <c r="BG432">
        <v>0</v>
      </c>
      <c r="BH432">
        <v>1950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"17:55:49.337"</f>
        <v>17:55:49.337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3</v>
      </c>
      <c r="CP432" t="s">
        <v>118</v>
      </c>
      <c r="CQ432">
        <v>220</v>
      </c>
      <c r="CR432">
        <v>2</v>
      </c>
      <c r="CW432">
        <v>1553110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"11/08/2021 17:55:49.601"</f>
        <v>11/08/2021 17:55:49.601</v>
      </c>
      <c r="C433" t="str">
        <f t="shared" si="19"/>
        <v>FFDFD3C0</v>
      </c>
      <c r="D433" t="s">
        <v>121</v>
      </c>
      <c r="E433">
        <v>4</v>
      </c>
      <c r="F433">
        <v>2004</v>
      </c>
      <c r="G433" t="s">
        <v>122</v>
      </c>
      <c r="J433" t="s">
        <v>123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"17:55:49.336"</f>
        <v>17:55:49.336</v>
      </c>
      <c r="T433" t="str">
        <f>"17:55:48.836"</f>
        <v>17:55:48.836</v>
      </c>
      <c r="U433" t="str">
        <f t="shared" si="18"/>
        <v>A38EF2</v>
      </c>
      <c r="V433">
        <v>0</v>
      </c>
      <c r="W433">
        <v>0</v>
      </c>
      <c r="X433">
        <v>2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303</v>
      </c>
      <c r="AJ433">
        <v>33.786757000000001</v>
      </c>
      <c r="AK433" t="s">
        <v>262</v>
      </c>
      <c r="AL433">
        <v>-84.886937000000003</v>
      </c>
      <c r="AM433">
        <v>25</v>
      </c>
      <c r="AN433">
        <v>1725</v>
      </c>
      <c r="AO433" t="s">
        <v>128</v>
      </c>
      <c r="AP433">
        <v>-3</v>
      </c>
      <c r="AQ433">
        <v>90</v>
      </c>
      <c r="AR433">
        <v>320</v>
      </c>
      <c r="AZ433">
        <v>1200</v>
      </c>
      <c r="BA433">
        <v>1</v>
      </c>
      <c r="BB433" t="str">
        <f t="shared" si="20"/>
        <v xml:space="preserve">N3284F  </v>
      </c>
      <c r="BC433">
        <v>1</v>
      </c>
      <c r="BE433">
        <v>0</v>
      </c>
      <c r="BF433">
        <v>0</v>
      </c>
      <c r="BG433">
        <v>0</v>
      </c>
      <c r="BH433">
        <v>1950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"17:55:49.337"</f>
        <v>17:55:49.337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3</v>
      </c>
      <c r="CP433" t="s">
        <v>118</v>
      </c>
      <c r="CQ433">
        <v>220</v>
      </c>
      <c r="CR433">
        <v>2</v>
      </c>
      <c r="CW433">
        <v>1553110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"11/08/2021 17:55:51.179"</f>
        <v>11/08/2021 17:55:51.179</v>
      </c>
      <c r="C434" t="str">
        <f t="shared" si="19"/>
        <v>FFDFD3C0</v>
      </c>
      <c r="D434" t="s">
        <v>119</v>
      </c>
      <c r="E434">
        <v>5</v>
      </c>
      <c r="F434">
        <v>1005</v>
      </c>
      <c r="G434" t="s">
        <v>114</v>
      </c>
      <c r="J434" t="s">
        <v>120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"17:55:50.813"</f>
        <v>17:55:50.813</v>
      </c>
      <c r="T434" t="str">
        <f>"17:55:50.313"</f>
        <v>17:55:50.313</v>
      </c>
      <c r="U434" t="str">
        <f t="shared" si="18"/>
        <v>A38EF2</v>
      </c>
      <c r="V434">
        <v>0</v>
      </c>
      <c r="W434">
        <v>0</v>
      </c>
      <c r="X434">
        <v>2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304</v>
      </c>
      <c r="AJ434">
        <v>33.787379000000001</v>
      </c>
      <c r="AK434" t="s">
        <v>305</v>
      </c>
      <c r="AL434">
        <v>-84.886959000000004</v>
      </c>
      <c r="AM434">
        <v>25</v>
      </c>
      <c r="AN434">
        <v>1750</v>
      </c>
      <c r="AO434" t="s">
        <v>128</v>
      </c>
      <c r="AP434">
        <v>-3</v>
      </c>
      <c r="AQ434">
        <v>90</v>
      </c>
      <c r="AR434">
        <v>512</v>
      </c>
      <c r="AZ434">
        <v>1200</v>
      </c>
      <c r="BA434">
        <v>1</v>
      </c>
      <c r="BB434" t="str">
        <f t="shared" si="20"/>
        <v xml:space="preserve">N3284F  </v>
      </c>
      <c r="BC434">
        <v>1</v>
      </c>
      <c r="BE434">
        <v>0</v>
      </c>
      <c r="BF434">
        <v>0</v>
      </c>
      <c r="BG434">
        <v>0</v>
      </c>
      <c r="BH434">
        <v>1975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"17:55:50.815"</f>
        <v>17:55:50.815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118</v>
      </c>
      <c r="CQ434">
        <v>219</v>
      </c>
      <c r="CR434">
        <v>0</v>
      </c>
      <c r="CW434">
        <v>79481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"11/08/2021 17:55:51.179"</f>
        <v>11/08/2021 17:55:51.179</v>
      </c>
      <c r="C435" t="str">
        <f t="shared" si="19"/>
        <v>FFDFD3C0</v>
      </c>
      <c r="D435" t="s">
        <v>124</v>
      </c>
      <c r="E435">
        <v>8</v>
      </c>
      <c r="H435">
        <v>176</v>
      </c>
      <c r="I435" t="s">
        <v>114</v>
      </c>
      <c r="J435" t="s">
        <v>125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"17:55:50.813"</f>
        <v>17:55:50.813</v>
      </c>
      <c r="T435" t="str">
        <f>"17:55:50.313"</f>
        <v>17:55:50.313</v>
      </c>
      <c r="U435" t="str">
        <f t="shared" si="18"/>
        <v>A38EF2</v>
      </c>
      <c r="V435">
        <v>0</v>
      </c>
      <c r="W435">
        <v>0</v>
      </c>
      <c r="X435">
        <v>2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304</v>
      </c>
      <c r="AJ435">
        <v>33.787379000000001</v>
      </c>
      <c r="AK435" t="s">
        <v>305</v>
      </c>
      <c r="AL435">
        <v>-84.886959000000004</v>
      </c>
      <c r="AM435">
        <v>25</v>
      </c>
      <c r="AN435">
        <v>1750</v>
      </c>
      <c r="AO435" t="s">
        <v>128</v>
      </c>
      <c r="AP435">
        <v>-3</v>
      </c>
      <c r="AQ435">
        <v>90</v>
      </c>
      <c r="AR435">
        <v>512</v>
      </c>
      <c r="AZ435">
        <v>1200</v>
      </c>
      <c r="BA435">
        <v>1</v>
      </c>
      <c r="BB435" t="str">
        <f t="shared" si="20"/>
        <v xml:space="preserve">N3284F  </v>
      </c>
      <c r="BC435">
        <v>1</v>
      </c>
      <c r="BE435">
        <v>0</v>
      </c>
      <c r="BF435">
        <v>0</v>
      </c>
      <c r="BG435">
        <v>0</v>
      </c>
      <c r="BH435">
        <v>1975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"17:55:50.815"</f>
        <v>17:55:50.815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118</v>
      </c>
      <c r="CQ435">
        <v>219</v>
      </c>
      <c r="CR435">
        <v>0</v>
      </c>
      <c r="CW435">
        <v>79481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"11/08/2021 17:55:51.179"</f>
        <v>11/08/2021 17:55:51.179</v>
      </c>
      <c r="C436" t="str">
        <f t="shared" si="19"/>
        <v>FFDFD3C0</v>
      </c>
      <c r="D436" t="s">
        <v>121</v>
      </c>
      <c r="E436">
        <v>4</v>
      </c>
      <c r="F436">
        <v>2004</v>
      </c>
      <c r="G436" t="s">
        <v>122</v>
      </c>
      <c r="J436" t="s">
        <v>123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"17:55:50.813"</f>
        <v>17:55:50.813</v>
      </c>
      <c r="T436" t="str">
        <f>"17:55:50.313"</f>
        <v>17:55:50.313</v>
      </c>
      <c r="U436" t="str">
        <f t="shared" si="18"/>
        <v>A38EF2</v>
      </c>
      <c r="V436">
        <v>0</v>
      </c>
      <c r="W436">
        <v>0</v>
      </c>
      <c r="X436">
        <v>2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1</v>
      </c>
      <c r="AI436" t="s">
        <v>304</v>
      </c>
      <c r="AJ436">
        <v>33.787379000000001</v>
      </c>
      <c r="AK436" t="s">
        <v>305</v>
      </c>
      <c r="AL436">
        <v>-84.886959000000004</v>
      </c>
      <c r="AM436">
        <v>25</v>
      </c>
      <c r="AN436">
        <v>1750</v>
      </c>
      <c r="AO436" t="s">
        <v>128</v>
      </c>
      <c r="AP436">
        <v>-3</v>
      </c>
      <c r="AQ436">
        <v>90</v>
      </c>
      <c r="AR436">
        <v>512</v>
      </c>
      <c r="AZ436">
        <v>1200</v>
      </c>
      <c r="BA436">
        <v>1</v>
      </c>
      <c r="BB436" t="str">
        <f t="shared" si="20"/>
        <v xml:space="preserve">N3284F  </v>
      </c>
      <c r="BC436">
        <v>1</v>
      </c>
      <c r="BE436">
        <v>0</v>
      </c>
      <c r="BF436">
        <v>0</v>
      </c>
      <c r="BG436">
        <v>0</v>
      </c>
      <c r="BH436">
        <v>1975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"17:55:50.815"</f>
        <v>17:55:50.815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118</v>
      </c>
      <c r="CQ436">
        <v>219</v>
      </c>
      <c r="CR436">
        <v>0</v>
      </c>
      <c r="CW436">
        <v>79481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"11/08/2021 17:55:51.179"</f>
        <v>11/08/2021 17:55:51.179</v>
      </c>
      <c r="C437" t="str">
        <f t="shared" si="19"/>
        <v>FFDFD3C0</v>
      </c>
      <c r="D437" t="s">
        <v>113</v>
      </c>
      <c r="E437">
        <v>4</v>
      </c>
      <c r="H437">
        <v>10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"17:55:50.813"</f>
        <v>17:55:50.813</v>
      </c>
      <c r="T437" t="str">
        <f>"17:55:50.313"</f>
        <v>17:55:50.313</v>
      </c>
      <c r="U437" t="str">
        <f t="shared" si="18"/>
        <v>A38EF2</v>
      </c>
      <c r="V437">
        <v>0</v>
      </c>
      <c r="W437">
        <v>0</v>
      </c>
      <c r="X437">
        <v>2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304</v>
      </c>
      <c r="AJ437">
        <v>33.787379000000001</v>
      </c>
      <c r="AK437" t="s">
        <v>305</v>
      </c>
      <c r="AL437">
        <v>-84.886959000000004</v>
      </c>
      <c r="AM437">
        <v>25</v>
      </c>
      <c r="AN437">
        <v>1750</v>
      </c>
      <c r="AO437" t="s">
        <v>128</v>
      </c>
      <c r="AP437">
        <v>-3</v>
      </c>
      <c r="AQ437">
        <v>90</v>
      </c>
      <c r="AR437">
        <v>512</v>
      </c>
      <c r="AZ437">
        <v>1200</v>
      </c>
      <c r="BA437">
        <v>1</v>
      </c>
      <c r="BB437" t="str">
        <f t="shared" si="20"/>
        <v xml:space="preserve">N3284F  </v>
      </c>
      <c r="BC437">
        <v>1</v>
      </c>
      <c r="BE437">
        <v>0</v>
      </c>
      <c r="BF437">
        <v>0</v>
      </c>
      <c r="BG437">
        <v>0</v>
      </c>
      <c r="BH437">
        <v>1975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"17:55:50.815"</f>
        <v>17:55:50.815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118</v>
      </c>
      <c r="CQ437">
        <v>219</v>
      </c>
      <c r="CR437">
        <v>0</v>
      </c>
      <c r="CW437">
        <v>79481</v>
      </c>
      <c r="CY437">
        <v>1</v>
      </c>
      <c r="CZ437">
        <v>0</v>
      </c>
      <c r="DA437">
        <v>0</v>
      </c>
      <c r="DB437">
        <v>0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"11/08/2021 17:55:52.194"</f>
        <v>11/08/2021 17:55:52.194</v>
      </c>
      <c r="C438" t="str">
        <f t="shared" si="19"/>
        <v>FFDFD3C0</v>
      </c>
      <c r="D438" t="s">
        <v>121</v>
      </c>
      <c r="E438">
        <v>4</v>
      </c>
      <c r="F438">
        <v>2004</v>
      </c>
      <c r="G438" t="s">
        <v>122</v>
      </c>
      <c r="J438" t="s">
        <v>123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"17:55:51.820"</f>
        <v>17:55:51.820</v>
      </c>
      <c r="T438" t="str">
        <f>"17:55:51.320"</f>
        <v>17:55:51.320</v>
      </c>
      <c r="U438" t="str">
        <f t="shared" si="18"/>
        <v>A38EF2</v>
      </c>
      <c r="V438">
        <v>0</v>
      </c>
      <c r="W438">
        <v>0</v>
      </c>
      <c r="X438">
        <v>2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1</v>
      </c>
      <c r="AI438" t="s">
        <v>306</v>
      </c>
      <c r="AJ438">
        <v>33.787807999999998</v>
      </c>
      <c r="AK438" t="s">
        <v>305</v>
      </c>
      <c r="AL438">
        <v>-84.886959000000004</v>
      </c>
      <c r="AM438">
        <v>25</v>
      </c>
      <c r="AN438">
        <v>1750</v>
      </c>
      <c r="AO438" t="s">
        <v>128</v>
      </c>
      <c r="AP438">
        <v>-3</v>
      </c>
      <c r="AQ438">
        <v>90</v>
      </c>
      <c r="AR438">
        <v>768</v>
      </c>
      <c r="AZ438">
        <v>1200</v>
      </c>
      <c r="BA438">
        <v>1</v>
      </c>
      <c r="BB438" t="str">
        <f t="shared" si="20"/>
        <v xml:space="preserve">N3284F  </v>
      </c>
      <c r="BC438">
        <v>1</v>
      </c>
      <c r="BE438">
        <v>0</v>
      </c>
      <c r="BF438">
        <v>0</v>
      </c>
      <c r="BG438">
        <v>0</v>
      </c>
      <c r="BH438">
        <v>2000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"17:55:51.828"</f>
        <v>17:55:51.828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118</v>
      </c>
      <c r="CQ438">
        <v>219</v>
      </c>
      <c r="CR438">
        <v>3</v>
      </c>
      <c r="CW438">
        <v>10061243</v>
      </c>
      <c r="CY438">
        <v>1</v>
      </c>
      <c r="CZ438">
        <v>0</v>
      </c>
      <c r="DA438">
        <v>0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"11/08/2021 17:55:52.194"</f>
        <v>11/08/2021 17:55:52.194</v>
      </c>
      <c r="C439" t="str">
        <f t="shared" si="19"/>
        <v>FFDFD3C0</v>
      </c>
      <c r="D439" t="s">
        <v>113</v>
      </c>
      <c r="E439">
        <v>4</v>
      </c>
      <c r="H439">
        <v>10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"17:55:51.820"</f>
        <v>17:55:51.820</v>
      </c>
      <c r="T439" t="str">
        <f>"17:55:51.320"</f>
        <v>17:55:51.320</v>
      </c>
      <c r="U439" t="str">
        <f t="shared" si="18"/>
        <v>A38EF2</v>
      </c>
      <c r="V439">
        <v>0</v>
      </c>
      <c r="W439">
        <v>0</v>
      </c>
      <c r="X439">
        <v>2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306</v>
      </c>
      <c r="AJ439">
        <v>33.787807999999998</v>
      </c>
      <c r="AK439" t="s">
        <v>305</v>
      </c>
      <c r="AL439">
        <v>-84.886959000000004</v>
      </c>
      <c r="AM439">
        <v>25</v>
      </c>
      <c r="AN439">
        <v>1750</v>
      </c>
      <c r="AO439" t="s">
        <v>128</v>
      </c>
      <c r="AP439">
        <v>-3</v>
      </c>
      <c r="AQ439">
        <v>90</v>
      </c>
      <c r="AR439">
        <v>768</v>
      </c>
      <c r="AZ439">
        <v>1200</v>
      </c>
      <c r="BA439">
        <v>1</v>
      </c>
      <c r="BB439" t="str">
        <f t="shared" si="20"/>
        <v xml:space="preserve">N3284F  </v>
      </c>
      <c r="BC439">
        <v>1</v>
      </c>
      <c r="BE439">
        <v>0</v>
      </c>
      <c r="BF439">
        <v>0</v>
      </c>
      <c r="BG439">
        <v>0</v>
      </c>
      <c r="BH439">
        <v>2000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"17:55:51.828"</f>
        <v>17:55:51.828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118</v>
      </c>
      <c r="CQ439">
        <v>219</v>
      </c>
      <c r="CR439">
        <v>3</v>
      </c>
      <c r="CW439">
        <v>10061243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"11/08/2021 17:55:52.194"</f>
        <v>11/08/2021 17:55:52.194</v>
      </c>
      <c r="C440" t="str">
        <f t="shared" si="19"/>
        <v>FFDFD3C0</v>
      </c>
      <c r="D440" t="s">
        <v>124</v>
      </c>
      <c r="E440">
        <v>8</v>
      </c>
      <c r="H440">
        <v>176</v>
      </c>
      <c r="I440" t="s">
        <v>114</v>
      </c>
      <c r="J440" t="s">
        <v>125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"17:55:51.820"</f>
        <v>17:55:51.820</v>
      </c>
      <c r="T440" t="str">
        <f>"17:55:51.320"</f>
        <v>17:55:51.320</v>
      </c>
      <c r="U440" t="str">
        <f t="shared" si="18"/>
        <v>A38EF2</v>
      </c>
      <c r="V440">
        <v>0</v>
      </c>
      <c r="W440">
        <v>0</v>
      </c>
      <c r="X440">
        <v>2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306</v>
      </c>
      <c r="AJ440">
        <v>33.787807999999998</v>
      </c>
      <c r="AK440" t="s">
        <v>305</v>
      </c>
      <c r="AL440">
        <v>-84.886959000000004</v>
      </c>
      <c r="AM440">
        <v>25</v>
      </c>
      <c r="AN440">
        <v>1750</v>
      </c>
      <c r="AO440" t="s">
        <v>128</v>
      </c>
      <c r="AP440">
        <v>-3</v>
      </c>
      <c r="AQ440">
        <v>90</v>
      </c>
      <c r="AR440">
        <v>768</v>
      </c>
      <c r="AZ440">
        <v>1200</v>
      </c>
      <c r="BA440">
        <v>1</v>
      </c>
      <c r="BB440" t="str">
        <f t="shared" si="20"/>
        <v xml:space="preserve">N3284F  </v>
      </c>
      <c r="BC440">
        <v>1</v>
      </c>
      <c r="BE440">
        <v>0</v>
      </c>
      <c r="BF440">
        <v>0</v>
      </c>
      <c r="BG440">
        <v>0</v>
      </c>
      <c r="BH440">
        <v>2000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"17:55:51.828"</f>
        <v>17:55:51.828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118</v>
      </c>
      <c r="CQ440">
        <v>219</v>
      </c>
      <c r="CR440">
        <v>3</v>
      </c>
      <c r="CW440">
        <v>10061243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"11/08/2021 17:55:53.082"</f>
        <v>11/08/2021 17:55:53.082</v>
      </c>
      <c r="C441" t="str">
        <f t="shared" si="19"/>
        <v>FFDFD3C0</v>
      </c>
      <c r="D441" t="s">
        <v>124</v>
      </c>
      <c r="E441">
        <v>8</v>
      </c>
      <c r="H441">
        <v>176</v>
      </c>
      <c r="I441" t="s">
        <v>114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"17:55:52.844"</f>
        <v>17:55:52.844</v>
      </c>
      <c r="T441" t="str">
        <f>"17:55:52.344"</f>
        <v>17:55:52.344</v>
      </c>
      <c r="U441" t="str">
        <f t="shared" si="18"/>
        <v>A38EF2</v>
      </c>
      <c r="V441">
        <v>0</v>
      </c>
      <c r="W441">
        <v>0</v>
      </c>
      <c r="X441">
        <v>2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307</v>
      </c>
      <c r="AJ441">
        <v>33.788215999999998</v>
      </c>
      <c r="AK441" t="s">
        <v>305</v>
      </c>
      <c r="AL441">
        <v>-84.886959000000004</v>
      </c>
      <c r="AM441">
        <v>25</v>
      </c>
      <c r="AN441">
        <v>1750</v>
      </c>
      <c r="AO441" t="s">
        <v>128</v>
      </c>
      <c r="AP441">
        <v>-3</v>
      </c>
      <c r="AQ441">
        <v>89</v>
      </c>
      <c r="AR441">
        <v>1088</v>
      </c>
      <c r="AZ441">
        <v>1200</v>
      </c>
      <c r="BA441">
        <v>1</v>
      </c>
      <c r="BB441" t="str">
        <f t="shared" si="20"/>
        <v xml:space="preserve">N3284F  </v>
      </c>
      <c r="BC441">
        <v>1</v>
      </c>
      <c r="BE441">
        <v>0</v>
      </c>
      <c r="BF441">
        <v>0</v>
      </c>
      <c r="BG441">
        <v>0</v>
      </c>
      <c r="BH441">
        <v>2000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"17:55:52.850"</f>
        <v>17:55:52.850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118</v>
      </c>
      <c r="CQ441">
        <v>219</v>
      </c>
      <c r="CR441">
        <v>3</v>
      </c>
      <c r="CW441">
        <v>10062880</v>
      </c>
      <c r="CY441">
        <v>1</v>
      </c>
      <c r="CZ441">
        <v>0</v>
      </c>
      <c r="DA441">
        <v>0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"11/08/2021 17:55:53.082"</f>
        <v>11/08/2021 17:55:53.082</v>
      </c>
      <c r="C442" t="str">
        <f t="shared" si="19"/>
        <v>FFDFD3C0</v>
      </c>
      <c r="D442" t="s">
        <v>119</v>
      </c>
      <c r="E442">
        <v>5</v>
      </c>
      <c r="F442">
        <v>1005</v>
      </c>
      <c r="G442" t="s">
        <v>114</v>
      </c>
      <c r="J442" t="s">
        <v>120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"17:55:52.844"</f>
        <v>17:55:52.844</v>
      </c>
      <c r="T442" t="str">
        <f>"17:55:52.344"</f>
        <v>17:55:52.344</v>
      </c>
      <c r="U442" t="str">
        <f t="shared" si="18"/>
        <v>A38EF2</v>
      </c>
      <c r="V442">
        <v>0</v>
      </c>
      <c r="W442">
        <v>0</v>
      </c>
      <c r="X442">
        <v>2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307</v>
      </c>
      <c r="AJ442">
        <v>33.788215999999998</v>
      </c>
      <c r="AK442" t="s">
        <v>305</v>
      </c>
      <c r="AL442">
        <v>-84.886959000000004</v>
      </c>
      <c r="AM442">
        <v>25</v>
      </c>
      <c r="AN442">
        <v>1750</v>
      </c>
      <c r="AO442" t="s">
        <v>128</v>
      </c>
      <c r="AP442">
        <v>-3</v>
      </c>
      <c r="AQ442">
        <v>89</v>
      </c>
      <c r="AR442">
        <v>1088</v>
      </c>
      <c r="AZ442">
        <v>1200</v>
      </c>
      <c r="BA442">
        <v>1</v>
      </c>
      <c r="BB442" t="str">
        <f t="shared" si="20"/>
        <v xml:space="preserve">N3284F  </v>
      </c>
      <c r="BC442">
        <v>1</v>
      </c>
      <c r="BE442">
        <v>0</v>
      </c>
      <c r="BF442">
        <v>0</v>
      </c>
      <c r="BG442">
        <v>0</v>
      </c>
      <c r="BH442">
        <v>2000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"17:55:52.850"</f>
        <v>17:55:52.850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118</v>
      </c>
      <c r="CQ442">
        <v>219</v>
      </c>
      <c r="CR442">
        <v>3</v>
      </c>
      <c r="CW442">
        <v>10062880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"11/08/2021 17:55:53.082"</f>
        <v>11/08/2021 17:55:53.082</v>
      </c>
      <c r="C443" t="str">
        <f t="shared" si="19"/>
        <v>FFDFD3C0</v>
      </c>
      <c r="D443" t="s">
        <v>121</v>
      </c>
      <c r="E443">
        <v>4</v>
      </c>
      <c r="F443">
        <v>2004</v>
      </c>
      <c r="G443" t="s">
        <v>122</v>
      </c>
      <c r="J443" t="s">
        <v>123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"17:55:52.844"</f>
        <v>17:55:52.844</v>
      </c>
      <c r="T443" t="str">
        <f>"17:55:52.344"</f>
        <v>17:55:52.344</v>
      </c>
      <c r="U443" t="str">
        <f t="shared" si="18"/>
        <v>A38EF2</v>
      </c>
      <c r="V443">
        <v>0</v>
      </c>
      <c r="W443">
        <v>0</v>
      </c>
      <c r="X443">
        <v>2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307</v>
      </c>
      <c r="AJ443">
        <v>33.788215999999998</v>
      </c>
      <c r="AK443" t="s">
        <v>305</v>
      </c>
      <c r="AL443">
        <v>-84.886959000000004</v>
      </c>
      <c r="AM443">
        <v>25</v>
      </c>
      <c r="AN443">
        <v>1750</v>
      </c>
      <c r="AO443" t="s">
        <v>128</v>
      </c>
      <c r="AP443">
        <v>-3</v>
      </c>
      <c r="AQ443">
        <v>89</v>
      </c>
      <c r="AR443">
        <v>1088</v>
      </c>
      <c r="AZ443">
        <v>1200</v>
      </c>
      <c r="BA443">
        <v>1</v>
      </c>
      <c r="BB443" t="str">
        <f t="shared" si="20"/>
        <v xml:space="preserve">N3284F  </v>
      </c>
      <c r="BC443">
        <v>1</v>
      </c>
      <c r="BE443">
        <v>0</v>
      </c>
      <c r="BF443">
        <v>0</v>
      </c>
      <c r="BG443">
        <v>0</v>
      </c>
      <c r="BH443">
        <v>2000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"17:55:52.850"</f>
        <v>17:55:52.850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118</v>
      </c>
      <c r="CQ443">
        <v>219</v>
      </c>
      <c r="CR443">
        <v>3</v>
      </c>
      <c r="CW443">
        <v>10062880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"11/08/2021 17:55:53.097"</f>
        <v>11/08/2021 17:55:53.097</v>
      </c>
      <c r="C444" t="str">
        <f t="shared" si="19"/>
        <v>FFDFD3C0</v>
      </c>
      <c r="D444" t="s">
        <v>113</v>
      </c>
      <c r="E444">
        <v>4</v>
      </c>
      <c r="H444">
        <v>10</v>
      </c>
      <c r="I444" t="s">
        <v>114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"17:55:52.844"</f>
        <v>17:55:52.844</v>
      </c>
      <c r="T444" t="str">
        <f>"17:55:52.344"</f>
        <v>17:55:52.344</v>
      </c>
      <c r="U444" t="str">
        <f t="shared" si="18"/>
        <v>A38EF2</v>
      </c>
      <c r="V444">
        <v>0</v>
      </c>
      <c r="W444">
        <v>0</v>
      </c>
      <c r="X444">
        <v>2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1</v>
      </c>
      <c r="AI444" t="s">
        <v>307</v>
      </c>
      <c r="AJ444">
        <v>33.788215999999998</v>
      </c>
      <c r="AK444" t="s">
        <v>305</v>
      </c>
      <c r="AL444">
        <v>-84.886959000000004</v>
      </c>
      <c r="AM444">
        <v>25</v>
      </c>
      <c r="AN444">
        <v>1750</v>
      </c>
      <c r="AO444" t="s">
        <v>128</v>
      </c>
      <c r="AP444">
        <v>-3</v>
      </c>
      <c r="AQ444">
        <v>89</v>
      </c>
      <c r="AR444">
        <v>1088</v>
      </c>
      <c r="AZ444">
        <v>1200</v>
      </c>
      <c r="BA444">
        <v>1</v>
      </c>
      <c r="BB444" t="str">
        <f t="shared" si="20"/>
        <v xml:space="preserve">N3284F  </v>
      </c>
      <c r="BC444">
        <v>1</v>
      </c>
      <c r="BE444">
        <v>0</v>
      </c>
      <c r="BF444">
        <v>0</v>
      </c>
      <c r="BG444">
        <v>0</v>
      </c>
      <c r="BH444">
        <v>2000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"17:55:52.850"</f>
        <v>17:55:52.850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118</v>
      </c>
      <c r="CQ444">
        <v>219</v>
      </c>
      <c r="CR444">
        <v>3</v>
      </c>
      <c r="CW444">
        <v>10062880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"11/08/2021 17:55:54.086"</f>
        <v>11/08/2021 17:55:54.086</v>
      </c>
      <c r="C445" t="str">
        <f t="shared" si="19"/>
        <v>FFDFD3C0</v>
      </c>
      <c r="D445" t="s">
        <v>124</v>
      </c>
      <c r="E445">
        <v>8</v>
      </c>
      <c r="H445">
        <v>176</v>
      </c>
      <c r="I445" t="s">
        <v>114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"17:55:53.828"</f>
        <v>17:55:53.828</v>
      </c>
      <c r="T445" t="str">
        <f>"17:55:53.428"</f>
        <v>17:55:53.428</v>
      </c>
      <c r="U445" t="str">
        <f t="shared" si="18"/>
        <v>A38EF2</v>
      </c>
      <c r="V445">
        <v>0</v>
      </c>
      <c r="W445">
        <v>0</v>
      </c>
      <c r="X445">
        <v>2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308</v>
      </c>
      <c r="AJ445">
        <v>33.788645000000002</v>
      </c>
      <c r="AK445" t="s">
        <v>260</v>
      </c>
      <c r="AL445">
        <v>-84.887001999999995</v>
      </c>
      <c r="AM445">
        <v>25</v>
      </c>
      <c r="AN445">
        <v>1775</v>
      </c>
      <c r="AO445" t="s">
        <v>128</v>
      </c>
      <c r="AP445">
        <v>-3</v>
      </c>
      <c r="AQ445">
        <v>86</v>
      </c>
      <c r="AR445">
        <v>1728</v>
      </c>
      <c r="AZ445">
        <v>1200</v>
      </c>
      <c r="BA445">
        <v>1</v>
      </c>
      <c r="BB445" t="str">
        <f t="shared" si="20"/>
        <v xml:space="preserve">N3284F  </v>
      </c>
      <c r="BC445">
        <v>1</v>
      </c>
      <c r="BE445">
        <v>0</v>
      </c>
      <c r="BF445">
        <v>0</v>
      </c>
      <c r="BG445">
        <v>0</v>
      </c>
      <c r="BH445">
        <v>2050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"17:55:53.835"</f>
        <v>17:55:53.835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118</v>
      </c>
      <c r="CQ445">
        <v>219</v>
      </c>
      <c r="CR445">
        <v>0</v>
      </c>
      <c r="CW445">
        <v>81975</v>
      </c>
      <c r="CY445">
        <v>1</v>
      </c>
      <c r="CZ445">
        <v>0</v>
      </c>
      <c r="DA445">
        <v>0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"11/08/2021 17:55:54.086"</f>
        <v>11/08/2021 17:55:54.086</v>
      </c>
      <c r="C446" t="str">
        <f t="shared" si="19"/>
        <v>FFDFD3C0</v>
      </c>
      <c r="D446" t="s">
        <v>119</v>
      </c>
      <c r="E446">
        <v>5</v>
      </c>
      <c r="F446">
        <v>1005</v>
      </c>
      <c r="G446" t="s">
        <v>114</v>
      </c>
      <c r="J446" t="s">
        <v>120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"17:55:53.828"</f>
        <v>17:55:53.828</v>
      </c>
      <c r="T446" t="str">
        <f>"17:55:53.428"</f>
        <v>17:55:53.428</v>
      </c>
      <c r="U446" t="str">
        <f t="shared" si="18"/>
        <v>A38EF2</v>
      </c>
      <c r="V446">
        <v>0</v>
      </c>
      <c r="W446">
        <v>0</v>
      </c>
      <c r="X446">
        <v>2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308</v>
      </c>
      <c r="AJ446">
        <v>33.788645000000002</v>
      </c>
      <c r="AK446" t="s">
        <v>260</v>
      </c>
      <c r="AL446">
        <v>-84.887001999999995</v>
      </c>
      <c r="AM446">
        <v>25</v>
      </c>
      <c r="AN446">
        <v>1775</v>
      </c>
      <c r="AO446" t="s">
        <v>128</v>
      </c>
      <c r="AP446">
        <v>-3</v>
      </c>
      <c r="AQ446">
        <v>86</v>
      </c>
      <c r="AR446">
        <v>1728</v>
      </c>
      <c r="AZ446">
        <v>1200</v>
      </c>
      <c r="BA446">
        <v>1</v>
      </c>
      <c r="BB446" t="str">
        <f t="shared" si="20"/>
        <v xml:space="preserve">N3284F  </v>
      </c>
      <c r="BC446">
        <v>1</v>
      </c>
      <c r="BE446">
        <v>0</v>
      </c>
      <c r="BF446">
        <v>0</v>
      </c>
      <c r="BG446">
        <v>0</v>
      </c>
      <c r="BH446">
        <v>2050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"17:55:53.835"</f>
        <v>17:55:53.835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118</v>
      </c>
      <c r="CQ446">
        <v>219</v>
      </c>
      <c r="CR446">
        <v>0</v>
      </c>
      <c r="CW446">
        <v>81975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"11/08/2021 17:55:54.086"</f>
        <v>11/08/2021 17:55:54.086</v>
      </c>
      <c r="C447" t="str">
        <f t="shared" si="19"/>
        <v>FFDFD3C0</v>
      </c>
      <c r="D447" t="s">
        <v>121</v>
      </c>
      <c r="E447">
        <v>4</v>
      </c>
      <c r="F447">
        <v>2004</v>
      </c>
      <c r="G447" t="s">
        <v>122</v>
      </c>
      <c r="J447" t="s">
        <v>123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"17:55:53.828"</f>
        <v>17:55:53.828</v>
      </c>
      <c r="T447" t="str">
        <f>"17:55:53.428"</f>
        <v>17:55:53.428</v>
      </c>
      <c r="U447" t="str">
        <f t="shared" si="18"/>
        <v>A38EF2</v>
      </c>
      <c r="V447">
        <v>0</v>
      </c>
      <c r="W447">
        <v>0</v>
      </c>
      <c r="X447">
        <v>2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308</v>
      </c>
      <c r="AJ447">
        <v>33.788645000000002</v>
      </c>
      <c r="AK447" t="s">
        <v>260</v>
      </c>
      <c r="AL447">
        <v>-84.887001999999995</v>
      </c>
      <c r="AM447">
        <v>25</v>
      </c>
      <c r="AN447">
        <v>1775</v>
      </c>
      <c r="AO447" t="s">
        <v>128</v>
      </c>
      <c r="AP447">
        <v>-3</v>
      </c>
      <c r="AQ447">
        <v>86</v>
      </c>
      <c r="AR447">
        <v>1728</v>
      </c>
      <c r="AZ447">
        <v>1200</v>
      </c>
      <c r="BA447">
        <v>1</v>
      </c>
      <c r="BB447" t="str">
        <f t="shared" si="20"/>
        <v xml:space="preserve">N3284F  </v>
      </c>
      <c r="BC447">
        <v>1</v>
      </c>
      <c r="BE447">
        <v>0</v>
      </c>
      <c r="BF447">
        <v>0</v>
      </c>
      <c r="BG447">
        <v>0</v>
      </c>
      <c r="BH447">
        <v>2050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"17:55:53.835"</f>
        <v>17:55:53.835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118</v>
      </c>
      <c r="CQ447">
        <v>219</v>
      </c>
      <c r="CR447">
        <v>0</v>
      </c>
      <c r="CW447">
        <v>81975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"11/08/2021 17:55:54.086"</f>
        <v>11/08/2021 17:55:54.086</v>
      </c>
      <c r="C448" t="str">
        <f t="shared" si="19"/>
        <v>FFDFD3C0</v>
      </c>
      <c r="D448" t="s">
        <v>113</v>
      </c>
      <c r="E448">
        <v>4</v>
      </c>
      <c r="H448">
        <v>10</v>
      </c>
      <c r="I448" t="s">
        <v>114</v>
      </c>
      <c r="J448" t="s">
        <v>115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"17:55:53.828"</f>
        <v>17:55:53.828</v>
      </c>
      <c r="T448" t="str">
        <f>"17:55:53.428"</f>
        <v>17:55:53.428</v>
      </c>
      <c r="U448" t="str">
        <f t="shared" si="18"/>
        <v>A38EF2</v>
      </c>
      <c r="V448">
        <v>0</v>
      </c>
      <c r="W448">
        <v>0</v>
      </c>
      <c r="X448">
        <v>2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1</v>
      </c>
      <c r="AI448" t="s">
        <v>308</v>
      </c>
      <c r="AJ448">
        <v>33.788645000000002</v>
      </c>
      <c r="AK448" t="s">
        <v>260</v>
      </c>
      <c r="AL448">
        <v>-84.887001999999995</v>
      </c>
      <c r="AM448">
        <v>25</v>
      </c>
      <c r="AN448">
        <v>1775</v>
      </c>
      <c r="AO448" t="s">
        <v>128</v>
      </c>
      <c r="AP448">
        <v>-3</v>
      </c>
      <c r="AQ448">
        <v>86</v>
      </c>
      <c r="AR448">
        <v>1728</v>
      </c>
      <c r="AZ448">
        <v>1200</v>
      </c>
      <c r="BA448">
        <v>1</v>
      </c>
      <c r="BB448" t="str">
        <f t="shared" si="20"/>
        <v xml:space="preserve">N3284F  </v>
      </c>
      <c r="BC448">
        <v>1</v>
      </c>
      <c r="BE448">
        <v>0</v>
      </c>
      <c r="BF448">
        <v>0</v>
      </c>
      <c r="BG448">
        <v>0</v>
      </c>
      <c r="BH448">
        <v>2050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"17:55:53.835"</f>
        <v>17:55:53.835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118</v>
      </c>
      <c r="CQ448">
        <v>219</v>
      </c>
      <c r="CR448">
        <v>0</v>
      </c>
      <c r="CW448">
        <v>81975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"11/08/2021 17:55:55.446"</f>
        <v>11/08/2021 17:55:55.446</v>
      </c>
      <c r="C449" t="str">
        <f t="shared" si="19"/>
        <v>FFDFD3C0</v>
      </c>
      <c r="D449" t="s">
        <v>113</v>
      </c>
      <c r="E449">
        <v>4</v>
      </c>
      <c r="H449">
        <v>10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"17:55:54.852"</f>
        <v>17:55:54.852</v>
      </c>
      <c r="T449" t="str">
        <f>"17:55:54.452"</f>
        <v>17:55:54.452</v>
      </c>
      <c r="U449" t="str">
        <f t="shared" si="18"/>
        <v>A38EF2</v>
      </c>
      <c r="V449">
        <v>0</v>
      </c>
      <c r="W449">
        <v>0</v>
      </c>
      <c r="X449">
        <v>2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309</v>
      </c>
      <c r="AJ449">
        <v>33.789009999999998</v>
      </c>
      <c r="AK449" t="s">
        <v>260</v>
      </c>
      <c r="AL449">
        <v>-84.887001999999995</v>
      </c>
      <c r="AM449">
        <v>25</v>
      </c>
      <c r="AN449">
        <v>1800</v>
      </c>
      <c r="AO449" t="s">
        <v>128</v>
      </c>
      <c r="AP449">
        <v>-3</v>
      </c>
      <c r="AQ449">
        <v>83</v>
      </c>
      <c r="AR449">
        <v>2112</v>
      </c>
      <c r="AZ449">
        <v>1200</v>
      </c>
      <c r="BA449">
        <v>1</v>
      </c>
      <c r="BB449" t="str">
        <f t="shared" si="20"/>
        <v xml:space="preserve">N3284F  </v>
      </c>
      <c r="BC449">
        <v>1</v>
      </c>
      <c r="BE449">
        <v>0</v>
      </c>
      <c r="BF449">
        <v>0</v>
      </c>
      <c r="BG449">
        <v>0</v>
      </c>
      <c r="BH449">
        <v>2075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"17:55:54.859"</f>
        <v>17:55:54.859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118</v>
      </c>
      <c r="CQ449">
        <v>219</v>
      </c>
      <c r="CR449">
        <v>0</v>
      </c>
      <c r="CW449">
        <v>82778</v>
      </c>
      <c r="CY449">
        <v>1</v>
      </c>
      <c r="CZ449">
        <v>0</v>
      </c>
      <c r="DA449">
        <v>0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"11/08/2021 17:55:55.446"</f>
        <v>11/08/2021 17:55:55.446</v>
      </c>
      <c r="C450" t="str">
        <f t="shared" si="19"/>
        <v>FFDFD3C0</v>
      </c>
      <c r="D450" t="s">
        <v>124</v>
      </c>
      <c r="E450">
        <v>8</v>
      </c>
      <c r="H450">
        <v>176</v>
      </c>
      <c r="I450" t="s">
        <v>114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"17:55:54.852"</f>
        <v>17:55:54.852</v>
      </c>
      <c r="T450" t="str">
        <f>"17:55:54.452"</f>
        <v>17:55:54.452</v>
      </c>
      <c r="U450" t="str">
        <f t="shared" ref="U450:U513" si="21">"A38EF2"</f>
        <v>A38EF2</v>
      </c>
      <c r="V450">
        <v>0</v>
      </c>
      <c r="W450">
        <v>0</v>
      </c>
      <c r="X450">
        <v>2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309</v>
      </c>
      <c r="AJ450">
        <v>33.789009999999998</v>
      </c>
      <c r="AK450" t="s">
        <v>260</v>
      </c>
      <c r="AL450">
        <v>-84.887001999999995</v>
      </c>
      <c r="AM450">
        <v>25</v>
      </c>
      <c r="AN450">
        <v>1800</v>
      </c>
      <c r="AO450" t="s">
        <v>128</v>
      </c>
      <c r="AP450">
        <v>-3</v>
      </c>
      <c r="AQ450">
        <v>83</v>
      </c>
      <c r="AR450">
        <v>2112</v>
      </c>
      <c r="AZ450">
        <v>1200</v>
      </c>
      <c r="BA450">
        <v>1</v>
      </c>
      <c r="BB450" t="str">
        <f t="shared" si="20"/>
        <v xml:space="preserve">N3284F  </v>
      </c>
      <c r="BC450">
        <v>1</v>
      </c>
      <c r="BE450">
        <v>0</v>
      </c>
      <c r="BF450">
        <v>0</v>
      </c>
      <c r="BG450">
        <v>0</v>
      </c>
      <c r="BH450">
        <v>2075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"17:55:54.859"</f>
        <v>17:55:54.859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118</v>
      </c>
      <c r="CQ450">
        <v>219</v>
      </c>
      <c r="CR450">
        <v>0</v>
      </c>
      <c r="CW450">
        <v>82778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"11/08/2021 17:55:55.446"</f>
        <v>11/08/2021 17:55:55.446</v>
      </c>
      <c r="C451" t="str">
        <f t="shared" ref="C451:C514" si="22">"FFDFD3C0"</f>
        <v>FFDFD3C0</v>
      </c>
      <c r="D451" t="s">
        <v>119</v>
      </c>
      <c r="E451">
        <v>5</v>
      </c>
      <c r="F451">
        <v>1005</v>
      </c>
      <c r="G451" t="s">
        <v>114</v>
      </c>
      <c r="J451" t="s">
        <v>120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"17:55:54.852"</f>
        <v>17:55:54.852</v>
      </c>
      <c r="T451" t="str">
        <f>"17:55:54.452"</f>
        <v>17:55:54.452</v>
      </c>
      <c r="U451" t="str">
        <f t="shared" si="21"/>
        <v>A38EF2</v>
      </c>
      <c r="V451">
        <v>0</v>
      </c>
      <c r="W451">
        <v>0</v>
      </c>
      <c r="X451">
        <v>2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1</v>
      </c>
      <c r="AI451" t="s">
        <v>309</v>
      </c>
      <c r="AJ451">
        <v>33.789009999999998</v>
      </c>
      <c r="AK451" t="s">
        <v>260</v>
      </c>
      <c r="AL451">
        <v>-84.887001999999995</v>
      </c>
      <c r="AM451">
        <v>25</v>
      </c>
      <c r="AN451">
        <v>1800</v>
      </c>
      <c r="AO451" t="s">
        <v>128</v>
      </c>
      <c r="AP451">
        <v>-3</v>
      </c>
      <c r="AQ451">
        <v>83</v>
      </c>
      <c r="AR451">
        <v>2112</v>
      </c>
      <c r="AZ451">
        <v>1200</v>
      </c>
      <c r="BA451">
        <v>1</v>
      </c>
      <c r="BB451" t="str">
        <f t="shared" ref="BB451:BB514" si="23">"N3284F  "</f>
        <v xml:space="preserve">N3284F  </v>
      </c>
      <c r="BC451">
        <v>1</v>
      </c>
      <c r="BE451">
        <v>0</v>
      </c>
      <c r="BF451">
        <v>0</v>
      </c>
      <c r="BG451">
        <v>0</v>
      </c>
      <c r="BH451">
        <v>2075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"17:55:54.859"</f>
        <v>17:55:54.859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118</v>
      </c>
      <c r="CQ451">
        <v>219</v>
      </c>
      <c r="CR451">
        <v>0</v>
      </c>
      <c r="CW451">
        <v>82778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"11/08/2021 17:55:56.274"</f>
        <v>11/08/2021 17:55:56.274</v>
      </c>
      <c r="C452" t="str">
        <f t="shared" si="22"/>
        <v>FFDFD3C0</v>
      </c>
      <c r="D452" t="s">
        <v>119</v>
      </c>
      <c r="E452">
        <v>5</v>
      </c>
      <c r="F452">
        <v>1005</v>
      </c>
      <c r="G452" t="s">
        <v>114</v>
      </c>
      <c r="J452" t="s">
        <v>120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"17:55:55.883"</f>
        <v>17:55:55.883</v>
      </c>
      <c r="T452" t="str">
        <f>"17:55:55.383"</f>
        <v>17:55:55.383</v>
      </c>
      <c r="U452" t="str">
        <f t="shared" si="21"/>
        <v>A38EF2</v>
      </c>
      <c r="V452">
        <v>0</v>
      </c>
      <c r="W452">
        <v>0</v>
      </c>
      <c r="X452">
        <v>2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310</v>
      </c>
      <c r="AJ452">
        <v>33.789417999999998</v>
      </c>
      <c r="AK452" t="s">
        <v>258</v>
      </c>
      <c r="AL452">
        <v>-84.887044000000003</v>
      </c>
      <c r="AM452">
        <v>25</v>
      </c>
      <c r="AN452">
        <v>1825</v>
      </c>
      <c r="AO452" t="s">
        <v>128</v>
      </c>
      <c r="AP452">
        <v>-3</v>
      </c>
      <c r="AQ452">
        <v>80</v>
      </c>
      <c r="AR452">
        <v>2368</v>
      </c>
      <c r="AZ452">
        <v>1200</v>
      </c>
      <c r="BA452">
        <v>1</v>
      </c>
      <c r="BB452" t="str">
        <f t="shared" si="23"/>
        <v xml:space="preserve">N3284F  </v>
      </c>
      <c r="BC452">
        <v>1</v>
      </c>
      <c r="BE452">
        <v>0</v>
      </c>
      <c r="BF452">
        <v>0</v>
      </c>
      <c r="BG452">
        <v>0</v>
      </c>
      <c r="BH452">
        <v>2100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"17:55:55.886"</f>
        <v>17:55:55.886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118</v>
      </c>
      <c r="CQ452">
        <v>219</v>
      </c>
      <c r="CR452">
        <v>0</v>
      </c>
      <c r="CW452">
        <v>83636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"11/08/2021 17:55:56.274"</f>
        <v>11/08/2021 17:55:56.274</v>
      </c>
      <c r="C453" t="str">
        <f t="shared" si="22"/>
        <v>FFDFD3C0</v>
      </c>
      <c r="D453" t="s">
        <v>121</v>
      </c>
      <c r="E453">
        <v>4</v>
      </c>
      <c r="F453">
        <v>2004</v>
      </c>
      <c r="G453" t="s">
        <v>122</v>
      </c>
      <c r="J453" t="s">
        <v>123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"17:55:55.883"</f>
        <v>17:55:55.883</v>
      </c>
      <c r="T453" t="str">
        <f>"17:55:55.383"</f>
        <v>17:55:55.383</v>
      </c>
      <c r="U453" t="str">
        <f t="shared" si="21"/>
        <v>A38EF2</v>
      </c>
      <c r="V453">
        <v>0</v>
      </c>
      <c r="W453">
        <v>0</v>
      </c>
      <c r="X453">
        <v>2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310</v>
      </c>
      <c r="AJ453">
        <v>33.789417999999998</v>
      </c>
      <c r="AK453" t="s">
        <v>258</v>
      </c>
      <c r="AL453">
        <v>-84.887044000000003</v>
      </c>
      <c r="AM453">
        <v>25</v>
      </c>
      <c r="AN453">
        <v>1825</v>
      </c>
      <c r="AO453" t="s">
        <v>128</v>
      </c>
      <c r="AP453">
        <v>-3</v>
      </c>
      <c r="AQ453">
        <v>80</v>
      </c>
      <c r="AR453">
        <v>2368</v>
      </c>
      <c r="AZ453">
        <v>1200</v>
      </c>
      <c r="BA453">
        <v>1</v>
      </c>
      <c r="BB453" t="str">
        <f t="shared" si="23"/>
        <v xml:space="preserve">N3284F  </v>
      </c>
      <c r="BC453">
        <v>1</v>
      </c>
      <c r="BE453">
        <v>0</v>
      </c>
      <c r="BF453">
        <v>0</v>
      </c>
      <c r="BG453">
        <v>0</v>
      </c>
      <c r="BH453">
        <v>2100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"17:55:55.886"</f>
        <v>17:55:55.886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118</v>
      </c>
      <c r="CQ453">
        <v>219</v>
      </c>
      <c r="CR453">
        <v>0</v>
      </c>
      <c r="CW453">
        <v>83636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"11/08/2021 17:55:56.274"</f>
        <v>11/08/2021 17:55:56.274</v>
      </c>
      <c r="C454" t="str">
        <f t="shared" si="22"/>
        <v>FFDFD3C0</v>
      </c>
      <c r="D454" t="s">
        <v>113</v>
      </c>
      <c r="E454">
        <v>4</v>
      </c>
      <c r="H454">
        <v>10</v>
      </c>
      <c r="I454" t="s">
        <v>114</v>
      </c>
      <c r="J454" t="s">
        <v>115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"17:55:55.883"</f>
        <v>17:55:55.883</v>
      </c>
      <c r="T454" t="str">
        <f>"17:55:55.383"</f>
        <v>17:55:55.383</v>
      </c>
      <c r="U454" t="str">
        <f t="shared" si="21"/>
        <v>A38EF2</v>
      </c>
      <c r="V454">
        <v>0</v>
      </c>
      <c r="W454">
        <v>0</v>
      </c>
      <c r="X454">
        <v>2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310</v>
      </c>
      <c r="AJ454">
        <v>33.789417999999998</v>
      </c>
      <c r="AK454" t="s">
        <v>258</v>
      </c>
      <c r="AL454">
        <v>-84.887044000000003</v>
      </c>
      <c r="AM454">
        <v>25</v>
      </c>
      <c r="AN454">
        <v>1825</v>
      </c>
      <c r="AO454" t="s">
        <v>128</v>
      </c>
      <c r="AP454">
        <v>-3</v>
      </c>
      <c r="AQ454">
        <v>80</v>
      </c>
      <c r="AR454">
        <v>2368</v>
      </c>
      <c r="AZ454">
        <v>1200</v>
      </c>
      <c r="BA454">
        <v>1</v>
      </c>
      <c r="BB454" t="str">
        <f t="shared" si="23"/>
        <v xml:space="preserve">N3284F  </v>
      </c>
      <c r="BC454">
        <v>1</v>
      </c>
      <c r="BE454">
        <v>0</v>
      </c>
      <c r="BF454">
        <v>0</v>
      </c>
      <c r="BG454">
        <v>0</v>
      </c>
      <c r="BH454">
        <v>2100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"17:55:55.886"</f>
        <v>17:55:55.886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118</v>
      </c>
      <c r="CQ454">
        <v>219</v>
      </c>
      <c r="CR454">
        <v>0</v>
      </c>
      <c r="CW454">
        <v>83636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"11/08/2021 17:55:57.071"</f>
        <v>11/08/2021 17:55:57.071</v>
      </c>
      <c r="C455" t="str">
        <f t="shared" si="22"/>
        <v>FFDFD3C0</v>
      </c>
      <c r="D455" t="s">
        <v>124</v>
      </c>
      <c r="E455">
        <v>8</v>
      </c>
      <c r="H455">
        <v>176</v>
      </c>
      <c r="I455" t="s">
        <v>114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"17:55:56.883"</f>
        <v>17:55:56.883</v>
      </c>
      <c r="T455" t="str">
        <f>"17:55:56.483"</f>
        <v>17:55:56.483</v>
      </c>
      <c r="U455" t="str">
        <f t="shared" si="21"/>
        <v>A38EF2</v>
      </c>
      <c r="V455">
        <v>0</v>
      </c>
      <c r="W455">
        <v>0</v>
      </c>
      <c r="X455">
        <v>2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311</v>
      </c>
      <c r="AJ455">
        <v>33.789740000000002</v>
      </c>
      <c r="AK455" t="s">
        <v>258</v>
      </c>
      <c r="AL455">
        <v>-84.887044000000003</v>
      </c>
      <c r="AM455">
        <v>25</v>
      </c>
      <c r="AN455">
        <v>1850</v>
      </c>
      <c r="AO455" t="s">
        <v>128</v>
      </c>
      <c r="AP455">
        <v>-3</v>
      </c>
      <c r="AQ455">
        <v>74</v>
      </c>
      <c r="AR455">
        <v>2560</v>
      </c>
      <c r="AZ455">
        <v>1200</v>
      </c>
      <c r="BA455">
        <v>1</v>
      </c>
      <c r="BB455" t="str">
        <f t="shared" si="23"/>
        <v xml:space="preserve">N3284F  </v>
      </c>
      <c r="BC455">
        <v>1</v>
      </c>
      <c r="BE455">
        <v>0</v>
      </c>
      <c r="BF455">
        <v>0</v>
      </c>
      <c r="BG455">
        <v>0</v>
      </c>
      <c r="BH455">
        <v>2125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"17:55:56.887"</f>
        <v>17:55:56.887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118</v>
      </c>
      <c r="CQ455">
        <v>219</v>
      </c>
      <c r="CR455">
        <v>3</v>
      </c>
      <c r="CW455">
        <v>10069376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"11/08/2021 17:55:57.071"</f>
        <v>11/08/2021 17:55:57.071</v>
      </c>
      <c r="C456" t="str">
        <f t="shared" si="22"/>
        <v>FFDFD3C0</v>
      </c>
      <c r="D456" t="s">
        <v>119</v>
      </c>
      <c r="E456">
        <v>5</v>
      </c>
      <c r="F456">
        <v>1005</v>
      </c>
      <c r="G456" t="s">
        <v>114</v>
      </c>
      <c r="J456" t="s">
        <v>120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"17:55:56.883"</f>
        <v>17:55:56.883</v>
      </c>
      <c r="T456" t="str">
        <f>"17:55:56.483"</f>
        <v>17:55:56.483</v>
      </c>
      <c r="U456" t="str">
        <f t="shared" si="21"/>
        <v>A38EF2</v>
      </c>
      <c r="V456">
        <v>0</v>
      </c>
      <c r="W456">
        <v>0</v>
      </c>
      <c r="X456">
        <v>2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1</v>
      </c>
      <c r="AI456" t="s">
        <v>311</v>
      </c>
      <c r="AJ456">
        <v>33.789740000000002</v>
      </c>
      <c r="AK456" t="s">
        <v>258</v>
      </c>
      <c r="AL456">
        <v>-84.887044000000003</v>
      </c>
      <c r="AM456">
        <v>25</v>
      </c>
      <c r="AN456">
        <v>1850</v>
      </c>
      <c r="AO456" t="s">
        <v>128</v>
      </c>
      <c r="AP456">
        <v>-3</v>
      </c>
      <c r="AQ456">
        <v>74</v>
      </c>
      <c r="AR456">
        <v>2560</v>
      </c>
      <c r="AZ456">
        <v>1200</v>
      </c>
      <c r="BA456">
        <v>1</v>
      </c>
      <c r="BB456" t="str">
        <f t="shared" si="23"/>
        <v xml:space="preserve">N3284F  </v>
      </c>
      <c r="BC456">
        <v>1</v>
      </c>
      <c r="BE456">
        <v>0</v>
      </c>
      <c r="BF456">
        <v>0</v>
      </c>
      <c r="BG456">
        <v>0</v>
      </c>
      <c r="BH456">
        <v>2125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"17:55:56.887"</f>
        <v>17:55:56.887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118</v>
      </c>
      <c r="CQ456">
        <v>219</v>
      </c>
      <c r="CR456">
        <v>3</v>
      </c>
      <c r="CW456">
        <v>10069376</v>
      </c>
      <c r="CY456">
        <v>0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"11/08/2021 17:55:57.071"</f>
        <v>11/08/2021 17:55:57.071</v>
      </c>
      <c r="C457" t="str">
        <f t="shared" si="22"/>
        <v>FFDFD3C0</v>
      </c>
      <c r="D457" t="s">
        <v>121</v>
      </c>
      <c r="E457">
        <v>4</v>
      </c>
      <c r="F457">
        <v>2004</v>
      </c>
      <c r="G457" t="s">
        <v>122</v>
      </c>
      <c r="J457" t="s">
        <v>123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"17:55:56.883"</f>
        <v>17:55:56.883</v>
      </c>
      <c r="T457" t="str">
        <f>"17:55:56.483"</f>
        <v>17:55:56.483</v>
      </c>
      <c r="U457" t="str">
        <f t="shared" si="21"/>
        <v>A38EF2</v>
      </c>
      <c r="V457">
        <v>0</v>
      </c>
      <c r="W457">
        <v>0</v>
      </c>
      <c r="X457">
        <v>2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311</v>
      </c>
      <c r="AJ457">
        <v>33.789740000000002</v>
      </c>
      <c r="AK457" t="s">
        <v>258</v>
      </c>
      <c r="AL457">
        <v>-84.887044000000003</v>
      </c>
      <c r="AM457">
        <v>25</v>
      </c>
      <c r="AN457">
        <v>1850</v>
      </c>
      <c r="AO457" t="s">
        <v>128</v>
      </c>
      <c r="AP457">
        <v>-3</v>
      </c>
      <c r="AQ457">
        <v>74</v>
      </c>
      <c r="AR457">
        <v>2560</v>
      </c>
      <c r="AZ457">
        <v>1200</v>
      </c>
      <c r="BA457">
        <v>1</v>
      </c>
      <c r="BB457" t="str">
        <f t="shared" si="23"/>
        <v xml:space="preserve">N3284F  </v>
      </c>
      <c r="BC457">
        <v>1</v>
      </c>
      <c r="BE457">
        <v>0</v>
      </c>
      <c r="BF457">
        <v>0</v>
      </c>
      <c r="BG457">
        <v>0</v>
      </c>
      <c r="BH457">
        <v>2125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"17:55:56.887"</f>
        <v>17:55:56.887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118</v>
      </c>
      <c r="CQ457">
        <v>219</v>
      </c>
      <c r="CR457">
        <v>3</v>
      </c>
      <c r="CW457">
        <v>10069376</v>
      </c>
      <c r="CY457">
        <v>0</v>
      </c>
      <c r="CZ457">
        <v>0</v>
      </c>
      <c r="DA457">
        <v>1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"11/08/2021 17:55:57.196"</f>
        <v>11/08/2021 17:55:57.196</v>
      </c>
      <c r="C458" t="str">
        <f t="shared" si="22"/>
        <v>FFDFD3C0</v>
      </c>
      <c r="D458" t="s">
        <v>113</v>
      </c>
      <c r="E458">
        <v>4</v>
      </c>
      <c r="H458">
        <v>10</v>
      </c>
      <c r="I458" t="s">
        <v>114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"17:55:56.883"</f>
        <v>17:55:56.883</v>
      </c>
      <c r="T458" t="str">
        <f>"17:55:56.483"</f>
        <v>17:55:56.483</v>
      </c>
      <c r="U458" t="str">
        <f t="shared" si="21"/>
        <v>A38EF2</v>
      </c>
      <c r="V458">
        <v>0</v>
      </c>
      <c r="W458">
        <v>0</v>
      </c>
      <c r="X458">
        <v>2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311</v>
      </c>
      <c r="AJ458">
        <v>33.789740000000002</v>
      </c>
      <c r="AK458" t="s">
        <v>258</v>
      </c>
      <c r="AL458">
        <v>-84.887044000000003</v>
      </c>
      <c r="AM458">
        <v>25</v>
      </c>
      <c r="AN458">
        <v>1850</v>
      </c>
      <c r="AO458" t="s">
        <v>128</v>
      </c>
      <c r="AP458">
        <v>-3</v>
      </c>
      <c r="AQ458">
        <v>74</v>
      </c>
      <c r="AR458">
        <v>2560</v>
      </c>
      <c r="AZ458">
        <v>1200</v>
      </c>
      <c r="BA458">
        <v>1</v>
      </c>
      <c r="BB458" t="str">
        <f t="shared" si="23"/>
        <v xml:space="preserve">N3284F  </v>
      </c>
      <c r="BC458">
        <v>1</v>
      </c>
      <c r="BE458">
        <v>0</v>
      </c>
      <c r="BF458">
        <v>0</v>
      </c>
      <c r="BG458">
        <v>0</v>
      </c>
      <c r="BH458">
        <v>2125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"17:55:56.887"</f>
        <v>17:55:56.887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118</v>
      </c>
      <c r="CQ458">
        <v>219</v>
      </c>
      <c r="CR458">
        <v>3</v>
      </c>
      <c r="CW458">
        <v>10069376</v>
      </c>
      <c r="CY458">
        <v>0</v>
      </c>
      <c r="CZ458">
        <v>0</v>
      </c>
      <c r="DA458">
        <v>1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"11/08/2021 17:55:58.104"</f>
        <v>11/08/2021 17:55:58.104</v>
      </c>
      <c r="C459" t="str">
        <f t="shared" si="22"/>
        <v>FFDFD3C0</v>
      </c>
      <c r="D459" t="s">
        <v>124</v>
      </c>
      <c r="E459">
        <v>8</v>
      </c>
      <c r="H459">
        <v>176</v>
      </c>
      <c r="I459" t="s">
        <v>114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"17:55:57.883"</f>
        <v>17:55:57.883</v>
      </c>
      <c r="T459" t="str">
        <f>"17:55:57.483"</f>
        <v>17:55:57.483</v>
      </c>
      <c r="U459" t="str">
        <f t="shared" si="21"/>
        <v>A38EF2</v>
      </c>
      <c r="V459">
        <v>0</v>
      </c>
      <c r="W459">
        <v>0</v>
      </c>
      <c r="X459">
        <v>2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1</v>
      </c>
      <c r="AI459" t="s">
        <v>312</v>
      </c>
      <c r="AJ459">
        <v>33.790061000000001</v>
      </c>
      <c r="AK459" t="s">
        <v>258</v>
      </c>
      <c r="AL459">
        <v>-84.887044000000003</v>
      </c>
      <c r="AM459">
        <v>25</v>
      </c>
      <c r="AN459">
        <v>1900</v>
      </c>
      <c r="AO459" t="s">
        <v>128</v>
      </c>
      <c r="AP459">
        <v>-3</v>
      </c>
      <c r="AQ459">
        <v>69</v>
      </c>
      <c r="AR459">
        <v>2688</v>
      </c>
      <c r="AZ459">
        <v>1200</v>
      </c>
      <c r="BA459">
        <v>1</v>
      </c>
      <c r="BB459" t="str">
        <f t="shared" si="23"/>
        <v xml:space="preserve">N3284F  </v>
      </c>
      <c r="BC459">
        <v>1</v>
      </c>
      <c r="BE459">
        <v>0</v>
      </c>
      <c r="BF459">
        <v>0</v>
      </c>
      <c r="BG459">
        <v>0</v>
      </c>
      <c r="BH459">
        <v>2175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"17:55:57.890"</f>
        <v>17:55:57.890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118</v>
      </c>
      <c r="CQ459">
        <v>219</v>
      </c>
      <c r="CR459">
        <v>3</v>
      </c>
      <c r="CW459">
        <v>10070968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"11/08/2021 17:55:58.135"</f>
        <v>11/08/2021 17:55:58.135</v>
      </c>
      <c r="C460" t="str">
        <f t="shared" si="22"/>
        <v>FFDFD3C0</v>
      </c>
      <c r="D460" t="s">
        <v>121</v>
      </c>
      <c r="E460">
        <v>4</v>
      </c>
      <c r="F460">
        <v>2004</v>
      </c>
      <c r="G460" t="s">
        <v>122</v>
      </c>
      <c r="J460" t="s">
        <v>123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"17:55:57.883"</f>
        <v>17:55:57.883</v>
      </c>
      <c r="T460" t="str">
        <f>"17:55:57.483"</f>
        <v>17:55:57.483</v>
      </c>
      <c r="U460" t="str">
        <f t="shared" si="21"/>
        <v>A38EF2</v>
      </c>
      <c r="V460">
        <v>0</v>
      </c>
      <c r="W460">
        <v>0</v>
      </c>
      <c r="X460">
        <v>2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312</v>
      </c>
      <c r="AJ460">
        <v>33.790061000000001</v>
      </c>
      <c r="AK460" t="s">
        <v>258</v>
      </c>
      <c r="AL460">
        <v>-84.887044000000003</v>
      </c>
      <c r="AM460">
        <v>25</v>
      </c>
      <c r="AN460">
        <v>1900</v>
      </c>
      <c r="AO460" t="s">
        <v>128</v>
      </c>
      <c r="AP460">
        <v>-3</v>
      </c>
      <c r="AQ460">
        <v>69</v>
      </c>
      <c r="AR460">
        <v>2688</v>
      </c>
      <c r="AZ460">
        <v>1200</v>
      </c>
      <c r="BA460">
        <v>1</v>
      </c>
      <c r="BB460" t="str">
        <f t="shared" si="23"/>
        <v xml:space="preserve">N3284F  </v>
      </c>
      <c r="BC460">
        <v>1</v>
      </c>
      <c r="BE460">
        <v>0</v>
      </c>
      <c r="BF460">
        <v>0</v>
      </c>
      <c r="BG460">
        <v>0</v>
      </c>
      <c r="BH460">
        <v>2175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"17:55:57.890"</f>
        <v>17:55:57.890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118</v>
      </c>
      <c r="CQ460">
        <v>219</v>
      </c>
      <c r="CR460">
        <v>3</v>
      </c>
      <c r="CW460">
        <v>10070968</v>
      </c>
      <c r="CY460">
        <v>0</v>
      </c>
      <c r="CZ460">
        <v>0</v>
      </c>
      <c r="DA460">
        <v>1</v>
      </c>
      <c r="DB460">
        <v>0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"11/08/2021 17:55:58.166"</f>
        <v>11/08/2021 17:55:58.166</v>
      </c>
      <c r="C461" t="str">
        <f t="shared" si="22"/>
        <v>FFDFD3C0</v>
      </c>
      <c r="D461" t="s">
        <v>113</v>
      </c>
      <c r="E461">
        <v>4</v>
      </c>
      <c r="H461">
        <v>10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"17:55:57.883"</f>
        <v>17:55:57.883</v>
      </c>
      <c r="T461" t="str">
        <f>"17:55:57.483"</f>
        <v>17:55:57.483</v>
      </c>
      <c r="U461" t="str">
        <f t="shared" si="21"/>
        <v>A38EF2</v>
      </c>
      <c r="V461">
        <v>0</v>
      </c>
      <c r="W461">
        <v>0</v>
      </c>
      <c r="X461">
        <v>2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312</v>
      </c>
      <c r="AJ461">
        <v>33.790061000000001</v>
      </c>
      <c r="AK461" t="s">
        <v>258</v>
      </c>
      <c r="AL461">
        <v>-84.887044000000003</v>
      </c>
      <c r="AM461">
        <v>25</v>
      </c>
      <c r="AN461">
        <v>1900</v>
      </c>
      <c r="AO461" t="s">
        <v>128</v>
      </c>
      <c r="AP461">
        <v>-3</v>
      </c>
      <c r="AQ461">
        <v>69</v>
      </c>
      <c r="AR461">
        <v>2688</v>
      </c>
      <c r="AZ461">
        <v>1200</v>
      </c>
      <c r="BA461">
        <v>1</v>
      </c>
      <c r="BB461" t="str">
        <f t="shared" si="23"/>
        <v xml:space="preserve">N3284F  </v>
      </c>
      <c r="BC461">
        <v>1</v>
      </c>
      <c r="BE461">
        <v>0</v>
      </c>
      <c r="BF461">
        <v>0</v>
      </c>
      <c r="BG461">
        <v>0</v>
      </c>
      <c r="BH461">
        <v>2175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"17:55:57.890"</f>
        <v>17:55:57.890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118</v>
      </c>
      <c r="CQ461">
        <v>219</v>
      </c>
      <c r="CR461">
        <v>3</v>
      </c>
      <c r="CW461">
        <v>10070968</v>
      </c>
      <c r="CY461">
        <v>0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"11/08/2021 17:55:58.104"</f>
        <v>11/08/2021 17:55:58.104</v>
      </c>
      <c r="C462" t="str">
        <f t="shared" si="22"/>
        <v>FFDFD3C0</v>
      </c>
      <c r="D462" t="s">
        <v>119</v>
      </c>
      <c r="E462">
        <v>5</v>
      </c>
      <c r="F462">
        <v>1005</v>
      </c>
      <c r="G462" t="s">
        <v>114</v>
      </c>
      <c r="J462" t="s">
        <v>120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"17:55:57.883"</f>
        <v>17:55:57.883</v>
      </c>
      <c r="T462" t="str">
        <f>"17:55:57.483"</f>
        <v>17:55:57.483</v>
      </c>
      <c r="U462" t="str">
        <f t="shared" si="21"/>
        <v>A38EF2</v>
      </c>
      <c r="V462">
        <v>0</v>
      </c>
      <c r="W462">
        <v>0</v>
      </c>
      <c r="X462">
        <v>2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1</v>
      </c>
      <c r="AI462" t="s">
        <v>312</v>
      </c>
      <c r="AJ462">
        <v>33.790061000000001</v>
      </c>
      <c r="AK462" t="s">
        <v>258</v>
      </c>
      <c r="AL462">
        <v>-84.887044000000003</v>
      </c>
      <c r="AM462">
        <v>25</v>
      </c>
      <c r="AN462">
        <v>1900</v>
      </c>
      <c r="AO462" t="s">
        <v>128</v>
      </c>
      <c r="AP462">
        <v>-3</v>
      </c>
      <c r="AQ462">
        <v>69</v>
      </c>
      <c r="AR462">
        <v>2688</v>
      </c>
      <c r="AZ462">
        <v>1200</v>
      </c>
      <c r="BA462">
        <v>1</v>
      </c>
      <c r="BB462" t="str">
        <f t="shared" si="23"/>
        <v xml:space="preserve">N3284F  </v>
      </c>
      <c r="BC462">
        <v>1</v>
      </c>
      <c r="BE462">
        <v>0</v>
      </c>
      <c r="BF462">
        <v>0</v>
      </c>
      <c r="BG462">
        <v>0</v>
      </c>
      <c r="BH462">
        <v>2175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"17:55:57.890"</f>
        <v>17:55:57.890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118</v>
      </c>
      <c r="CQ462">
        <v>219</v>
      </c>
      <c r="CR462">
        <v>3</v>
      </c>
      <c r="CW462">
        <v>10070968</v>
      </c>
      <c r="CY462">
        <v>0</v>
      </c>
      <c r="CZ462">
        <v>0</v>
      </c>
      <c r="DA462">
        <v>1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"11/08/2021 17:55:59.199"</f>
        <v>11/08/2021 17:55:59.199</v>
      </c>
      <c r="C463" t="str">
        <f t="shared" si="22"/>
        <v>FFDFD3C0</v>
      </c>
      <c r="D463" t="s">
        <v>124</v>
      </c>
      <c r="E463">
        <v>8</v>
      </c>
      <c r="H463">
        <v>176</v>
      </c>
      <c r="I463" t="s">
        <v>114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"17:55:59.000"</f>
        <v>17:55:59.000</v>
      </c>
      <c r="T463" t="str">
        <f>"17:55:58.500"</f>
        <v>17:55:58.500</v>
      </c>
      <c r="U463" t="str">
        <f t="shared" si="21"/>
        <v>A38EF2</v>
      </c>
      <c r="V463">
        <v>0</v>
      </c>
      <c r="W463">
        <v>0</v>
      </c>
      <c r="X463">
        <v>2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313</v>
      </c>
      <c r="AJ463">
        <v>33.790405</v>
      </c>
      <c r="AK463" t="s">
        <v>314</v>
      </c>
      <c r="AL463">
        <v>-84.887066000000004</v>
      </c>
      <c r="AM463">
        <v>25</v>
      </c>
      <c r="AN463">
        <v>1950</v>
      </c>
      <c r="AO463" t="s">
        <v>128</v>
      </c>
      <c r="AP463">
        <v>-2</v>
      </c>
      <c r="AQ463">
        <v>65</v>
      </c>
      <c r="AR463">
        <v>2432</v>
      </c>
      <c r="AZ463">
        <v>1200</v>
      </c>
      <c r="BA463">
        <v>1</v>
      </c>
      <c r="BB463" t="str">
        <f t="shared" si="23"/>
        <v xml:space="preserve">N3284F  </v>
      </c>
      <c r="BC463">
        <v>1</v>
      </c>
      <c r="BE463">
        <v>0</v>
      </c>
      <c r="BF463">
        <v>0</v>
      </c>
      <c r="BG463">
        <v>0</v>
      </c>
      <c r="BH463">
        <v>2225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"17:55:59.007"</f>
        <v>17:55:59.007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118</v>
      </c>
      <c r="CQ463">
        <v>219</v>
      </c>
      <c r="CR463">
        <v>3</v>
      </c>
      <c r="CW463">
        <v>10072677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"11/08/2021 17:55:59.230"</f>
        <v>11/08/2021 17:55:59.230</v>
      </c>
      <c r="C464" t="str">
        <f t="shared" si="22"/>
        <v>FFDFD3C0</v>
      </c>
      <c r="D464" t="s">
        <v>119</v>
      </c>
      <c r="E464">
        <v>5</v>
      </c>
      <c r="F464">
        <v>1005</v>
      </c>
      <c r="G464" t="s">
        <v>114</v>
      </c>
      <c r="J464" t="s">
        <v>120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"17:55:59.000"</f>
        <v>17:55:59.000</v>
      </c>
      <c r="T464" t="str">
        <f>"17:55:58.500"</f>
        <v>17:55:58.500</v>
      </c>
      <c r="U464" t="str">
        <f t="shared" si="21"/>
        <v>A38EF2</v>
      </c>
      <c r="V464">
        <v>0</v>
      </c>
      <c r="W464">
        <v>0</v>
      </c>
      <c r="X464">
        <v>2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313</v>
      </c>
      <c r="AJ464">
        <v>33.790405</v>
      </c>
      <c r="AK464" t="s">
        <v>314</v>
      </c>
      <c r="AL464">
        <v>-84.887066000000004</v>
      </c>
      <c r="AM464">
        <v>25</v>
      </c>
      <c r="AN464">
        <v>1950</v>
      </c>
      <c r="AO464" t="s">
        <v>128</v>
      </c>
      <c r="AP464">
        <v>-2</v>
      </c>
      <c r="AQ464">
        <v>65</v>
      </c>
      <c r="AR464">
        <v>2432</v>
      </c>
      <c r="AZ464">
        <v>1200</v>
      </c>
      <c r="BA464">
        <v>1</v>
      </c>
      <c r="BB464" t="str">
        <f t="shared" si="23"/>
        <v xml:space="preserve">N3284F  </v>
      </c>
      <c r="BC464">
        <v>1</v>
      </c>
      <c r="BE464">
        <v>0</v>
      </c>
      <c r="BF464">
        <v>0</v>
      </c>
      <c r="BG464">
        <v>0</v>
      </c>
      <c r="BH464">
        <v>2225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"17:55:59.007"</f>
        <v>17:55:59.007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118</v>
      </c>
      <c r="CQ464">
        <v>219</v>
      </c>
      <c r="CR464">
        <v>3</v>
      </c>
      <c r="CW464">
        <v>10072677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"11/08/2021 17:55:59.230"</f>
        <v>11/08/2021 17:55:59.230</v>
      </c>
      <c r="C465" t="str">
        <f t="shared" si="22"/>
        <v>FFDFD3C0</v>
      </c>
      <c r="D465" t="s">
        <v>121</v>
      </c>
      <c r="E465">
        <v>4</v>
      </c>
      <c r="F465">
        <v>2004</v>
      </c>
      <c r="G465" t="s">
        <v>122</v>
      </c>
      <c r="J465" t="s">
        <v>123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"17:55:59.000"</f>
        <v>17:55:59.000</v>
      </c>
      <c r="T465" t="str">
        <f>"17:55:58.500"</f>
        <v>17:55:58.500</v>
      </c>
      <c r="U465" t="str">
        <f t="shared" si="21"/>
        <v>A38EF2</v>
      </c>
      <c r="V465">
        <v>0</v>
      </c>
      <c r="W465">
        <v>0</v>
      </c>
      <c r="X465">
        <v>2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313</v>
      </c>
      <c r="AJ465">
        <v>33.790405</v>
      </c>
      <c r="AK465" t="s">
        <v>314</v>
      </c>
      <c r="AL465">
        <v>-84.887066000000004</v>
      </c>
      <c r="AM465">
        <v>25</v>
      </c>
      <c r="AN465">
        <v>1950</v>
      </c>
      <c r="AO465" t="s">
        <v>128</v>
      </c>
      <c r="AP465">
        <v>-2</v>
      </c>
      <c r="AQ465">
        <v>65</v>
      </c>
      <c r="AR465">
        <v>2432</v>
      </c>
      <c r="AZ465">
        <v>1200</v>
      </c>
      <c r="BA465">
        <v>1</v>
      </c>
      <c r="BB465" t="str">
        <f t="shared" si="23"/>
        <v xml:space="preserve">N3284F  </v>
      </c>
      <c r="BC465">
        <v>1</v>
      </c>
      <c r="BE465">
        <v>0</v>
      </c>
      <c r="BF465">
        <v>0</v>
      </c>
      <c r="BG465">
        <v>0</v>
      </c>
      <c r="BH465">
        <v>2225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"17:55:59.007"</f>
        <v>17:55:59.007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118</v>
      </c>
      <c r="CQ465">
        <v>219</v>
      </c>
      <c r="CR465">
        <v>3</v>
      </c>
      <c r="CW465">
        <v>10072677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"11/08/2021 17:55:59.230"</f>
        <v>11/08/2021 17:55:59.230</v>
      </c>
      <c r="C466" t="str">
        <f t="shared" si="22"/>
        <v>FFDFD3C0</v>
      </c>
      <c r="D466" t="s">
        <v>113</v>
      </c>
      <c r="E466">
        <v>4</v>
      </c>
      <c r="H466">
        <v>10</v>
      </c>
      <c r="I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"17:55:59.000"</f>
        <v>17:55:59.000</v>
      </c>
      <c r="T466" t="str">
        <f>"17:55:58.500"</f>
        <v>17:55:58.500</v>
      </c>
      <c r="U466" t="str">
        <f t="shared" si="21"/>
        <v>A38EF2</v>
      </c>
      <c r="V466">
        <v>0</v>
      </c>
      <c r="W466">
        <v>0</v>
      </c>
      <c r="X466">
        <v>2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313</v>
      </c>
      <c r="AJ466">
        <v>33.790405</v>
      </c>
      <c r="AK466" t="s">
        <v>314</v>
      </c>
      <c r="AL466">
        <v>-84.887066000000004</v>
      </c>
      <c r="AM466">
        <v>25</v>
      </c>
      <c r="AN466">
        <v>1950</v>
      </c>
      <c r="AO466" t="s">
        <v>128</v>
      </c>
      <c r="AP466">
        <v>-2</v>
      </c>
      <c r="AQ466">
        <v>65</v>
      </c>
      <c r="AR466">
        <v>2432</v>
      </c>
      <c r="AZ466">
        <v>1200</v>
      </c>
      <c r="BA466">
        <v>1</v>
      </c>
      <c r="BB466" t="str">
        <f t="shared" si="23"/>
        <v xml:space="preserve">N3284F  </v>
      </c>
      <c r="BC466">
        <v>1</v>
      </c>
      <c r="BE466">
        <v>0</v>
      </c>
      <c r="BF466">
        <v>0</v>
      </c>
      <c r="BG466">
        <v>0</v>
      </c>
      <c r="BH466">
        <v>2225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"17:55:59.007"</f>
        <v>17:55:59.007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118</v>
      </c>
      <c r="CQ466">
        <v>219</v>
      </c>
      <c r="CR466">
        <v>3</v>
      </c>
      <c r="CW466">
        <v>10072677</v>
      </c>
      <c r="CY466">
        <v>0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"11/08/2021 17:56:00.402"</f>
        <v>11/08/2021 17:56:00.402</v>
      </c>
      <c r="C467" t="str">
        <f t="shared" si="22"/>
        <v>FFDFD3C0</v>
      </c>
      <c r="D467" t="s">
        <v>113</v>
      </c>
      <c r="E467">
        <v>4</v>
      </c>
      <c r="H467">
        <v>10</v>
      </c>
      <c r="I467" t="s">
        <v>114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"17:56:00.023"</f>
        <v>17:56:00.023</v>
      </c>
      <c r="T467" t="str">
        <f>"17:55:59.523"</f>
        <v>17:55:59.523</v>
      </c>
      <c r="U467" t="str">
        <f t="shared" si="21"/>
        <v>A38EF2</v>
      </c>
      <c r="V467">
        <v>0</v>
      </c>
      <c r="W467">
        <v>0</v>
      </c>
      <c r="X467">
        <v>2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315</v>
      </c>
      <c r="AJ467">
        <v>33.790683999999999</v>
      </c>
      <c r="AK467" t="s">
        <v>314</v>
      </c>
      <c r="AL467">
        <v>-84.887066000000004</v>
      </c>
      <c r="AM467">
        <v>25</v>
      </c>
      <c r="AN467">
        <v>2000</v>
      </c>
      <c r="AO467" t="s">
        <v>128</v>
      </c>
      <c r="AP467">
        <v>-2</v>
      </c>
      <c r="AQ467">
        <v>61</v>
      </c>
      <c r="AR467">
        <v>2048</v>
      </c>
      <c r="AZ467">
        <v>1200</v>
      </c>
      <c r="BA467">
        <v>1</v>
      </c>
      <c r="BB467" t="str">
        <f t="shared" si="23"/>
        <v xml:space="preserve">N3284F  </v>
      </c>
      <c r="BC467">
        <v>1</v>
      </c>
      <c r="BE467">
        <v>0</v>
      </c>
      <c r="BF467">
        <v>0</v>
      </c>
      <c r="BG467">
        <v>0</v>
      </c>
      <c r="BH467">
        <v>2275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"17:56:00.029"</f>
        <v>17:56:00.029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118</v>
      </c>
      <c r="CQ467">
        <v>219</v>
      </c>
      <c r="CR467">
        <v>3</v>
      </c>
      <c r="CW467">
        <v>10074374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"11/08/2021 17:56:00.402"</f>
        <v>11/08/2021 17:56:00.402</v>
      </c>
      <c r="C468" t="str">
        <f t="shared" si="22"/>
        <v>FFDFD3C0</v>
      </c>
      <c r="D468" t="s">
        <v>124</v>
      </c>
      <c r="E468">
        <v>8</v>
      </c>
      <c r="H468">
        <v>176</v>
      </c>
      <c r="I468" t="s">
        <v>114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"17:56:00.023"</f>
        <v>17:56:00.023</v>
      </c>
      <c r="T468" t="str">
        <f>"17:55:59.523"</f>
        <v>17:55:59.523</v>
      </c>
      <c r="U468" t="str">
        <f t="shared" si="21"/>
        <v>A38EF2</v>
      </c>
      <c r="V468">
        <v>0</v>
      </c>
      <c r="W468">
        <v>0</v>
      </c>
      <c r="X468">
        <v>2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315</v>
      </c>
      <c r="AJ468">
        <v>33.790683999999999</v>
      </c>
      <c r="AK468" t="s">
        <v>314</v>
      </c>
      <c r="AL468">
        <v>-84.887066000000004</v>
      </c>
      <c r="AM468">
        <v>25</v>
      </c>
      <c r="AN468">
        <v>2000</v>
      </c>
      <c r="AO468" t="s">
        <v>128</v>
      </c>
      <c r="AP468">
        <v>-2</v>
      </c>
      <c r="AQ468">
        <v>61</v>
      </c>
      <c r="AR468">
        <v>2048</v>
      </c>
      <c r="AZ468">
        <v>1200</v>
      </c>
      <c r="BA468">
        <v>1</v>
      </c>
      <c r="BB468" t="str">
        <f t="shared" si="23"/>
        <v xml:space="preserve">N3284F  </v>
      </c>
      <c r="BC468">
        <v>1</v>
      </c>
      <c r="BE468">
        <v>0</v>
      </c>
      <c r="BF468">
        <v>0</v>
      </c>
      <c r="BG468">
        <v>0</v>
      </c>
      <c r="BH468">
        <v>2275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"17:56:00.029"</f>
        <v>17:56:00.029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118</v>
      </c>
      <c r="CQ468">
        <v>219</v>
      </c>
      <c r="CR468">
        <v>3</v>
      </c>
      <c r="CW468">
        <v>10074374</v>
      </c>
      <c r="CY468">
        <v>0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"11/08/2021 17:56:00.402"</f>
        <v>11/08/2021 17:56:00.402</v>
      </c>
      <c r="C469" t="str">
        <f t="shared" si="22"/>
        <v>FFDFD3C0</v>
      </c>
      <c r="D469" t="s">
        <v>119</v>
      </c>
      <c r="E469">
        <v>5</v>
      </c>
      <c r="F469">
        <v>1005</v>
      </c>
      <c r="G469" t="s">
        <v>114</v>
      </c>
      <c r="J469" t="s">
        <v>120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"17:56:00.023"</f>
        <v>17:56:00.023</v>
      </c>
      <c r="T469" t="str">
        <f>"17:55:59.523"</f>
        <v>17:55:59.523</v>
      </c>
      <c r="U469" t="str">
        <f t="shared" si="21"/>
        <v>A38EF2</v>
      </c>
      <c r="V469">
        <v>0</v>
      </c>
      <c r="W469">
        <v>0</v>
      </c>
      <c r="X469">
        <v>2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1</v>
      </c>
      <c r="AI469" t="s">
        <v>315</v>
      </c>
      <c r="AJ469">
        <v>33.790683999999999</v>
      </c>
      <c r="AK469" t="s">
        <v>314</v>
      </c>
      <c r="AL469">
        <v>-84.887066000000004</v>
      </c>
      <c r="AM469">
        <v>25</v>
      </c>
      <c r="AN469">
        <v>2000</v>
      </c>
      <c r="AO469" t="s">
        <v>128</v>
      </c>
      <c r="AP469">
        <v>-2</v>
      </c>
      <c r="AQ469">
        <v>61</v>
      </c>
      <c r="AR469">
        <v>2048</v>
      </c>
      <c r="AZ469">
        <v>1200</v>
      </c>
      <c r="BA469">
        <v>1</v>
      </c>
      <c r="BB469" t="str">
        <f t="shared" si="23"/>
        <v xml:space="preserve">N3284F  </v>
      </c>
      <c r="BC469">
        <v>1</v>
      </c>
      <c r="BE469">
        <v>0</v>
      </c>
      <c r="BF469">
        <v>0</v>
      </c>
      <c r="BG469">
        <v>0</v>
      </c>
      <c r="BH469">
        <v>2275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"17:56:00.029"</f>
        <v>17:56:00.029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118</v>
      </c>
      <c r="CQ469">
        <v>219</v>
      </c>
      <c r="CR469">
        <v>3</v>
      </c>
      <c r="CW469">
        <v>10074374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"11/08/2021 17:56:00.402"</f>
        <v>11/08/2021 17:56:00.402</v>
      </c>
      <c r="C470" t="str">
        <f t="shared" si="22"/>
        <v>FFDFD3C0</v>
      </c>
      <c r="D470" t="s">
        <v>121</v>
      </c>
      <c r="E470">
        <v>4</v>
      </c>
      <c r="F470">
        <v>2004</v>
      </c>
      <c r="G470" t="s">
        <v>122</v>
      </c>
      <c r="J470" t="s">
        <v>123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"17:56:00.023"</f>
        <v>17:56:00.023</v>
      </c>
      <c r="T470" t="str">
        <f>"17:55:59.523"</f>
        <v>17:55:59.523</v>
      </c>
      <c r="U470" t="str">
        <f t="shared" si="21"/>
        <v>A38EF2</v>
      </c>
      <c r="V470">
        <v>0</v>
      </c>
      <c r="W470">
        <v>0</v>
      </c>
      <c r="X470">
        <v>2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315</v>
      </c>
      <c r="AJ470">
        <v>33.790683999999999</v>
      </c>
      <c r="AK470" t="s">
        <v>314</v>
      </c>
      <c r="AL470">
        <v>-84.887066000000004</v>
      </c>
      <c r="AM470">
        <v>25</v>
      </c>
      <c r="AN470">
        <v>2000</v>
      </c>
      <c r="AO470" t="s">
        <v>128</v>
      </c>
      <c r="AP470">
        <v>-2</v>
      </c>
      <c r="AQ470">
        <v>61</v>
      </c>
      <c r="AR470">
        <v>2048</v>
      </c>
      <c r="AZ470">
        <v>1200</v>
      </c>
      <c r="BA470">
        <v>1</v>
      </c>
      <c r="BB470" t="str">
        <f t="shared" si="23"/>
        <v xml:space="preserve">N3284F  </v>
      </c>
      <c r="BC470">
        <v>1</v>
      </c>
      <c r="BE470">
        <v>0</v>
      </c>
      <c r="BF470">
        <v>0</v>
      </c>
      <c r="BG470">
        <v>0</v>
      </c>
      <c r="BH470">
        <v>2275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"17:56:00.029"</f>
        <v>17:56:00.029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118</v>
      </c>
      <c r="CQ470">
        <v>219</v>
      </c>
      <c r="CR470">
        <v>3</v>
      </c>
      <c r="CW470">
        <v>10074374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"11/08/2021 17:56:01.418"</f>
        <v>11/08/2021 17:56:01.418</v>
      </c>
      <c r="C471" t="str">
        <f t="shared" si="22"/>
        <v>FFDFD3C0</v>
      </c>
      <c r="D471" t="s">
        <v>119</v>
      </c>
      <c r="E471">
        <v>5</v>
      </c>
      <c r="F471">
        <v>1005</v>
      </c>
      <c r="G471" t="s">
        <v>114</v>
      </c>
      <c r="J471" t="s">
        <v>120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"17:56:00.953"</f>
        <v>17:56:00.953</v>
      </c>
      <c r="T471" t="str">
        <f>"17:56:00.553"</f>
        <v>17:56:00.553</v>
      </c>
      <c r="U471" t="str">
        <f t="shared" si="21"/>
        <v>A38EF2</v>
      </c>
      <c r="V471">
        <v>0</v>
      </c>
      <c r="W471">
        <v>0</v>
      </c>
      <c r="X471">
        <v>2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316</v>
      </c>
      <c r="AJ471">
        <v>33.79092</v>
      </c>
      <c r="AK471" t="s">
        <v>317</v>
      </c>
      <c r="AL471">
        <v>-84.887086999999994</v>
      </c>
      <c r="AM471">
        <v>25</v>
      </c>
      <c r="AN471">
        <v>2025</v>
      </c>
      <c r="AO471" t="s">
        <v>128</v>
      </c>
      <c r="AP471">
        <v>-3</v>
      </c>
      <c r="AQ471">
        <v>58</v>
      </c>
      <c r="AR471">
        <v>1920</v>
      </c>
      <c r="AZ471">
        <v>1200</v>
      </c>
      <c r="BA471">
        <v>1</v>
      </c>
      <c r="BB471" t="str">
        <f t="shared" si="23"/>
        <v xml:space="preserve">N3284F  </v>
      </c>
      <c r="BC471">
        <v>1</v>
      </c>
      <c r="BE471">
        <v>0</v>
      </c>
      <c r="BF471">
        <v>0</v>
      </c>
      <c r="BG471">
        <v>0</v>
      </c>
      <c r="BH471">
        <v>2325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"17:56:00.957"</f>
        <v>17:56:00.957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118</v>
      </c>
      <c r="CQ471">
        <v>219</v>
      </c>
      <c r="CR471">
        <v>0</v>
      </c>
      <c r="CW471">
        <v>87707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"11/08/2021 17:56:01.418"</f>
        <v>11/08/2021 17:56:01.418</v>
      </c>
      <c r="C472" t="str">
        <f t="shared" si="22"/>
        <v>FFDFD3C0</v>
      </c>
      <c r="D472" t="s">
        <v>121</v>
      </c>
      <c r="E472">
        <v>4</v>
      </c>
      <c r="F472">
        <v>2004</v>
      </c>
      <c r="G472" t="s">
        <v>122</v>
      </c>
      <c r="J472" t="s">
        <v>123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"17:56:00.953"</f>
        <v>17:56:00.953</v>
      </c>
      <c r="T472" t="str">
        <f>"17:56:00.553"</f>
        <v>17:56:00.553</v>
      </c>
      <c r="U472" t="str">
        <f t="shared" si="21"/>
        <v>A38EF2</v>
      </c>
      <c r="V472">
        <v>0</v>
      </c>
      <c r="W472">
        <v>0</v>
      </c>
      <c r="X472">
        <v>2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1</v>
      </c>
      <c r="AI472" t="s">
        <v>316</v>
      </c>
      <c r="AJ472">
        <v>33.79092</v>
      </c>
      <c r="AK472" t="s">
        <v>317</v>
      </c>
      <c r="AL472">
        <v>-84.887086999999994</v>
      </c>
      <c r="AM472">
        <v>25</v>
      </c>
      <c r="AN472">
        <v>2025</v>
      </c>
      <c r="AO472" t="s">
        <v>128</v>
      </c>
      <c r="AP472">
        <v>-3</v>
      </c>
      <c r="AQ472">
        <v>58</v>
      </c>
      <c r="AR472">
        <v>1920</v>
      </c>
      <c r="AZ472">
        <v>1200</v>
      </c>
      <c r="BA472">
        <v>1</v>
      </c>
      <c r="BB472" t="str">
        <f t="shared" si="23"/>
        <v xml:space="preserve">N3284F  </v>
      </c>
      <c r="BC472">
        <v>1</v>
      </c>
      <c r="BE472">
        <v>0</v>
      </c>
      <c r="BF472">
        <v>0</v>
      </c>
      <c r="BG472">
        <v>0</v>
      </c>
      <c r="BH472">
        <v>2325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"17:56:00.957"</f>
        <v>17:56:00.957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118</v>
      </c>
      <c r="CQ472">
        <v>219</v>
      </c>
      <c r="CR472">
        <v>0</v>
      </c>
      <c r="CW472">
        <v>87707</v>
      </c>
      <c r="CY472">
        <v>0</v>
      </c>
      <c r="CZ472">
        <v>0</v>
      </c>
      <c r="DA472">
        <v>1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"11/08/2021 17:56:03.207"</f>
        <v>11/08/2021 17:56:03.207</v>
      </c>
      <c r="C473" t="str">
        <f t="shared" si="22"/>
        <v>FFDFD3C0</v>
      </c>
      <c r="D473" t="s">
        <v>121</v>
      </c>
      <c r="E473">
        <v>4</v>
      </c>
      <c r="F473">
        <v>2004</v>
      </c>
      <c r="G473" t="s">
        <v>122</v>
      </c>
      <c r="J473" t="s">
        <v>123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"17:56:02.867"</f>
        <v>17:56:02.867</v>
      </c>
      <c r="T473" t="str">
        <f>"17:56:02.367"</f>
        <v>17:56:02.367</v>
      </c>
      <c r="U473" t="str">
        <f t="shared" si="21"/>
        <v>A38EF2</v>
      </c>
      <c r="V473">
        <v>0</v>
      </c>
      <c r="W473">
        <v>0</v>
      </c>
      <c r="X473">
        <v>2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318</v>
      </c>
      <c r="AJ473">
        <v>33.791435</v>
      </c>
      <c r="AK473" t="s">
        <v>317</v>
      </c>
      <c r="AL473">
        <v>-84.887086999999994</v>
      </c>
      <c r="AM473">
        <v>25</v>
      </c>
      <c r="AN473">
        <v>2100</v>
      </c>
      <c r="AO473" t="s">
        <v>128</v>
      </c>
      <c r="AP473">
        <v>-2</v>
      </c>
      <c r="AQ473">
        <v>54</v>
      </c>
      <c r="AR473">
        <v>1152</v>
      </c>
      <c r="AZ473">
        <v>1200</v>
      </c>
      <c r="BA473">
        <v>1</v>
      </c>
      <c r="BB473" t="str">
        <f t="shared" si="23"/>
        <v xml:space="preserve">N3284F  </v>
      </c>
      <c r="BC473">
        <v>1</v>
      </c>
      <c r="BE473">
        <v>0</v>
      </c>
      <c r="BF473">
        <v>0</v>
      </c>
      <c r="BG473">
        <v>0</v>
      </c>
      <c r="BH473">
        <v>2350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"17:56:02.872"</f>
        <v>17:56:02.872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118</v>
      </c>
      <c r="CQ473">
        <v>219</v>
      </c>
      <c r="CR473">
        <v>0</v>
      </c>
      <c r="CW473">
        <v>89249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"11/08/2021 17:56:03.207"</f>
        <v>11/08/2021 17:56:03.207</v>
      </c>
      <c r="C474" t="str">
        <f t="shared" si="22"/>
        <v>FFDFD3C0</v>
      </c>
      <c r="D474" t="s">
        <v>113</v>
      </c>
      <c r="E474">
        <v>4</v>
      </c>
      <c r="H474">
        <v>10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"17:56:02.867"</f>
        <v>17:56:02.867</v>
      </c>
      <c r="T474" t="str">
        <f>"17:56:02.367"</f>
        <v>17:56:02.367</v>
      </c>
      <c r="U474" t="str">
        <f t="shared" si="21"/>
        <v>A38EF2</v>
      </c>
      <c r="V474">
        <v>0</v>
      </c>
      <c r="W474">
        <v>0</v>
      </c>
      <c r="X474">
        <v>2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318</v>
      </c>
      <c r="AJ474">
        <v>33.791435</v>
      </c>
      <c r="AK474" t="s">
        <v>317</v>
      </c>
      <c r="AL474">
        <v>-84.887086999999994</v>
      </c>
      <c r="AM474">
        <v>25</v>
      </c>
      <c r="AN474">
        <v>2100</v>
      </c>
      <c r="AO474" t="s">
        <v>128</v>
      </c>
      <c r="AP474">
        <v>-2</v>
      </c>
      <c r="AQ474">
        <v>54</v>
      </c>
      <c r="AR474">
        <v>1152</v>
      </c>
      <c r="AZ474">
        <v>1200</v>
      </c>
      <c r="BA474">
        <v>1</v>
      </c>
      <c r="BB474" t="str">
        <f t="shared" si="23"/>
        <v xml:space="preserve">N3284F  </v>
      </c>
      <c r="BC474">
        <v>1</v>
      </c>
      <c r="BE474">
        <v>0</v>
      </c>
      <c r="BF474">
        <v>0</v>
      </c>
      <c r="BG474">
        <v>0</v>
      </c>
      <c r="BH474">
        <v>2350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"17:56:02.872"</f>
        <v>17:56:02.872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118</v>
      </c>
      <c r="CQ474">
        <v>219</v>
      </c>
      <c r="CR474">
        <v>0</v>
      </c>
      <c r="CW474">
        <v>89249</v>
      </c>
      <c r="CY474">
        <v>0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"11/08/2021 17:56:03.207"</f>
        <v>11/08/2021 17:56:03.207</v>
      </c>
      <c r="C475" t="str">
        <f t="shared" si="22"/>
        <v>FFDFD3C0</v>
      </c>
      <c r="D475" t="s">
        <v>124</v>
      </c>
      <c r="E475">
        <v>8</v>
      </c>
      <c r="H475">
        <v>176</v>
      </c>
      <c r="I475" t="s">
        <v>114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"17:56:02.867"</f>
        <v>17:56:02.867</v>
      </c>
      <c r="T475" t="str">
        <f>"17:56:02.367"</f>
        <v>17:56:02.367</v>
      </c>
      <c r="U475" t="str">
        <f t="shared" si="21"/>
        <v>A38EF2</v>
      </c>
      <c r="V475">
        <v>0</v>
      </c>
      <c r="W475">
        <v>0</v>
      </c>
      <c r="X475">
        <v>2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318</v>
      </c>
      <c r="AJ475">
        <v>33.791435</v>
      </c>
      <c r="AK475" t="s">
        <v>317</v>
      </c>
      <c r="AL475">
        <v>-84.887086999999994</v>
      </c>
      <c r="AM475">
        <v>25</v>
      </c>
      <c r="AN475">
        <v>2100</v>
      </c>
      <c r="AO475" t="s">
        <v>128</v>
      </c>
      <c r="AP475">
        <v>-2</v>
      </c>
      <c r="AQ475">
        <v>54</v>
      </c>
      <c r="AR475">
        <v>1152</v>
      </c>
      <c r="AZ475">
        <v>1200</v>
      </c>
      <c r="BA475">
        <v>1</v>
      </c>
      <c r="BB475" t="str">
        <f t="shared" si="23"/>
        <v xml:space="preserve">N3284F  </v>
      </c>
      <c r="BC475">
        <v>1</v>
      </c>
      <c r="BE475">
        <v>0</v>
      </c>
      <c r="BF475">
        <v>0</v>
      </c>
      <c r="BG475">
        <v>0</v>
      </c>
      <c r="BH475">
        <v>2350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"17:56:02.872"</f>
        <v>17:56:02.872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118</v>
      </c>
      <c r="CQ475">
        <v>219</v>
      </c>
      <c r="CR475">
        <v>0</v>
      </c>
      <c r="CW475">
        <v>89249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"11/08/2021 17:56:03.207"</f>
        <v>11/08/2021 17:56:03.207</v>
      </c>
      <c r="C476" t="str">
        <f t="shared" si="22"/>
        <v>FFDFD3C0</v>
      </c>
      <c r="D476" t="s">
        <v>119</v>
      </c>
      <c r="E476">
        <v>5</v>
      </c>
      <c r="F476">
        <v>1005</v>
      </c>
      <c r="G476" t="s">
        <v>114</v>
      </c>
      <c r="J476" t="s">
        <v>120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"17:56:02.867"</f>
        <v>17:56:02.867</v>
      </c>
      <c r="T476" t="str">
        <f>"17:56:02.367"</f>
        <v>17:56:02.367</v>
      </c>
      <c r="U476" t="str">
        <f t="shared" si="21"/>
        <v>A38EF2</v>
      </c>
      <c r="V476">
        <v>0</v>
      </c>
      <c r="W476">
        <v>0</v>
      </c>
      <c r="X476">
        <v>2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1</v>
      </c>
      <c r="AI476" t="s">
        <v>318</v>
      </c>
      <c r="AJ476">
        <v>33.791435</v>
      </c>
      <c r="AK476" t="s">
        <v>317</v>
      </c>
      <c r="AL476">
        <v>-84.887086999999994</v>
      </c>
      <c r="AM476">
        <v>25</v>
      </c>
      <c r="AN476">
        <v>2100</v>
      </c>
      <c r="AO476" t="s">
        <v>128</v>
      </c>
      <c r="AP476">
        <v>-2</v>
      </c>
      <c r="AQ476">
        <v>54</v>
      </c>
      <c r="AR476">
        <v>1152</v>
      </c>
      <c r="AZ476">
        <v>1200</v>
      </c>
      <c r="BA476">
        <v>1</v>
      </c>
      <c r="BB476" t="str">
        <f t="shared" si="23"/>
        <v xml:space="preserve">N3284F  </v>
      </c>
      <c r="BC476">
        <v>1</v>
      </c>
      <c r="BE476">
        <v>0</v>
      </c>
      <c r="BF476">
        <v>0</v>
      </c>
      <c r="BG476">
        <v>0</v>
      </c>
      <c r="BH476">
        <v>2350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"17:56:02.872"</f>
        <v>17:56:02.872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118</v>
      </c>
      <c r="CQ476">
        <v>219</v>
      </c>
      <c r="CR476">
        <v>0</v>
      </c>
      <c r="CW476">
        <v>89249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"11/08/2021 17:56:04.269"</f>
        <v>11/08/2021 17:56:04.269</v>
      </c>
      <c r="C477" t="str">
        <f t="shared" si="22"/>
        <v>FFDFD3C0</v>
      </c>
      <c r="D477" t="s">
        <v>113</v>
      </c>
      <c r="E477">
        <v>4</v>
      </c>
      <c r="H477">
        <v>10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"17:56:03.820"</f>
        <v>17:56:03.820</v>
      </c>
      <c r="T477" t="str">
        <f>"17:56:03.420"</f>
        <v>17:56:03.420</v>
      </c>
      <c r="U477" t="str">
        <f t="shared" si="21"/>
        <v>A38EF2</v>
      </c>
      <c r="V477">
        <v>0</v>
      </c>
      <c r="W477">
        <v>0</v>
      </c>
      <c r="X477">
        <v>2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319</v>
      </c>
      <c r="AJ477">
        <v>33.791628000000003</v>
      </c>
      <c r="AK477" t="s">
        <v>320</v>
      </c>
      <c r="AL477">
        <v>-84.887129999999999</v>
      </c>
      <c r="AM477">
        <v>25</v>
      </c>
      <c r="AN477">
        <v>2100</v>
      </c>
      <c r="AO477" t="s">
        <v>128</v>
      </c>
      <c r="AP477">
        <v>-1</v>
      </c>
      <c r="AQ477">
        <v>50</v>
      </c>
      <c r="AR477">
        <v>1152</v>
      </c>
      <c r="AZ477">
        <v>1200</v>
      </c>
      <c r="BA477">
        <v>1</v>
      </c>
      <c r="BB477" t="str">
        <f t="shared" si="23"/>
        <v xml:space="preserve">N3284F  </v>
      </c>
      <c r="BC477">
        <v>1</v>
      </c>
      <c r="BE477">
        <v>0</v>
      </c>
      <c r="BF477">
        <v>0</v>
      </c>
      <c r="BG477">
        <v>0</v>
      </c>
      <c r="BH477">
        <v>2375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"17:56:03.827"</f>
        <v>17:56:03.827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118</v>
      </c>
      <c r="CQ477">
        <v>219</v>
      </c>
      <c r="CR477">
        <v>3</v>
      </c>
      <c r="CW477">
        <v>10080489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"11/08/2021 17:56:04.269"</f>
        <v>11/08/2021 17:56:04.269</v>
      </c>
      <c r="C478" t="str">
        <f t="shared" si="22"/>
        <v>FFDFD3C0</v>
      </c>
      <c r="D478" t="s">
        <v>121</v>
      </c>
      <c r="E478">
        <v>4</v>
      </c>
      <c r="F478">
        <v>2004</v>
      </c>
      <c r="G478" t="s">
        <v>122</v>
      </c>
      <c r="J478" t="s">
        <v>123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"17:56:03.820"</f>
        <v>17:56:03.820</v>
      </c>
      <c r="T478" t="str">
        <f>"17:56:03.420"</f>
        <v>17:56:03.420</v>
      </c>
      <c r="U478" t="str">
        <f t="shared" si="21"/>
        <v>A38EF2</v>
      </c>
      <c r="V478">
        <v>0</v>
      </c>
      <c r="W478">
        <v>0</v>
      </c>
      <c r="X478">
        <v>2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1</v>
      </c>
      <c r="AI478" t="s">
        <v>319</v>
      </c>
      <c r="AJ478">
        <v>33.791628000000003</v>
      </c>
      <c r="AK478" t="s">
        <v>320</v>
      </c>
      <c r="AL478">
        <v>-84.887129999999999</v>
      </c>
      <c r="AM478">
        <v>25</v>
      </c>
      <c r="AN478">
        <v>2100</v>
      </c>
      <c r="AO478" t="s">
        <v>128</v>
      </c>
      <c r="AP478">
        <v>-1</v>
      </c>
      <c r="AQ478">
        <v>50</v>
      </c>
      <c r="AR478">
        <v>1152</v>
      </c>
      <c r="AZ478">
        <v>1200</v>
      </c>
      <c r="BA478">
        <v>1</v>
      </c>
      <c r="BB478" t="str">
        <f t="shared" si="23"/>
        <v xml:space="preserve">N3284F  </v>
      </c>
      <c r="BC478">
        <v>1</v>
      </c>
      <c r="BE478">
        <v>0</v>
      </c>
      <c r="BF478">
        <v>0</v>
      </c>
      <c r="BG478">
        <v>0</v>
      </c>
      <c r="BH478">
        <v>2375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"17:56:03.827"</f>
        <v>17:56:03.827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118</v>
      </c>
      <c r="CQ478">
        <v>219</v>
      </c>
      <c r="CR478">
        <v>3</v>
      </c>
      <c r="CW478">
        <v>10080489</v>
      </c>
      <c r="CY478">
        <v>0</v>
      </c>
      <c r="CZ478">
        <v>0</v>
      </c>
      <c r="DA478">
        <v>1</v>
      </c>
      <c r="DB478">
        <v>0</v>
      </c>
      <c r="DC478">
        <v>0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"11/08/2021 17:56:04.285"</f>
        <v>11/08/2021 17:56:04.285</v>
      </c>
      <c r="C479" t="str">
        <f t="shared" si="22"/>
        <v>FFDFD3C0</v>
      </c>
      <c r="D479" t="s">
        <v>124</v>
      </c>
      <c r="E479">
        <v>8</v>
      </c>
      <c r="H479">
        <v>176</v>
      </c>
      <c r="I479" t="s">
        <v>114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"17:56:03.820"</f>
        <v>17:56:03.820</v>
      </c>
      <c r="T479" t="str">
        <f>"17:56:03.420"</f>
        <v>17:56:03.420</v>
      </c>
      <c r="U479" t="str">
        <f t="shared" si="21"/>
        <v>A38EF2</v>
      </c>
      <c r="V479">
        <v>0</v>
      </c>
      <c r="W479">
        <v>0</v>
      </c>
      <c r="X479">
        <v>2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319</v>
      </c>
      <c r="AJ479">
        <v>33.791628000000003</v>
      </c>
      <c r="AK479" t="s">
        <v>320</v>
      </c>
      <c r="AL479">
        <v>-84.887129999999999</v>
      </c>
      <c r="AM479">
        <v>25</v>
      </c>
      <c r="AN479">
        <v>2100</v>
      </c>
      <c r="AO479" t="s">
        <v>128</v>
      </c>
      <c r="AP479">
        <v>-1</v>
      </c>
      <c r="AQ479">
        <v>50</v>
      </c>
      <c r="AR479">
        <v>1152</v>
      </c>
      <c r="AZ479">
        <v>1200</v>
      </c>
      <c r="BA479">
        <v>1</v>
      </c>
      <c r="BB479" t="str">
        <f t="shared" si="23"/>
        <v xml:space="preserve">N3284F  </v>
      </c>
      <c r="BC479">
        <v>1</v>
      </c>
      <c r="BE479">
        <v>0</v>
      </c>
      <c r="BF479">
        <v>0</v>
      </c>
      <c r="BG479">
        <v>0</v>
      </c>
      <c r="BH479">
        <v>2375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"17:56:03.827"</f>
        <v>17:56:03.827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118</v>
      </c>
      <c r="CQ479">
        <v>219</v>
      </c>
      <c r="CR479">
        <v>3</v>
      </c>
      <c r="CW479">
        <v>10080489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"11/08/2021 17:56:04.285"</f>
        <v>11/08/2021 17:56:04.285</v>
      </c>
      <c r="C480" t="str">
        <f t="shared" si="22"/>
        <v>FFDFD3C0</v>
      </c>
      <c r="D480" t="s">
        <v>119</v>
      </c>
      <c r="E480">
        <v>5</v>
      </c>
      <c r="F480">
        <v>1005</v>
      </c>
      <c r="G480" t="s">
        <v>114</v>
      </c>
      <c r="J480" t="s">
        <v>120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"17:56:03.820"</f>
        <v>17:56:03.820</v>
      </c>
      <c r="T480" t="str">
        <f>"17:56:03.420"</f>
        <v>17:56:03.420</v>
      </c>
      <c r="U480" t="str">
        <f t="shared" si="21"/>
        <v>A38EF2</v>
      </c>
      <c r="V480">
        <v>0</v>
      </c>
      <c r="W480">
        <v>0</v>
      </c>
      <c r="X480">
        <v>2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319</v>
      </c>
      <c r="AJ480">
        <v>33.791628000000003</v>
      </c>
      <c r="AK480" t="s">
        <v>320</v>
      </c>
      <c r="AL480">
        <v>-84.887129999999999</v>
      </c>
      <c r="AM480">
        <v>25</v>
      </c>
      <c r="AN480">
        <v>2100</v>
      </c>
      <c r="AO480" t="s">
        <v>128</v>
      </c>
      <c r="AP480">
        <v>-1</v>
      </c>
      <c r="AQ480">
        <v>50</v>
      </c>
      <c r="AR480">
        <v>1152</v>
      </c>
      <c r="AZ480">
        <v>1200</v>
      </c>
      <c r="BA480">
        <v>1</v>
      </c>
      <c r="BB480" t="str">
        <f t="shared" si="23"/>
        <v xml:space="preserve">N3284F  </v>
      </c>
      <c r="BC480">
        <v>1</v>
      </c>
      <c r="BE480">
        <v>0</v>
      </c>
      <c r="BF480">
        <v>0</v>
      </c>
      <c r="BG480">
        <v>0</v>
      </c>
      <c r="BH480">
        <v>2375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"17:56:03.827"</f>
        <v>17:56:03.827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118</v>
      </c>
      <c r="CQ480">
        <v>219</v>
      </c>
      <c r="CR480">
        <v>3</v>
      </c>
      <c r="CW480">
        <v>10080489</v>
      </c>
      <c r="CY480">
        <v>0</v>
      </c>
      <c r="CZ480">
        <v>0</v>
      </c>
      <c r="DA480">
        <v>1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"11/08/2021 17:56:05.363"</f>
        <v>11/08/2021 17:56:05.363</v>
      </c>
      <c r="C481" t="str">
        <f t="shared" si="22"/>
        <v>FFDFD3C0</v>
      </c>
      <c r="D481" t="s">
        <v>124</v>
      </c>
      <c r="E481">
        <v>8</v>
      </c>
      <c r="H481">
        <v>176</v>
      </c>
      <c r="I481" t="s">
        <v>114</v>
      </c>
      <c r="J481" t="s">
        <v>125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"17:56:04.938"</f>
        <v>17:56:04.938</v>
      </c>
      <c r="T481" t="str">
        <f>"17:56:04.438"</f>
        <v>17:56:04.438</v>
      </c>
      <c r="U481" t="str">
        <f t="shared" si="21"/>
        <v>A38EF2</v>
      </c>
      <c r="V481">
        <v>0</v>
      </c>
      <c r="W481">
        <v>0</v>
      </c>
      <c r="X481">
        <v>2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321</v>
      </c>
      <c r="AJ481">
        <v>33.791842000000003</v>
      </c>
      <c r="AK481" t="s">
        <v>256</v>
      </c>
      <c r="AL481">
        <v>-84.887152</v>
      </c>
      <c r="AM481">
        <v>25</v>
      </c>
      <c r="AN481">
        <v>2125</v>
      </c>
      <c r="AO481" t="s">
        <v>128</v>
      </c>
      <c r="AP481">
        <v>-2</v>
      </c>
      <c r="AQ481">
        <v>46</v>
      </c>
      <c r="AR481">
        <v>1024</v>
      </c>
      <c r="AZ481">
        <v>1200</v>
      </c>
      <c r="BA481">
        <v>1</v>
      </c>
      <c r="BB481" t="str">
        <f t="shared" si="23"/>
        <v xml:space="preserve">N3284F  </v>
      </c>
      <c r="BC481">
        <v>1</v>
      </c>
      <c r="BE481">
        <v>0</v>
      </c>
      <c r="BF481">
        <v>0</v>
      </c>
      <c r="BG481">
        <v>0</v>
      </c>
      <c r="BH481">
        <v>2375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"17:56:04.940"</f>
        <v>17:56:04.940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118</v>
      </c>
      <c r="CQ481">
        <v>219</v>
      </c>
      <c r="CR481">
        <v>3</v>
      </c>
      <c r="CW481">
        <v>10082361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"11/08/2021 17:56:06.160"</f>
        <v>11/08/2021 17:56:06.160</v>
      </c>
      <c r="C482" t="str">
        <f t="shared" si="22"/>
        <v>FFDFD3C0</v>
      </c>
      <c r="D482" t="s">
        <v>119</v>
      </c>
      <c r="E482">
        <v>5</v>
      </c>
      <c r="F482">
        <v>1005</v>
      </c>
      <c r="G482" t="s">
        <v>114</v>
      </c>
      <c r="J482" t="s">
        <v>120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"17:56:05.867"</f>
        <v>17:56:05.867</v>
      </c>
      <c r="T482" t="str">
        <f>"17:56:05.467"</f>
        <v>17:56:05.467</v>
      </c>
      <c r="U482" t="str">
        <f t="shared" si="21"/>
        <v>A38EF2</v>
      </c>
      <c r="V482">
        <v>0</v>
      </c>
      <c r="W482">
        <v>0</v>
      </c>
      <c r="X482">
        <v>2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1</v>
      </c>
      <c r="AI482" t="s">
        <v>322</v>
      </c>
      <c r="AJ482">
        <v>33.792077999999997</v>
      </c>
      <c r="AK482" t="s">
        <v>256</v>
      </c>
      <c r="AL482">
        <v>-84.887152</v>
      </c>
      <c r="AM482">
        <v>25</v>
      </c>
      <c r="AN482">
        <v>2150</v>
      </c>
      <c r="AO482" t="s">
        <v>128</v>
      </c>
      <c r="AP482">
        <v>-5</v>
      </c>
      <c r="AQ482">
        <v>44</v>
      </c>
      <c r="AR482">
        <v>576</v>
      </c>
      <c r="AZ482">
        <v>1200</v>
      </c>
      <c r="BA482">
        <v>1</v>
      </c>
      <c r="BB482" t="str">
        <f t="shared" si="23"/>
        <v xml:space="preserve">N3284F  </v>
      </c>
      <c r="BC482">
        <v>1</v>
      </c>
      <c r="BE482">
        <v>0</v>
      </c>
      <c r="BF482">
        <v>0</v>
      </c>
      <c r="BG482">
        <v>0</v>
      </c>
      <c r="BH482">
        <v>2400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"17:56:05.872"</f>
        <v>17:56:05.872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118</v>
      </c>
      <c r="CQ482">
        <v>219</v>
      </c>
      <c r="CR482">
        <v>0</v>
      </c>
      <c r="CW482">
        <v>91621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"11/08/2021 17:56:06.160"</f>
        <v>11/08/2021 17:56:06.160</v>
      </c>
      <c r="C483" t="str">
        <f t="shared" si="22"/>
        <v>FFDFD3C0</v>
      </c>
      <c r="D483" t="s">
        <v>113</v>
      </c>
      <c r="E483">
        <v>4</v>
      </c>
      <c r="H483">
        <v>10</v>
      </c>
      <c r="I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"17:56:05.867"</f>
        <v>17:56:05.867</v>
      </c>
      <c r="T483" t="str">
        <f>"17:56:05.467"</f>
        <v>17:56:05.467</v>
      </c>
      <c r="U483" t="str">
        <f t="shared" si="21"/>
        <v>A38EF2</v>
      </c>
      <c r="V483">
        <v>0</v>
      </c>
      <c r="W483">
        <v>0</v>
      </c>
      <c r="X483">
        <v>2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322</v>
      </c>
      <c r="AJ483">
        <v>33.792077999999997</v>
      </c>
      <c r="AK483" t="s">
        <v>256</v>
      </c>
      <c r="AL483">
        <v>-84.887152</v>
      </c>
      <c r="AM483">
        <v>25</v>
      </c>
      <c r="AN483">
        <v>2150</v>
      </c>
      <c r="AO483" t="s">
        <v>128</v>
      </c>
      <c r="AP483">
        <v>-5</v>
      </c>
      <c r="AQ483">
        <v>44</v>
      </c>
      <c r="AR483">
        <v>576</v>
      </c>
      <c r="AZ483">
        <v>1200</v>
      </c>
      <c r="BA483">
        <v>1</v>
      </c>
      <c r="BB483" t="str">
        <f t="shared" si="23"/>
        <v xml:space="preserve">N3284F  </v>
      </c>
      <c r="BC483">
        <v>1</v>
      </c>
      <c r="BE483">
        <v>0</v>
      </c>
      <c r="BF483">
        <v>0</v>
      </c>
      <c r="BG483">
        <v>0</v>
      </c>
      <c r="BH483">
        <v>2400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"17:56:05.872"</f>
        <v>17:56:05.872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118</v>
      </c>
      <c r="CQ483">
        <v>219</v>
      </c>
      <c r="CR483">
        <v>0</v>
      </c>
      <c r="CW483">
        <v>91621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"11/08/2021 17:56:06.160"</f>
        <v>11/08/2021 17:56:06.160</v>
      </c>
      <c r="C484" t="str">
        <f t="shared" si="22"/>
        <v>FFDFD3C0</v>
      </c>
      <c r="D484" t="s">
        <v>121</v>
      </c>
      <c r="E484">
        <v>4</v>
      </c>
      <c r="F484">
        <v>2004</v>
      </c>
      <c r="G484" t="s">
        <v>122</v>
      </c>
      <c r="J484" t="s">
        <v>123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"17:56:05.867"</f>
        <v>17:56:05.867</v>
      </c>
      <c r="T484" t="str">
        <f>"17:56:05.467"</f>
        <v>17:56:05.467</v>
      </c>
      <c r="U484" t="str">
        <f t="shared" si="21"/>
        <v>A38EF2</v>
      </c>
      <c r="V484">
        <v>0</v>
      </c>
      <c r="W484">
        <v>0</v>
      </c>
      <c r="X484">
        <v>2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322</v>
      </c>
      <c r="AJ484">
        <v>33.792077999999997</v>
      </c>
      <c r="AK484" t="s">
        <v>256</v>
      </c>
      <c r="AL484">
        <v>-84.887152</v>
      </c>
      <c r="AM484">
        <v>25</v>
      </c>
      <c r="AN484">
        <v>2150</v>
      </c>
      <c r="AO484" t="s">
        <v>128</v>
      </c>
      <c r="AP484">
        <v>-5</v>
      </c>
      <c r="AQ484">
        <v>44</v>
      </c>
      <c r="AR484">
        <v>576</v>
      </c>
      <c r="AZ484">
        <v>1200</v>
      </c>
      <c r="BA484">
        <v>1</v>
      </c>
      <c r="BB484" t="str">
        <f t="shared" si="23"/>
        <v xml:space="preserve">N3284F  </v>
      </c>
      <c r="BC484">
        <v>1</v>
      </c>
      <c r="BE484">
        <v>0</v>
      </c>
      <c r="BF484">
        <v>0</v>
      </c>
      <c r="BG484">
        <v>0</v>
      </c>
      <c r="BH484">
        <v>2400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"17:56:05.872"</f>
        <v>17:56:05.872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118</v>
      </c>
      <c r="CQ484">
        <v>219</v>
      </c>
      <c r="CR484">
        <v>0</v>
      </c>
      <c r="CW484">
        <v>91621</v>
      </c>
      <c r="CY484">
        <v>0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"11/08/2021 17:56:06.160"</f>
        <v>11/08/2021 17:56:06.160</v>
      </c>
      <c r="C485" t="str">
        <f t="shared" si="22"/>
        <v>FFDFD3C0</v>
      </c>
      <c r="D485" t="s">
        <v>124</v>
      </c>
      <c r="E485">
        <v>8</v>
      </c>
      <c r="H485">
        <v>176</v>
      </c>
      <c r="I485" t="s">
        <v>114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"17:56:05.867"</f>
        <v>17:56:05.867</v>
      </c>
      <c r="T485" t="str">
        <f>"17:56:05.467"</f>
        <v>17:56:05.467</v>
      </c>
      <c r="U485" t="str">
        <f t="shared" si="21"/>
        <v>A38EF2</v>
      </c>
      <c r="V485">
        <v>0</v>
      </c>
      <c r="W485">
        <v>0</v>
      </c>
      <c r="X485">
        <v>2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322</v>
      </c>
      <c r="AJ485">
        <v>33.792077999999997</v>
      </c>
      <c r="AK485" t="s">
        <v>256</v>
      </c>
      <c r="AL485">
        <v>-84.887152</v>
      </c>
      <c r="AM485">
        <v>25</v>
      </c>
      <c r="AN485">
        <v>2150</v>
      </c>
      <c r="AO485" t="s">
        <v>128</v>
      </c>
      <c r="AP485">
        <v>-5</v>
      </c>
      <c r="AQ485">
        <v>44</v>
      </c>
      <c r="AR485">
        <v>576</v>
      </c>
      <c r="AZ485">
        <v>1200</v>
      </c>
      <c r="BA485">
        <v>1</v>
      </c>
      <c r="BB485" t="str">
        <f t="shared" si="23"/>
        <v xml:space="preserve">N3284F  </v>
      </c>
      <c r="BC485">
        <v>1</v>
      </c>
      <c r="BE485">
        <v>0</v>
      </c>
      <c r="BF485">
        <v>0</v>
      </c>
      <c r="BG485">
        <v>0</v>
      </c>
      <c r="BH485">
        <v>2400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"17:56:05.872"</f>
        <v>17:56:05.872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118</v>
      </c>
      <c r="CQ485">
        <v>219</v>
      </c>
      <c r="CR485">
        <v>0</v>
      </c>
      <c r="CW485">
        <v>91621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"11/08/2021 17:56:08.171"</f>
        <v>11/08/2021 17:56:08.171</v>
      </c>
      <c r="C486" t="str">
        <f t="shared" si="22"/>
        <v>FFDFD3C0</v>
      </c>
      <c r="D486" t="s">
        <v>119</v>
      </c>
      <c r="E486">
        <v>5</v>
      </c>
      <c r="F486">
        <v>1005</v>
      </c>
      <c r="G486" t="s">
        <v>114</v>
      </c>
      <c r="J486" t="s">
        <v>120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"17:56:07.953"</f>
        <v>17:56:07.953</v>
      </c>
      <c r="T486" t="str">
        <f>"17:56:07.453"</f>
        <v>17:56:07.453</v>
      </c>
      <c r="U486" t="str">
        <f t="shared" si="21"/>
        <v>A38EF2</v>
      </c>
      <c r="V486">
        <v>0</v>
      </c>
      <c r="W486">
        <v>0</v>
      </c>
      <c r="X486">
        <v>2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323</v>
      </c>
      <c r="AJ486">
        <v>33.792485999999997</v>
      </c>
      <c r="AK486" t="s">
        <v>324</v>
      </c>
      <c r="AL486">
        <v>-84.887322999999995</v>
      </c>
      <c r="AM486">
        <v>25</v>
      </c>
      <c r="AN486">
        <v>2175</v>
      </c>
      <c r="AO486" t="s">
        <v>128</v>
      </c>
      <c r="AP486">
        <v>-14</v>
      </c>
      <c r="AQ486">
        <v>48</v>
      </c>
      <c r="AR486">
        <v>-1088</v>
      </c>
      <c r="AZ486">
        <v>1200</v>
      </c>
      <c r="BA486">
        <v>1</v>
      </c>
      <c r="BB486" t="str">
        <f t="shared" si="23"/>
        <v xml:space="preserve">N3284F  </v>
      </c>
      <c r="BC486">
        <v>1</v>
      </c>
      <c r="BE486">
        <v>0</v>
      </c>
      <c r="BF486">
        <v>0</v>
      </c>
      <c r="BG486">
        <v>0</v>
      </c>
      <c r="BH486">
        <v>2400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"17:56:07.958"</f>
        <v>17:56:07.958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118</v>
      </c>
      <c r="CQ486">
        <v>219</v>
      </c>
      <c r="CR486">
        <v>0</v>
      </c>
      <c r="CW486">
        <v>93234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"11/08/2021 17:56:08.171"</f>
        <v>11/08/2021 17:56:08.171</v>
      </c>
      <c r="C487" t="str">
        <f t="shared" si="22"/>
        <v>FFDFD3C0</v>
      </c>
      <c r="D487" t="s">
        <v>113</v>
      </c>
      <c r="E487">
        <v>4</v>
      </c>
      <c r="H487">
        <v>10</v>
      </c>
      <c r="I487" t="s">
        <v>114</v>
      </c>
      <c r="J487" t="s">
        <v>115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"17:56:07.953"</f>
        <v>17:56:07.953</v>
      </c>
      <c r="T487" t="str">
        <f>"17:56:07.453"</f>
        <v>17:56:07.453</v>
      </c>
      <c r="U487" t="str">
        <f t="shared" si="21"/>
        <v>A38EF2</v>
      </c>
      <c r="V487">
        <v>0</v>
      </c>
      <c r="W487">
        <v>0</v>
      </c>
      <c r="X487">
        <v>2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1</v>
      </c>
      <c r="AI487" t="s">
        <v>323</v>
      </c>
      <c r="AJ487">
        <v>33.792485999999997</v>
      </c>
      <c r="AK487" t="s">
        <v>324</v>
      </c>
      <c r="AL487">
        <v>-84.887322999999995</v>
      </c>
      <c r="AM487">
        <v>25</v>
      </c>
      <c r="AN487">
        <v>2175</v>
      </c>
      <c r="AO487" t="s">
        <v>128</v>
      </c>
      <c r="AP487">
        <v>-14</v>
      </c>
      <c r="AQ487">
        <v>48</v>
      </c>
      <c r="AR487">
        <v>-1088</v>
      </c>
      <c r="AZ487">
        <v>1200</v>
      </c>
      <c r="BA487">
        <v>1</v>
      </c>
      <c r="BB487" t="str">
        <f t="shared" si="23"/>
        <v xml:space="preserve">N3284F  </v>
      </c>
      <c r="BC487">
        <v>1</v>
      </c>
      <c r="BE487">
        <v>0</v>
      </c>
      <c r="BF487">
        <v>0</v>
      </c>
      <c r="BG487">
        <v>0</v>
      </c>
      <c r="BH487">
        <v>2400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"17:56:07.958"</f>
        <v>17:56:07.958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118</v>
      </c>
      <c r="CQ487">
        <v>219</v>
      </c>
      <c r="CR487">
        <v>0</v>
      </c>
      <c r="CW487">
        <v>93234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"11/08/2021 17:56:08.171"</f>
        <v>11/08/2021 17:56:08.171</v>
      </c>
      <c r="C488" t="str">
        <f t="shared" si="22"/>
        <v>FFDFD3C0</v>
      </c>
      <c r="D488" t="s">
        <v>121</v>
      </c>
      <c r="E488">
        <v>4</v>
      </c>
      <c r="F488">
        <v>2004</v>
      </c>
      <c r="G488" t="s">
        <v>122</v>
      </c>
      <c r="J488" t="s">
        <v>123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"17:56:07.953"</f>
        <v>17:56:07.953</v>
      </c>
      <c r="T488" t="str">
        <f>"17:56:07.453"</f>
        <v>17:56:07.453</v>
      </c>
      <c r="U488" t="str">
        <f t="shared" si="21"/>
        <v>A38EF2</v>
      </c>
      <c r="V488">
        <v>0</v>
      </c>
      <c r="W488">
        <v>0</v>
      </c>
      <c r="X488">
        <v>2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323</v>
      </c>
      <c r="AJ488">
        <v>33.792485999999997</v>
      </c>
      <c r="AK488" t="s">
        <v>324</v>
      </c>
      <c r="AL488">
        <v>-84.887322999999995</v>
      </c>
      <c r="AM488">
        <v>25</v>
      </c>
      <c r="AN488">
        <v>2175</v>
      </c>
      <c r="AO488" t="s">
        <v>128</v>
      </c>
      <c r="AP488">
        <v>-14</v>
      </c>
      <c r="AQ488">
        <v>48</v>
      </c>
      <c r="AR488">
        <v>-1088</v>
      </c>
      <c r="AZ488">
        <v>1200</v>
      </c>
      <c r="BA488">
        <v>1</v>
      </c>
      <c r="BB488" t="str">
        <f t="shared" si="23"/>
        <v xml:space="preserve">N3284F  </v>
      </c>
      <c r="BC488">
        <v>1</v>
      </c>
      <c r="BE488">
        <v>0</v>
      </c>
      <c r="BF488">
        <v>0</v>
      </c>
      <c r="BG488">
        <v>0</v>
      </c>
      <c r="BH488">
        <v>2400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"17:56:07.958"</f>
        <v>17:56:07.958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118</v>
      </c>
      <c r="CQ488">
        <v>219</v>
      </c>
      <c r="CR488">
        <v>0</v>
      </c>
      <c r="CW488">
        <v>93234</v>
      </c>
      <c r="CY488">
        <v>0</v>
      </c>
      <c r="CZ488">
        <v>0</v>
      </c>
      <c r="DA488">
        <v>1</v>
      </c>
      <c r="DB488">
        <v>0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"11/08/2021 17:56:08.171"</f>
        <v>11/08/2021 17:56:08.171</v>
      </c>
      <c r="C489" t="str">
        <f t="shared" si="22"/>
        <v>FFDFD3C0</v>
      </c>
      <c r="D489" t="s">
        <v>124</v>
      </c>
      <c r="E489">
        <v>8</v>
      </c>
      <c r="H489">
        <v>176</v>
      </c>
      <c r="I489" t="s">
        <v>114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"17:56:07.953"</f>
        <v>17:56:07.953</v>
      </c>
      <c r="T489" t="str">
        <f>"17:56:07.453"</f>
        <v>17:56:07.453</v>
      </c>
      <c r="U489" t="str">
        <f t="shared" si="21"/>
        <v>A38EF2</v>
      </c>
      <c r="V489">
        <v>0</v>
      </c>
      <c r="W489">
        <v>0</v>
      </c>
      <c r="X489">
        <v>2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323</v>
      </c>
      <c r="AJ489">
        <v>33.792485999999997</v>
      </c>
      <c r="AK489" t="s">
        <v>324</v>
      </c>
      <c r="AL489">
        <v>-84.887322999999995</v>
      </c>
      <c r="AM489">
        <v>25</v>
      </c>
      <c r="AN489">
        <v>2175</v>
      </c>
      <c r="AO489" t="s">
        <v>128</v>
      </c>
      <c r="AP489">
        <v>-14</v>
      </c>
      <c r="AQ489">
        <v>48</v>
      </c>
      <c r="AR489">
        <v>-1088</v>
      </c>
      <c r="AZ489">
        <v>1200</v>
      </c>
      <c r="BA489">
        <v>1</v>
      </c>
      <c r="BB489" t="str">
        <f t="shared" si="23"/>
        <v xml:space="preserve">N3284F  </v>
      </c>
      <c r="BC489">
        <v>1</v>
      </c>
      <c r="BE489">
        <v>0</v>
      </c>
      <c r="BF489">
        <v>0</v>
      </c>
      <c r="BG489">
        <v>0</v>
      </c>
      <c r="BH489">
        <v>2400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"17:56:07.958"</f>
        <v>17:56:07.958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118</v>
      </c>
      <c r="CQ489">
        <v>219</v>
      </c>
      <c r="CR489">
        <v>0</v>
      </c>
      <c r="CW489">
        <v>93234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"11/08/2021 17:56:09.984"</f>
        <v>11/08/2021 17:56:09.984</v>
      </c>
      <c r="C490" t="str">
        <f t="shared" si="22"/>
        <v>FFDFD3C0</v>
      </c>
      <c r="D490" t="s">
        <v>119</v>
      </c>
      <c r="E490">
        <v>5</v>
      </c>
      <c r="F490">
        <v>1005</v>
      </c>
      <c r="G490" t="s">
        <v>114</v>
      </c>
      <c r="J490" t="s">
        <v>120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"17:56:09.766"</f>
        <v>17:56:09.766</v>
      </c>
      <c r="T490" t="str">
        <f>"17:56:09.366"</f>
        <v>17:56:09.366</v>
      </c>
      <c r="U490" t="str">
        <f t="shared" si="21"/>
        <v>A38EF2</v>
      </c>
      <c r="V490">
        <v>0</v>
      </c>
      <c r="W490">
        <v>0</v>
      </c>
      <c r="X490">
        <v>2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1</v>
      </c>
      <c r="AI490" t="s">
        <v>325</v>
      </c>
      <c r="AJ490">
        <v>33.792957999999999</v>
      </c>
      <c r="AK490" t="s">
        <v>326</v>
      </c>
      <c r="AL490">
        <v>-84.887516000000005</v>
      </c>
      <c r="AM490">
        <v>25</v>
      </c>
      <c r="AN490">
        <v>2150</v>
      </c>
      <c r="AO490" t="s">
        <v>128</v>
      </c>
      <c r="AP490">
        <v>-20</v>
      </c>
      <c r="AQ490">
        <v>56</v>
      </c>
      <c r="AR490">
        <v>-1472</v>
      </c>
      <c r="AZ490">
        <v>1200</v>
      </c>
      <c r="BA490">
        <v>1</v>
      </c>
      <c r="BB490" t="str">
        <f t="shared" si="23"/>
        <v xml:space="preserve">N3284F  </v>
      </c>
      <c r="BC490">
        <v>1</v>
      </c>
      <c r="BE490">
        <v>0</v>
      </c>
      <c r="BF490">
        <v>0</v>
      </c>
      <c r="BG490">
        <v>0</v>
      </c>
      <c r="BH490">
        <v>2350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"17:56:09.773"</f>
        <v>17:56:09.773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118</v>
      </c>
      <c r="CQ490">
        <v>219</v>
      </c>
      <c r="CR490">
        <v>0</v>
      </c>
      <c r="CW490">
        <v>94667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"11/08/2021 17:56:09.984"</f>
        <v>11/08/2021 17:56:09.984</v>
      </c>
      <c r="C491" t="str">
        <f t="shared" si="22"/>
        <v>FFDFD3C0</v>
      </c>
      <c r="D491" t="s">
        <v>113</v>
      </c>
      <c r="E491">
        <v>4</v>
      </c>
      <c r="H491">
        <v>10</v>
      </c>
      <c r="I491" t="s">
        <v>114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"17:56:09.766"</f>
        <v>17:56:09.766</v>
      </c>
      <c r="T491" t="str">
        <f>"17:56:09.366"</f>
        <v>17:56:09.366</v>
      </c>
      <c r="U491" t="str">
        <f t="shared" si="21"/>
        <v>A38EF2</v>
      </c>
      <c r="V491">
        <v>0</v>
      </c>
      <c r="W491">
        <v>0</v>
      </c>
      <c r="X491">
        <v>2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325</v>
      </c>
      <c r="AJ491">
        <v>33.792957999999999</v>
      </c>
      <c r="AK491" t="s">
        <v>326</v>
      </c>
      <c r="AL491">
        <v>-84.887516000000005</v>
      </c>
      <c r="AM491">
        <v>25</v>
      </c>
      <c r="AN491">
        <v>2150</v>
      </c>
      <c r="AO491" t="s">
        <v>128</v>
      </c>
      <c r="AP491">
        <v>-20</v>
      </c>
      <c r="AQ491">
        <v>56</v>
      </c>
      <c r="AR491">
        <v>-1472</v>
      </c>
      <c r="AZ491">
        <v>1200</v>
      </c>
      <c r="BA491">
        <v>1</v>
      </c>
      <c r="BB491" t="str">
        <f t="shared" si="23"/>
        <v xml:space="preserve">N3284F  </v>
      </c>
      <c r="BC491">
        <v>1</v>
      </c>
      <c r="BE491">
        <v>0</v>
      </c>
      <c r="BF491">
        <v>0</v>
      </c>
      <c r="BG491">
        <v>0</v>
      </c>
      <c r="BH491">
        <v>2350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"17:56:09.773"</f>
        <v>17:56:09.773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118</v>
      </c>
      <c r="CQ491">
        <v>219</v>
      </c>
      <c r="CR491">
        <v>0</v>
      </c>
      <c r="CW491">
        <v>94667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"11/08/2021 17:56:09.984"</f>
        <v>11/08/2021 17:56:09.984</v>
      </c>
      <c r="C492" t="str">
        <f t="shared" si="22"/>
        <v>FFDFD3C0</v>
      </c>
      <c r="D492" t="s">
        <v>121</v>
      </c>
      <c r="E492">
        <v>4</v>
      </c>
      <c r="F492">
        <v>2004</v>
      </c>
      <c r="G492" t="s">
        <v>122</v>
      </c>
      <c r="J492" t="s">
        <v>123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"17:56:09.766"</f>
        <v>17:56:09.766</v>
      </c>
      <c r="T492" t="str">
        <f>"17:56:09.366"</f>
        <v>17:56:09.366</v>
      </c>
      <c r="U492" t="str">
        <f t="shared" si="21"/>
        <v>A38EF2</v>
      </c>
      <c r="V492">
        <v>0</v>
      </c>
      <c r="W492">
        <v>0</v>
      </c>
      <c r="X492">
        <v>2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325</v>
      </c>
      <c r="AJ492">
        <v>33.792957999999999</v>
      </c>
      <c r="AK492" t="s">
        <v>326</v>
      </c>
      <c r="AL492">
        <v>-84.887516000000005</v>
      </c>
      <c r="AM492">
        <v>25</v>
      </c>
      <c r="AN492">
        <v>2150</v>
      </c>
      <c r="AO492" t="s">
        <v>128</v>
      </c>
      <c r="AP492">
        <v>-20</v>
      </c>
      <c r="AQ492">
        <v>56</v>
      </c>
      <c r="AR492">
        <v>-1472</v>
      </c>
      <c r="AZ492">
        <v>1200</v>
      </c>
      <c r="BA492">
        <v>1</v>
      </c>
      <c r="BB492" t="str">
        <f t="shared" si="23"/>
        <v xml:space="preserve">N3284F  </v>
      </c>
      <c r="BC492">
        <v>1</v>
      </c>
      <c r="BE492">
        <v>0</v>
      </c>
      <c r="BF492">
        <v>0</v>
      </c>
      <c r="BG492">
        <v>0</v>
      </c>
      <c r="BH492">
        <v>2350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"17:56:09.773"</f>
        <v>17:56:09.773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118</v>
      </c>
      <c r="CQ492">
        <v>219</v>
      </c>
      <c r="CR492">
        <v>0</v>
      </c>
      <c r="CW492">
        <v>94667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"11/08/2021 17:56:10.000"</f>
        <v>11/08/2021 17:56:10.000</v>
      </c>
      <c r="C493" t="str">
        <f t="shared" si="22"/>
        <v>FFDFD3C0</v>
      </c>
      <c r="D493" t="s">
        <v>124</v>
      </c>
      <c r="E493">
        <v>8</v>
      </c>
      <c r="H493">
        <v>176</v>
      </c>
      <c r="I493" t="s">
        <v>114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"17:56:09.766"</f>
        <v>17:56:09.766</v>
      </c>
      <c r="T493" t="str">
        <f>"17:56:09.366"</f>
        <v>17:56:09.366</v>
      </c>
      <c r="U493" t="str">
        <f t="shared" si="21"/>
        <v>A38EF2</v>
      </c>
      <c r="V493">
        <v>0</v>
      </c>
      <c r="W493">
        <v>0</v>
      </c>
      <c r="X493">
        <v>2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325</v>
      </c>
      <c r="AJ493">
        <v>33.792957999999999</v>
      </c>
      <c r="AK493" t="s">
        <v>326</v>
      </c>
      <c r="AL493">
        <v>-84.887516000000005</v>
      </c>
      <c r="AM493">
        <v>25</v>
      </c>
      <c r="AN493">
        <v>2150</v>
      </c>
      <c r="AO493" t="s">
        <v>128</v>
      </c>
      <c r="AP493">
        <v>-20</v>
      </c>
      <c r="AQ493">
        <v>56</v>
      </c>
      <c r="AR493">
        <v>-1472</v>
      </c>
      <c r="AZ493">
        <v>1200</v>
      </c>
      <c r="BA493">
        <v>1</v>
      </c>
      <c r="BB493" t="str">
        <f t="shared" si="23"/>
        <v xml:space="preserve">N3284F  </v>
      </c>
      <c r="BC493">
        <v>1</v>
      </c>
      <c r="BE493">
        <v>0</v>
      </c>
      <c r="BF493">
        <v>0</v>
      </c>
      <c r="BG493">
        <v>0</v>
      </c>
      <c r="BH493">
        <v>2350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"17:56:09.773"</f>
        <v>17:56:09.773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118</v>
      </c>
      <c r="CQ493">
        <v>219</v>
      </c>
      <c r="CR493">
        <v>0</v>
      </c>
      <c r="CW493">
        <v>94667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"11/08/2021 17:56:11.043"</f>
        <v>11/08/2021 17:56:11.043</v>
      </c>
      <c r="C494" t="str">
        <f t="shared" si="22"/>
        <v>FFDFD3C0</v>
      </c>
      <c r="D494" t="s">
        <v>121</v>
      </c>
      <c r="E494">
        <v>4</v>
      </c>
      <c r="F494">
        <v>2004</v>
      </c>
      <c r="G494" t="s">
        <v>122</v>
      </c>
      <c r="J494" t="s">
        <v>123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"17:56:10.813"</f>
        <v>17:56:10.813</v>
      </c>
      <c r="T494" t="str">
        <f>"17:56:10.313"</f>
        <v>17:56:10.313</v>
      </c>
      <c r="U494" t="str">
        <f t="shared" si="21"/>
        <v>A38EF2</v>
      </c>
      <c r="V494">
        <v>0</v>
      </c>
      <c r="W494">
        <v>0</v>
      </c>
      <c r="X494">
        <v>2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327</v>
      </c>
      <c r="AJ494">
        <v>33.793301999999997</v>
      </c>
      <c r="AK494" t="s">
        <v>247</v>
      </c>
      <c r="AL494">
        <v>-84.887645000000006</v>
      </c>
      <c r="AM494">
        <v>25</v>
      </c>
      <c r="AN494">
        <v>2150</v>
      </c>
      <c r="AO494" t="s">
        <v>128</v>
      </c>
      <c r="AP494">
        <v>-22</v>
      </c>
      <c r="AQ494">
        <v>61</v>
      </c>
      <c r="AR494">
        <v>-1280</v>
      </c>
      <c r="AZ494">
        <v>1200</v>
      </c>
      <c r="BA494">
        <v>1</v>
      </c>
      <c r="BB494" t="str">
        <f t="shared" si="23"/>
        <v xml:space="preserve">N3284F  </v>
      </c>
      <c r="BC494">
        <v>1</v>
      </c>
      <c r="BE494">
        <v>0</v>
      </c>
      <c r="BF494">
        <v>0</v>
      </c>
      <c r="BG494">
        <v>0</v>
      </c>
      <c r="BH494">
        <v>2325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"17:56:10.815"</f>
        <v>17:56:10.815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118</v>
      </c>
      <c r="CQ494">
        <v>219</v>
      </c>
      <c r="CR494">
        <v>3</v>
      </c>
      <c r="CW494">
        <v>10091718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"11/08/2021 17:56:11.043"</f>
        <v>11/08/2021 17:56:11.043</v>
      </c>
      <c r="C495" t="str">
        <f t="shared" si="22"/>
        <v>FFDFD3C0</v>
      </c>
      <c r="D495" t="s">
        <v>124</v>
      </c>
      <c r="E495">
        <v>8</v>
      </c>
      <c r="H495">
        <v>176</v>
      </c>
      <c r="I495" t="s">
        <v>114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"17:56:10.813"</f>
        <v>17:56:10.813</v>
      </c>
      <c r="T495" t="str">
        <f>"17:56:10.313"</f>
        <v>17:56:10.313</v>
      </c>
      <c r="U495" t="str">
        <f t="shared" si="21"/>
        <v>A38EF2</v>
      </c>
      <c r="V495">
        <v>0</v>
      </c>
      <c r="W495">
        <v>0</v>
      </c>
      <c r="X495">
        <v>2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1</v>
      </c>
      <c r="AI495" t="s">
        <v>327</v>
      </c>
      <c r="AJ495">
        <v>33.793301999999997</v>
      </c>
      <c r="AK495" t="s">
        <v>247</v>
      </c>
      <c r="AL495">
        <v>-84.887645000000006</v>
      </c>
      <c r="AM495">
        <v>25</v>
      </c>
      <c r="AN495">
        <v>2150</v>
      </c>
      <c r="AO495" t="s">
        <v>128</v>
      </c>
      <c r="AP495">
        <v>-22</v>
      </c>
      <c r="AQ495">
        <v>61</v>
      </c>
      <c r="AR495">
        <v>-1280</v>
      </c>
      <c r="AZ495">
        <v>1200</v>
      </c>
      <c r="BA495">
        <v>1</v>
      </c>
      <c r="BB495" t="str">
        <f t="shared" si="23"/>
        <v xml:space="preserve">N3284F  </v>
      </c>
      <c r="BC495">
        <v>1</v>
      </c>
      <c r="BE495">
        <v>0</v>
      </c>
      <c r="BF495">
        <v>0</v>
      </c>
      <c r="BG495">
        <v>0</v>
      </c>
      <c r="BH495">
        <v>2325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"17:56:10.815"</f>
        <v>17:56:10.815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118</v>
      </c>
      <c r="CQ495">
        <v>219</v>
      </c>
      <c r="CR495">
        <v>3</v>
      </c>
      <c r="CW495">
        <v>10091718</v>
      </c>
      <c r="CY495">
        <v>0</v>
      </c>
      <c r="CZ495">
        <v>0</v>
      </c>
      <c r="DA495">
        <v>1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"11/08/2021 17:56:11.043"</f>
        <v>11/08/2021 17:56:11.043</v>
      </c>
      <c r="C496" t="str">
        <f t="shared" si="22"/>
        <v>FFDFD3C0</v>
      </c>
      <c r="D496" t="s">
        <v>113</v>
      </c>
      <c r="E496">
        <v>4</v>
      </c>
      <c r="H496">
        <v>10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"17:56:10.813"</f>
        <v>17:56:10.813</v>
      </c>
      <c r="T496" t="str">
        <f>"17:56:10.313"</f>
        <v>17:56:10.313</v>
      </c>
      <c r="U496" t="str">
        <f t="shared" si="21"/>
        <v>A38EF2</v>
      </c>
      <c r="V496">
        <v>0</v>
      </c>
      <c r="W496">
        <v>0</v>
      </c>
      <c r="X496">
        <v>2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327</v>
      </c>
      <c r="AJ496">
        <v>33.793301999999997</v>
      </c>
      <c r="AK496" t="s">
        <v>247</v>
      </c>
      <c r="AL496">
        <v>-84.887645000000006</v>
      </c>
      <c r="AM496">
        <v>25</v>
      </c>
      <c r="AN496">
        <v>2150</v>
      </c>
      <c r="AO496" t="s">
        <v>128</v>
      </c>
      <c r="AP496">
        <v>-22</v>
      </c>
      <c r="AQ496">
        <v>61</v>
      </c>
      <c r="AR496">
        <v>-1280</v>
      </c>
      <c r="AZ496">
        <v>1200</v>
      </c>
      <c r="BA496">
        <v>1</v>
      </c>
      <c r="BB496" t="str">
        <f t="shared" si="23"/>
        <v xml:space="preserve">N3284F  </v>
      </c>
      <c r="BC496">
        <v>1</v>
      </c>
      <c r="BE496">
        <v>0</v>
      </c>
      <c r="BF496">
        <v>0</v>
      </c>
      <c r="BG496">
        <v>0</v>
      </c>
      <c r="BH496">
        <v>2325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"17:56:10.815"</f>
        <v>17:56:10.815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118</v>
      </c>
      <c r="CQ496">
        <v>219</v>
      </c>
      <c r="CR496">
        <v>3</v>
      </c>
      <c r="CW496">
        <v>10091718</v>
      </c>
      <c r="CY496">
        <v>0</v>
      </c>
      <c r="CZ496">
        <v>0</v>
      </c>
      <c r="DA496">
        <v>1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"11/08/2021 17:56:11.043"</f>
        <v>11/08/2021 17:56:11.043</v>
      </c>
      <c r="C497" t="str">
        <f t="shared" si="22"/>
        <v>FFDFD3C0</v>
      </c>
      <c r="D497" t="s">
        <v>119</v>
      </c>
      <c r="E497">
        <v>5</v>
      </c>
      <c r="F497">
        <v>1005</v>
      </c>
      <c r="G497" t="s">
        <v>114</v>
      </c>
      <c r="J497" t="s">
        <v>120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"17:56:10.813"</f>
        <v>17:56:10.813</v>
      </c>
      <c r="T497" t="str">
        <f>"17:56:10.313"</f>
        <v>17:56:10.313</v>
      </c>
      <c r="U497" t="str">
        <f t="shared" si="21"/>
        <v>A38EF2</v>
      </c>
      <c r="V497">
        <v>0</v>
      </c>
      <c r="W497">
        <v>0</v>
      </c>
      <c r="X497">
        <v>2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327</v>
      </c>
      <c r="AJ497">
        <v>33.793301999999997</v>
      </c>
      <c r="AK497" t="s">
        <v>247</v>
      </c>
      <c r="AL497">
        <v>-84.887645000000006</v>
      </c>
      <c r="AM497">
        <v>25</v>
      </c>
      <c r="AN497">
        <v>2150</v>
      </c>
      <c r="AO497" t="s">
        <v>128</v>
      </c>
      <c r="AP497">
        <v>-22</v>
      </c>
      <c r="AQ497">
        <v>61</v>
      </c>
      <c r="AR497">
        <v>-1280</v>
      </c>
      <c r="AZ497">
        <v>1200</v>
      </c>
      <c r="BA497">
        <v>1</v>
      </c>
      <c r="BB497" t="str">
        <f t="shared" si="23"/>
        <v xml:space="preserve">N3284F  </v>
      </c>
      <c r="BC497">
        <v>1</v>
      </c>
      <c r="BE497">
        <v>0</v>
      </c>
      <c r="BF497">
        <v>0</v>
      </c>
      <c r="BG497">
        <v>0</v>
      </c>
      <c r="BH497">
        <v>2325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"17:56:10.815"</f>
        <v>17:56:10.815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118</v>
      </c>
      <c r="CQ497">
        <v>219</v>
      </c>
      <c r="CR497">
        <v>3</v>
      </c>
      <c r="CW497">
        <v>10091718</v>
      </c>
      <c r="CY497">
        <v>0</v>
      </c>
      <c r="CZ497">
        <v>0</v>
      </c>
      <c r="DA497">
        <v>1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"11/08/2021 17:56:12.108"</f>
        <v>11/08/2021 17:56:12.108</v>
      </c>
      <c r="C498" t="str">
        <f t="shared" si="22"/>
        <v>FFDFD3C0</v>
      </c>
      <c r="D498" t="s">
        <v>119</v>
      </c>
      <c r="E498">
        <v>5</v>
      </c>
      <c r="F498">
        <v>1005</v>
      </c>
      <c r="G498" t="s">
        <v>114</v>
      </c>
      <c r="J498" t="s">
        <v>120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"17:56:11.688"</f>
        <v>17:56:11.688</v>
      </c>
      <c r="T498" t="str">
        <f>"17:56:11.288"</f>
        <v>17:56:11.288</v>
      </c>
      <c r="U498" t="str">
        <f t="shared" si="21"/>
        <v>A38EF2</v>
      </c>
      <c r="V498">
        <v>0</v>
      </c>
      <c r="W498">
        <v>0</v>
      </c>
      <c r="X498">
        <v>2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328</v>
      </c>
      <c r="AJ498">
        <v>33.793537999999998</v>
      </c>
      <c r="AK498" t="s">
        <v>245</v>
      </c>
      <c r="AL498">
        <v>-84.887773999999993</v>
      </c>
      <c r="AM498">
        <v>25</v>
      </c>
      <c r="AN498">
        <v>2125</v>
      </c>
      <c r="AO498" t="s">
        <v>128</v>
      </c>
      <c r="AP498">
        <v>-25</v>
      </c>
      <c r="AQ498">
        <v>65</v>
      </c>
      <c r="AR498">
        <v>-1408</v>
      </c>
      <c r="AZ498">
        <v>1200</v>
      </c>
      <c r="BA498">
        <v>1</v>
      </c>
      <c r="BB498" t="str">
        <f t="shared" si="23"/>
        <v xml:space="preserve">N3284F  </v>
      </c>
      <c r="BC498">
        <v>1</v>
      </c>
      <c r="BE498">
        <v>0</v>
      </c>
      <c r="BF498">
        <v>0</v>
      </c>
      <c r="BG498">
        <v>0</v>
      </c>
      <c r="BH498">
        <v>2300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"17:56:11.692"</f>
        <v>17:56:11.692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118</v>
      </c>
      <c r="CQ498">
        <v>219</v>
      </c>
      <c r="CR498">
        <v>3</v>
      </c>
      <c r="CW498">
        <v>10093102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"11/08/2021 17:56:12.108"</f>
        <v>11/08/2021 17:56:12.108</v>
      </c>
      <c r="C499" t="str">
        <f t="shared" si="22"/>
        <v>FFDFD3C0</v>
      </c>
      <c r="D499" t="s">
        <v>113</v>
      </c>
      <c r="E499">
        <v>4</v>
      </c>
      <c r="H499">
        <v>10</v>
      </c>
      <c r="I499" t="s">
        <v>114</v>
      </c>
      <c r="J499" t="s">
        <v>115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"17:56:11.688"</f>
        <v>17:56:11.688</v>
      </c>
      <c r="T499" t="str">
        <f>"17:56:11.288"</f>
        <v>17:56:11.288</v>
      </c>
      <c r="U499" t="str">
        <f t="shared" si="21"/>
        <v>A38EF2</v>
      </c>
      <c r="V499">
        <v>0</v>
      </c>
      <c r="W499">
        <v>0</v>
      </c>
      <c r="X499">
        <v>2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328</v>
      </c>
      <c r="AJ499">
        <v>33.793537999999998</v>
      </c>
      <c r="AK499" t="s">
        <v>245</v>
      </c>
      <c r="AL499">
        <v>-84.887773999999993</v>
      </c>
      <c r="AM499">
        <v>25</v>
      </c>
      <c r="AN499">
        <v>2125</v>
      </c>
      <c r="AO499" t="s">
        <v>128</v>
      </c>
      <c r="AP499">
        <v>-25</v>
      </c>
      <c r="AQ499">
        <v>65</v>
      </c>
      <c r="AR499">
        <v>-1408</v>
      </c>
      <c r="AZ499">
        <v>1200</v>
      </c>
      <c r="BA499">
        <v>1</v>
      </c>
      <c r="BB499" t="str">
        <f t="shared" si="23"/>
        <v xml:space="preserve">N3284F  </v>
      </c>
      <c r="BC499">
        <v>1</v>
      </c>
      <c r="BE499">
        <v>0</v>
      </c>
      <c r="BF499">
        <v>0</v>
      </c>
      <c r="BG499">
        <v>0</v>
      </c>
      <c r="BH499">
        <v>2300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"17:56:11.692"</f>
        <v>17:56:11.692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118</v>
      </c>
      <c r="CQ499">
        <v>219</v>
      </c>
      <c r="CR499">
        <v>3</v>
      </c>
      <c r="CW499">
        <v>10093102</v>
      </c>
      <c r="CY499">
        <v>0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"11/08/2021 17:56:12.108"</f>
        <v>11/08/2021 17:56:12.108</v>
      </c>
      <c r="C500" t="str">
        <f t="shared" si="22"/>
        <v>FFDFD3C0</v>
      </c>
      <c r="D500" t="s">
        <v>121</v>
      </c>
      <c r="E500">
        <v>4</v>
      </c>
      <c r="F500">
        <v>2004</v>
      </c>
      <c r="G500" t="s">
        <v>122</v>
      </c>
      <c r="J500" t="s">
        <v>123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"17:56:11.688"</f>
        <v>17:56:11.688</v>
      </c>
      <c r="T500" t="str">
        <f>"17:56:11.288"</f>
        <v>17:56:11.288</v>
      </c>
      <c r="U500" t="str">
        <f t="shared" si="21"/>
        <v>A38EF2</v>
      </c>
      <c r="V500">
        <v>0</v>
      </c>
      <c r="W500">
        <v>0</v>
      </c>
      <c r="X500">
        <v>2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1</v>
      </c>
      <c r="AI500" t="s">
        <v>328</v>
      </c>
      <c r="AJ500">
        <v>33.793537999999998</v>
      </c>
      <c r="AK500" t="s">
        <v>245</v>
      </c>
      <c r="AL500">
        <v>-84.887773999999993</v>
      </c>
      <c r="AM500">
        <v>25</v>
      </c>
      <c r="AN500">
        <v>2125</v>
      </c>
      <c r="AO500" t="s">
        <v>128</v>
      </c>
      <c r="AP500">
        <v>-25</v>
      </c>
      <c r="AQ500">
        <v>65</v>
      </c>
      <c r="AR500">
        <v>-1408</v>
      </c>
      <c r="AZ500">
        <v>1200</v>
      </c>
      <c r="BA500">
        <v>1</v>
      </c>
      <c r="BB500" t="str">
        <f t="shared" si="23"/>
        <v xml:space="preserve">N3284F  </v>
      </c>
      <c r="BC500">
        <v>1</v>
      </c>
      <c r="BE500">
        <v>0</v>
      </c>
      <c r="BF500">
        <v>0</v>
      </c>
      <c r="BG500">
        <v>0</v>
      </c>
      <c r="BH500">
        <v>2300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"17:56:11.692"</f>
        <v>17:56:11.692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118</v>
      </c>
      <c r="CQ500">
        <v>219</v>
      </c>
      <c r="CR500">
        <v>3</v>
      </c>
      <c r="CW500">
        <v>10093102</v>
      </c>
      <c r="CY500">
        <v>0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"11/08/2021 17:56:12.123"</f>
        <v>11/08/2021 17:56:12.123</v>
      </c>
      <c r="C501" t="str">
        <f t="shared" si="22"/>
        <v>FFDFD3C0</v>
      </c>
      <c r="D501" t="s">
        <v>124</v>
      </c>
      <c r="E501">
        <v>8</v>
      </c>
      <c r="H501">
        <v>176</v>
      </c>
      <c r="I501" t="s">
        <v>114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"17:56:11.688"</f>
        <v>17:56:11.688</v>
      </c>
      <c r="T501" t="str">
        <f>"17:56:11.288"</f>
        <v>17:56:11.288</v>
      </c>
      <c r="U501" t="str">
        <f t="shared" si="21"/>
        <v>A38EF2</v>
      </c>
      <c r="V501">
        <v>0</v>
      </c>
      <c r="W501">
        <v>0</v>
      </c>
      <c r="X501">
        <v>2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328</v>
      </c>
      <c r="AJ501">
        <v>33.793537999999998</v>
      </c>
      <c r="AK501" t="s">
        <v>245</v>
      </c>
      <c r="AL501">
        <v>-84.887773999999993</v>
      </c>
      <c r="AM501">
        <v>25</v>
      </c>
      <c r="AN501">
        <v>2125</v>
      </c>
      <c r="AO501" t="s">
        <v>128</v>
      </c>
      <c r="AP501">
        <v>-25</v>
      </c>
      <c r="AQ501">
        <v>65</v>
      </c>
      <c r="AR501">
        <v>-1408</v>
      </c>
      <c r="AZ501">
        <v>1200</v>
      </c>
      <c r="BA501">
        <v>1</v>
      </c>
      <c r="BB501" t="str">
        <f t="shared" si="23"/>
        <v xml:space="preserve">N3284F  </v>
      </c>
      <c r="BC501">
        <v>1</v>
      </c>
      <c r="BE501">
        <v>0</v>
      </c>
      <c r="BF501">
        <v>0</v>
      </c>
      <c r="BG501">
        <v>0</v>
      </c>
      <c r="BH501">
        <v>2300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"17:56:11.692"</f>
        <v>17:56:11.692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118</v>
      </c>
      <c r="CQ501">
        <v>219</v>
      </c>
      <c r="CR501">
        <v>3</v>
      </c>
      <c r="CW501">
        <v>10093102</v>
      </c>
      <c r="CY501">
        <v>0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"11/08/2021 17:56:13.128"</f>
        <v>11/08/2021 17:56:13.128</v>
      </c>
      <c r="C502" t="str">
        <f t="shared" si="22"/>
        <v>FFDFD3C0</v>
      </c>
      <c r="D502" t="s">
        <v>124</v>
      </c>
      <c r="E502">
        <v>8</v>
      </c>
      <c r="H502">
        <v>176</v>
      </c>
      <c r="I502" t="s">
        <v>114</v>
      </c>
      <c r="J502" t="s">
        <v>125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"17:56:12.641"</f>
        <v>17:56:12.641</v>
      </c>
      <c r="T502" t="str">
        <f>"17:56:12.141"</f>
        <v>17:56:12.141</v>
      </c>
      <c r="U502" t="str">
        <f t="shared" si="21"/>
        <v>A38EF2</v>
      </c>
      <c r="V502">
        <v>0</v>
      </c>
      <c r="W502">
        <v>0</v>
      </c>
      <c r="X502">
        <v>2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329</v>
      </c>
      <c r="AJ502">
        <v>33.793858999999998</v>
      </c>
      <c r="AK502" t="s">
        <v>241</v>
      </c>
      <c r="AL502">
        <v>-84.887923999999998</v>
      </c>
      <c r="AM502">
        <v>25</v>
      </c>
      <c r="AN502">
        <v>2100</v>
      </c>
      <c r="AO502" t="s">
        <v>128</v>
      </c>
      <c r="AP502">
        <v>-27</v>
      </c>
      <c r="AQ502">
        <v>69</v>
      </c>
      <c r="AR502">
        <v>-1792</v>
      </c>
      <c r="AZ502">
        <v>1200</v>
      </c>
      <c r="BA502">
        <v>1</v>
      </c>
      <c r="BB502" t="str">
        <f t="shared" si="23"/>
        <v xml:space="preserve">N3284F  </v>
      </c>
      <c r="BC502">
        <v>1</v>
      </c>
      <c r="BE502">
        <v>0</v>
      </c>
      <c r="BF502">
        <v>0</v>
      </c>
      <c r="BG502">
        <v>0</v>
      </c>
      <c r="BH502">
        <v>2300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"17:56:12.642"</f>
        <v>17:56:12.642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118</v>
      </c>
      <c r="CQ502">
        <v>219</v>
      </c>
      <c r="CR502">
        <v>0</v>
      </c>
      <c r="CW502">
        <v>96951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"11/08/2021 17:56:14.348"</f>
        <v>11/08/2021 17:56:14.348</v>
      </c>
      <c r="C503" t="str">
        <f t="shared" si="22"/>
        <v>FFDFD3C0</v>
      </c>
      <c r="D503" t="s">
        <v>113</v>
      </c>
      <c r="E503">
        <v>4</v>
      </c>
      <c r="H503">
        <v>10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"17:56:13.516"</f>
        <v>17:56:13.516</v>
      </c>
      <c r="T503" t="str">
        <f>"17:56:13.116"</f>
        <v>17:56:13.116</v>
      </c>
      <c r="U503" t="str">
        <f t="shared" si="21"/>
        <v>A38EF2</v>
      </c>
      <c r="V503">
        <v>0</v>
      </c>
      <c r="W503">
        <v>0</v>
      </c>
      <c r="X503">
        <v>2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330</v>
      </c>
      <c r="AJ503">
        <v>33.794181000000002</v>
      </c>
      <c r="AK503" t="s">
        <v>331</v>
      </c>
      <c r="AL503">
        <v>-84.888052999999999</v>
      </c>
      <c r="AM503">
        <v>25</v>
      </c>
      <c r="AN503">
        <v>2075</v>
      </c>
      <c r="AO503" t="s">
        <v>128</v>
      </c>
      <c r="AP503">
        <v>-29</v>
      </c>
      <c r="AQ503">
        <v>73</v>
      </c>
      <c r="AR503">
        <v>-1600</v>
      </c>
      <c r="AZ503">
        <v>1200</v>
      </c>
      <c r="BA503">
        <v>1</v>
      </c>
      <c r="BB503" t="str">
        <f t="shared" si="23"/>
        <v xml:space="preserve">N3284F  </v>
      </c>
      <c r="BC503">
        <v>1</v>
      </c>
      <c r="BE503">
        <v>0</v>
      </c>
      <c r="BF503">
        <v>0</v>
      </c>
      <c r="BG503">
        <v>0</v>
      </c>
      <c r="BH503">
        <v>2275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"17:56:13.522"</f>
        <v>17:56:13.522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118</v>
      </c>
      <c r="CQ503">
        <v>219</v>
      </c>
      <c r="CR503">
        <v>0</v>
      </c>
      <c r="CW503">
        <v>97709</v>
      </c>
      <c r="CY503">
        <v>1</v>
      </c>
      <c r="CZ503">
        <v>0</v>
      </c>
      <c r="DA503">
        <v>0</v>
      </c>
      <c r="DB503">
        <v>0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"11/08/2021 17:56:14.348"</f>
        <v>11/08/2021 17:56:14.348</v>
      </c>
      <c r="C504" t="str">
        <f t="shared" si="22"/>
        <v>FFDFD3C0</v>
      </c>
      <c r="D504" t="s">
        <v>119</v>
      </c>
      <c r="E504">
        <v>5</v>
      </c>
      <c r="F504">
        <v>1005</v>
      </c>
      <c r="G504" t="s">
        <v>114</v>
      </c>
      <c r="J504" t="s">
        <v>120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"17:56:13.516"</f>
        <v>17:56:13.516</v>
      </c>
      <c r="T504" t="str">
        <f>"17:56:13.116"</f>
        <v>17:56:13.116</v>
      </c>
      <c r="U504" t="str">
        <f t="shared" si="21"/>
        <v>A38EF2</v>
      </c>
      <c r="V504">
        <v>0</v>
      </c>
      <c r="W504">
        <v>0</v>
      </c>
      <c r="X504">
        <v>2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1</v>
      </c>
      <c r="AI504" t="s">
        <v>330</v>
      </c>
      <c r="AJ504">
        <v>33.794181000000002</v>
      </c>
      <c r="AK504" t="s">
        <v>331</v>
      </c>
      <c r="AL504">
        <v>-84.888052999999999</v>
      </c>
      <c r="AM504">
        <v>25</v>
      </c>
      <c r="AN504">
        <v>2075</v>
      </c>
      <c r="AO504" t="s">
        <v>128</v>
      </c>
      <c r="AP504">
        <v>-29</v>
      </c>
      <c r="AQ504">
        <v>73</v>
      </c>
      <c r="AR504">
        <v>-1600</v>
      </c>
      <c r="AZ504">
        <v>1200</v>
      </c>
      <c r="BA504">
        <v>1</v>
      </c>
      <c r="BB504" t="str">
        <f t="shared" si="23"/>
        <v xml:space="preserve">N3284F  </v>
      </c>
      <c r="BC504">
        <v>1</v>
      </c>
      <c r="BE504">
        <v>0</v>
      </c>
      <c r="BF504">
        <v>0</v>
      </c>
      <c r="BG504">
        <v>0</v>
      </c>
      <c r="BH504">
        <v>2275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"17:56:13.522"</f>
        <v>17:56:13.522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118</v>
      </c>
      <c r="CQ504">
        <v>219</v>
      </c>
      <c r="CR504">
        <v>0</v>
      </c>
      <c r="CW504">
        <v>97709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"11/08/2021 17:56:14.864"</f>
        <v>11/08/2021 17:56:14.864</v>
      </c>
      <c r="C505" t="str">
        <f t="shared" si="22"/>
        <v>FFDFD3C0</v>
      </c>
      <c r="D505" t="s">
        <v>113</v>
      </c>
      <c r="E505">
        <v>4</v>
      </c>
      <c r="H505">
        <v>10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"17:56:14.570"</f>
        <v>17:56:14.570</v>
      </c>
      <c r="T505" t="str">
        <f>"17:56:14.170"</f>
        <v>17:56:14.170</v>
      </c>
      <c r="U505" t="str">
        <f t="shared" si="21"/>
        <v>A38EF2</v>
      </c>
      <c r="V505">
        <v>0</v>
      </c>
      <c r="W505">
        <v>0</v>
      </c>
      <c r="X505">
        <v>2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332</v>
      </c>
      <c r="AJ505">
        <v>33.794545999999997</v>
      </c>
      <c r="AK505" t="s">
        <v>333</v>
      </c>
      <c r="AL505">
        <v>-84.888203000000004</v>
      </c>
      <c r="AM505">
        <v>25</v>
      </c>
      <c r="AN505">
        <v>2050</v>
      </c>
      <c r="AO505" t="s">
        <v>128</v>
      </c>
      <c r="AP505">
        <v>-29</v>
      </c>
      <c r="AQ505">
        <v>78</v>
      </c>
      <c r="AR505">
        <v>-1216</v>
      </c>
      <c r="AZ505">
        <v>1200</v>
      </c>
      <c r="BA505">
        <v>1</v>
      </c>
      <c r="BB505" t="str">
        <f t="shared" si="23"/>
        <v xml:space="preserve">N3284F  </v>
      </c>
      <c r="BC505">
        <v>1</v>
      </c>
      <c r="BE505">
        <v>0</v>
      </c>
      <c r="BF505">
        <v>0</v>
      </c>
      <c r="BG505">
        <v>0</v>
      </c>
      <c r="BH505">
        <v>2250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"17:56:14.572"</f>
        <v>17:56:14.572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118</v>
      </c>
      <c r="CQ505">
        <v>219</v>
      </c>
      <c r="CR505">
        <v>3</v>
      </c>
      <c r="CW505">
        <v>10097782</v>
      </c>
      <c r="CY505">
        <v>1</v>
      </c>
      <c r="CZ505">
        <v>0</v>
      </c>
      <c r="DA505">
        <v>0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"11/08/2021 17:56:14.864"</f>
        <v>11/08/2021 17:56:14.864</v>
      </c>
      <c r="C506" t="str">
        <f t="shared" si="22"/>
        <v>FFDFD3C0</v>
      </c>
      <c r="D506" t="s">
        <v>119</v>
      </c>
      <c r="E506">
        <v>5</v>
      </c>
      <c r="F506">
        <v>1005</v>
      </c>
      <c r="G506" t="s">
        <v>114</v>
      </c>
      <c r="J506" t="s">
        <v>120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"17:56:14.570"</f>
        <v>17:56:14.570</v>
      </c>
      <c r="T506" t="str">
        <f>"17:56:14.170"</f>
        <v>17:56:14.170</v>
      </c>
      <c r="U506" t="str">
        <f t="shared" si="21"/>
        <v>A38EF2</v>
      </c>
      <c r="V506">
        <v>0</v>
      </c>
      <c r="W506">
        <v>0</v>
      </c>
      <c r="X506">
        <v>2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332</v>
      </c>
      <c r="AJ506">
        <v>33.794545999999997</v>
      </c>
      <c r="AK506" t="s">
        <v>333</v>
      </c>
      <c r="AL506">
        <v>-84.888203000000004</v>
      </c>
      <c r="AM506">
        <v>25</v>
      </c>
      <c r="AN506">
        <v>2050</v>
      </c>
      <c r="AO506" t="s">
        <v>128</v>
      </c>
      <c r="AP506">
        <v>-29</v>
      </c>
      <c r="AQ506">
        <v>78</v>
      </c>
      <c r="AR506">
        <v>-1216</v>
      </c>
      <c r="AZ506">
        <v>1200</v>
      </c>
      <c r="BA506">
        <v>1</v>
      </c>
      <c r="BB506" t="str">
        <f t="shared" si="23"/>
        <v xml:space="preserve">N3284F  </v>
      </c>
      <c r="BC506">
        <v>1</v>
      </c>
      <c r="BE506">
        <v>0</v>
      </c>
      <c r="BF506">
        <v>0</v>
      </c>
      <c r="BG506">
        <v>0</v>
      </c>
      <c r="BH506">
        <v>2250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"17:56:14.572"</f>
        <v>17:56:14.572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118</v>
      </c>
      <c r="CQ506">
        <v>219</v>
      </c>
      <c r="CR506">
        <v>3</v>
      </c>
      <c r="CW506">
        <v>10097782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"11/08/2021 17:56:14.895"</f>
        <v>11/08/2021 17:56:14.895</v>
      </c>
      <c r="C507" t="str">
        <f t="shared" si="22"/>
        <v>FFDFD3C0</v>
      </c>
      <c r="D507" t="s">
        <v>124</v>
      </c>
      <c r="E507">
        <v>8</v>
      </c>
      <c r="H507">
        <v>176</v>
      </c>
      <c r="I507" t="s">
        <v>114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"17:56:14.570"</f>
        <v>17:56:14.570</v>
      </c>
      <c r="T507" t="str">
        <f>"17:56:14.170"</f>
        <v>17:56:14.170</v>
      </c>
      <c r="U507" t="str">
        <f t="shared" si="21"/>
        <v>A38EF2</v>
      </c>
      <c r="V507">
        <v>0</v>
      </c>
      <c r="W507">
        <v>0</v>
      </c>
      <c r="X507">
        <v>2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332</v>
      </c>
      <c r="AJ507">
        <v>33.794545999999997</v>
      </c>
      <c r="AK507" t="s">
        <v>333</v>
      </c>
      <c r="AL507">
        <v>-84.888203000000004</v>
      </c>
      <c r="AM507">
        <v>25</v>
      </c>
      <c r="AN507">
        <v>2050</v>
      </c>
      <c r="AO507" t="s">
        <v>128</v>
      </c>
      <c r="AP507">
        <v>-29</v>
      </c>
      <c r="AQ507">
        <v>78</v>
      </c>
      <c r="AR507">
        <v>-1216</v>
      </c>
      <c r="AZ507">
        <v>1200</v>
      </c>
      <c r="BA507">
        <v>1</v>
      </c>
      <c r="BB507" t="str">
        <f t="shared" si="23"/>
        <v xml:space="preserve">N3284F  </v>
      </c>
      <c r="BC507">
        <v>1</v>
      </c>
      <c r="BE507">
        <v>0</v>
      </c>
      <c r="BF507">
        <v>0</v>
      </c>
      <c r="BG507">
        <v>0</v>
      </c>
      <c r="BH507">
        <v>2250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"17:56:14.572"</f>
        <v>17:56:14.572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118</v>
      </c>
      <c r="CQ507">
        <v>219</v>
      </c>
      <c r="CR507">
        <v>3</v>
      </c>
      <c r="CW507">
        <v>10097782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"11/08/2021 17:56:14.895"</f>
        <v>11/08/2021 17:56:14.895</v>
      </c>
      <c r="C508" t="str">
        <f t="shared" si="22"/>
        <v>FFDFD3C0</v>
      </c>
      <c r="D508" t="s">
        <v>121</v>
      </c>
      <c r="E508">
        <v>4</v>
      </c>
      <c r="F508">
        <v>2004</v>
      </c>
      <c r="G508" t="s">
        <v>122</v>
      </c>
      <c r="J508" t="s">
        <v>123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"17:56:14.570"</f>
        <v>17:56:14.570</v>
      </c>
      <c r="T508" t="str">
        <f>"17:56:14.170"</f>
        <v>17:56:14.170</v>
      </c>
      <c r="U508" t="str">
        <f t="shared" si="21"/>
        <v>A38EF2</v>
      </c>
      <c r="V508">
        <v>0</v>
      </c>
      <c r="W508">
        <v>0</v>
      </c>
      <c r="X508">
        <v>2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1</v>
      </c>
      <c r="AI508" t="s">
        <v>332</v>
      </c>
      <c r="AJ508">
        <v>33.794545999999997</v>
      </c>
      <c r="AK508" t="s">
        <v>333</v>
      </c>
      <c r="AL508">
        <v>-84.888203000000004</v>
      </c>
      <c r="AM508">
        <v>25</v>
      </c>
      <c r="AN508">
        <v>2050</v>
      </c>
      <c r="AO508" t="s">
        <v>128</v>
      </c>
      <c r="AP508">
        <v>-29</v>
      </c>
      <c r="AQ508">
        <v>78</v>
      </c>
      <c r="AR508">
        <v>-1216</v>
      </c>
      <c r="AZ508">
        <v>1200</v>
      </c>
      <c r="BA508">
        <v>1</v>
      </c>
      <c r="BB508" t="str">
        <f t="shared" si="23"/>
        <v xml:space="preserve">N3284F  </v>
      </c>
      <c r="BC508">
        <v>1</v>
      </c>
      <c r="BE508">
        <v>0</v>
      </c>
      <c r="BF508">
        <v>0</v>
      </c>
      <c r="BG508">
        <v>0</v>
      </c>
      <c r="BH508">
        <v>2250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"17:56:14.572"</f>
        <v>17:56:14.572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118</v>
      </c>
      <c r="CQ508">
        <v>219</v>
      </c>
      <c r="CR508">
        <v>3</v>
      </c>
      <c r="CW508">
        <v>10097782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"11/08/2021 17:56:16.942"</f>
        <v>11/08/2021 17:56:16.942</v>
      </c>
      <c r="C509" t="str">
        <f t="shared" si="22"/>
        <v>FFDFD3C0</v>
      </c>
      <c r="D509" t="s">
        <v>113</v>
      </c>
      <c r="E509">
        <v>4</v>
      </c>
      <c r="H509">
        <v>10</v>
      </c>
      <c r="I509" t="s">
        <v>114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"17:56:16.703"</f>
        <v>17:56:16.703</v>
      </c>
      <c r="T509" t="str">
        <f>"17:56:16.203"</f>
        <v>17:56:16.203</v>
      </c>
      <c r="U509" t="str">
        <f t="shared" si="21"/>
        <v>A38EF2</v>
      </c>
      <c r="V509">
        <v>0</v>
      </c>
      <c r="W509">
        <v>0</v>
      </c>
      <c r="X509">
        <v>2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334</v>
      </c>
      <c r="AJ509">
        <v>33.795361999999997</v>
      </c>
      <c r="AK509" t="s">
        <v>150</v>
      </c>
      <c r="AL509">
        <v>-84.888546000000005</v>
      </c>
      <c r="AM509">
        <v>25</v>
      </c>
      <c r="AN509">
        <v>2000</v>
      </c>
      <c r="AO509" t="s">
        <v>128</v>
      </c>
      <c r="AP509">
        <v>-28</v>
      </c>
      <c r="AQ509">
        <v>83</v>
      </c>
      <c r="AR509">
        <v>-448</v>
      </c>
      <c r="AZ509">
        <v>1200</v>
      </c>
      <c r="BA509">
        <v>1</v>
      </c>
      <c r="BB509" t="str">
        <f t="shared" si="23"/>
        <v xml:space="preserve">N3284F  </v>
      </c>
      <c r="BC509">
        <v>1</v>
      </c>
      <c r="BE509">
        <v>0</v>
      </c>
      <c r="BF509">
        <v>0</v>
      </c>
      <c r="BG509">
        <v>0</v>
      </c>
      <c r="BH509">
        <v>2200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"17:56:16.709"</f>
        <v>17:56:16.709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118</v>
      </c>
      <c r="CQ509">
        <v>219</v>
      </c>
      <c r="CR509">
        <v>3</v>
      </c>
      <c r="CW509">
        <v>10101197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"11/08/2021 17:56:16.942"</f>
        <v>11/08/2021 17:56:16.942</v>
      </c>
      <c r="C510" t="str">
        <f t="shared" si="22"/>
        <v>FFDFD3C0</v>
      </c>
      <c r="D510" t="s">
        <v>119</v>
      </c>
      <c r="E510">
        <v>5</v>
      </c>
      <c r="F510">
        <v>1005</v>
      </c>
      <c r="G510" t="s">
        <v>114</v>
      </c>
      <c r="J510" t="s">
        <v>120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"17:56:16.703"</f>
        <v>17:56:16.703</v>
      </c>
      <c r="T510" t="str">
        <f>"17:56:16.203"</f>
        <v>17:56:16.203</v>
      </c>
      <c r="U510" t="str">
        <f t="shared" si="21"/>
        <v>A38EF2</v>
      </c>
      <c r="V510">
        <v>0</v>
      </c>
      <c r="W510">
        <v>0</v>
      </c>
      <c r="X510">
        <v>2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334</v>
      </c>
      <c r="AJ510">
        <v>33.795361999999997</v>
      </c>
      <c r="AK510" t="s">
        <v>150</v>
      </c>
      <c r="AL510">
        <v>-84.888546000000005</v>
      </c>
      <c r="AM510">
        <v>25</v>
      </c>
      <c r="AN510">
        <v>2000</v>
      </c>
      <c r="AO510" t="s">
        <v>128</v>
      </c>
      <c r="AP510">
        <v>-28</v>
      </c>
      <c r="AQ510">
        <v>83</v>
      </c>
      <c r="AR510">
        <v>-448</v>
      </c>
      <c r="AZ510">
        <v>1200</v>
      </c>
      <c r="BA510">
        <v>1</v>
      </c>
      <c r="BB510" t="str">
        <f t="shared" si="23"/>
        <v xml:space="preserve">N3284F  </v>
      </c>
      <c r="BC510">
        <v>1</v>
      </c>
      <c r="BE510">
        <v>0</v>
      </c>
      <c r="BF510">
        <v>0</v>
      </c>
      <c r="BG510">
        <v>0</v>
      </c>
      <c r="BH510">
        <v>2200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"17:56:16.709"</f>
        <v>17:56:16.709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118</v>
      </c>
      <c r="CQ510">
        <v>219</v>
      </c>
      <c r="CR510">
        <v>3</v>
      </c>
      <c r="CW510">
        <v>10101197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"11/08/2021 17:56:16.942"</f>
        <v>11/08/2021 17:56:16.942</v>
      </c>
      <c r="C511" t="str">
        <f t="shared" si="22"/>
        <v>FFDFD3C0</v>
      </c>
      <c r="D511" t="s">
        <v>124</v>
      </c>
      <c r="E511">
        <v>8</v>
      </c>
      <c r="H511">
        <v>176</v>
      </c>
      <c r="I511" t="s">
        <v>114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"17:56:16.703"</f>
        <v>17:56:16.703</v>
      </c>
      <c r="T511" t="str">
        <f>"17:56:16.203"</f>
        <v>17:56:16.203</v>
      </c>
      <c r="U511" t="str">
        <f t="shared" si="21"/>
        <v>A38EF2</v>
      </c>
      <c r="V511">
        <v>0</v>
      </c>
      <c r="W511">
        <v>0</v>
      </c>
      <c r="X511">
        <v>2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334</v>
      </c>
      <c r="AJ511">
        <v>33.795361999999997</v>
      </c>
      <c r="AK511" t="s">
        <v>150</v>
      </c>
      <c r="AL511">
        <v>-84.888546000000005</v>
      </c>
      <c r="AM511">
        <v>25</v>
      </c>
      <c r="AN511">
        <v>2000</v>
      </c>
      <c r="AO511" t="s">
        <v>128</v>
      </c>
      <c r="AP511">
        <v>-28</v>
      </c>
      <c r="AQ511">
        <v>83</v>
      </c>
      <c r="AR511">
        <v>-448</v>
      </c>
      <c r="AZ511">
        <v>1200</v>
      </c>
      <c r="BA511">
        <v>1</v>
      </c>
      <c r="BB511" t="str">
        <f t="shared" si="23"/>
        <v xml:space="preserve">N3284F  </v>
      </c>
      <c r="BC511">
        <v>1</v>
      </c>
      <c r="BE511">
        <v>0</v>
      </c>
      <c r="BF511">
        <v>0</v>
      </c>
      <c r="BG511">
        <v>0</v>
      </c>
      <c r="BH511">
        <v>2200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"17:56:16.709"</f>
        <v>17:56:16.709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118</v>
      </c>
      <c r="CQ511">
        <v>219</v>
      </c>
      <c r="CR511">
        <v>3</v>
      </c>
      <c r="CW511">
        <v>10101197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"11/08/2021 17:56:16.942"</f>
        <v>11/08/2021 17:56:16.942</v>
      </c>
      <c r="C512" t="str">
        <f t="shared" si="22"/>
        <v>FFDFD3C0</v>
      </c>
      <c r="D512" t="s">
        <v>121</v>
      </c>
      <c r="E512">
        <v>4</v>
      </c>
      <c r="F512">
        <v>2004</v>
      </c>
      <c r="G512" t="s">
        <v>122</v>
      </c>
      <c r="J512" t="s">
        <v>123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"17:56:16.703"</f>
        <v>17:56:16.703</v>
      </c>
      <c r="T512" t="str">
        <f>"17:56:16.203"</f>
        <v>17:56:16.203</v>
      </c>
      <c r="U512" t="str">
        <f t="shared" si="21"/>
        <v>A38EF2</v>
      </c>
      <c r="V512">
        <v>0</v>
      </c>
      <c r="W512">
        <v>0</v>
      </c>
      <c r="X512">
        <v>2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1</v>
      </c>
      <c r="AI512" t="s">
        <v>334</v>
      </c>
      <c r="AJ512">
        <v>33.795361999999997</v>
      </c>
      <c r="AK512" t="s">
        <v>150</v>
      </c>
      <c r="AL512">
        <v>-84.888546000000005</v>
      </c>
      <c r="AM512">
        <v>25</v>
      </c>
      <c r="AN512">
        <v>2000</v>
      </c>
      <c r="AO512" t="s">
        <v>128</v>
      </c>
      <c r="AP512">
        <v>-28</v>
      </c>
      <c r="AQ512">
        <v>83</v>
      </c>
      <c r="AR512">
        <v>-448</v>
      </c>
      <c r="AZ512">
        <v>1200</v>
      </c>
      <c r="BA512">
        <v>1</v>
      </c>
      <c r="BB512" t="str">
        <f t="shared" si="23"/>
        <v xml:space="preserve">N3284F  </v>
      </c>
      <c r="BC512">
        <v>1</v>
      </c>
      <c r="BE512">
        <v>0</v>
      </c>
      <c r="BF512">
        <v>0</v>
      </c>
      <c r="BG512">
        <v>0</v>
      </c>
      <c r="BH512">
        <v>2200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"17:56:16.709"</f>
        <v>17:56:16.709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118</v>
      </c>
      <c r="CQ512">
        <v>219</v>
      </c>
      <c r="CR512">
        <v>3</v>
      </c>
      <c r="CW512">
        <v>10101197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"11/08/2021 17:56:18.004"</f>
        <v>11/08/2021 17:56:18.004</v>
      </c>
      <c r="C513" t="str">
        <f t="shared" si="22"/>
        <v>FFDFD3C0</v>
      </c>
      <c r="D513" t="s">
        <v>124</v>
      </c>
      <c r="E513">
        <v>8</v>
      </c>
      <c r="H513">
        <v>176</v>
      </c>
      <c r="I513" t="s">
        <v>114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"17:56:17.766"</f>
        <v>17:56:17.766</v>
      </c>
      <c r="T513" t="str">
        <f>"17:56:17.266"</f>
        <v>17:56:17.266</v>
      </c>
      <c r="U513" t="str">
        <f t="shared" si="21"/>
        <v>A38EF2</v>
      </c>
      <c r="V513">
        <v>0</v>
      </c>
      <c r="W513">
        <v>0</v>
      </c>
      <c r="X513">
        <v>2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335</v>
      </c>
      <c r="AJ513">
        <v>33.795726000000002</v>
      </c>
      <c r="AK513" t="s">
        <v>336</v>
      </c>
      <c r="AL513">
        <v>-84.888717999999997</v>
      </c>
      <c r="AM513">
        <v>25</v>
      </c>
      <c r="AN513">
        <v>1975</v>
      </c>
      <c r="AO513" t="s">
        <v>128</v>
      </c>
      <c r="AP513">
        <v>-26</v>
      </c>
      <c r="AQ513">
        <v>84</v>
      </c>
      <c r="AR513">
        <v>-384</v>
      </c>
      <c r="AZ513">
        <v>1200</v>
      </c>
      <c r="BA513">
        <v>1</v>
      </c>
      <c r="BB513" t="str">
        <f t="shared" si="23"/>
        <v xml:space="preserve">N3284F  </v>
      </c>
      <c r="BC513">
        <v>1</v>
      </c>
      <c r="BE513">
        <v>0</v>
      </c>
      <c r="BF513">
        <v>0</v>
      </c>
      <c r="BG513">
        <v>0</v>
      </c>
      <c r="BH513">
        <v>2200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"17:56:17.767"</f>
        <v>17:56:17.767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118</v>
      </c>
      <c r="CQ513">
        <v>219</v>
      </c>
      <c r="CR513">
        <v>3</v>
      </c>
      <c r="CW513">
        <v>10102771</v>
      </c>
      <c r="CY513">
        <v>1</v>
      </c>
      <c r="CZ513">
        <v>0</v>
      </c>
      <c r="DA513">
        <v>0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"11/08/2021 17:56:18.004"</f>
        <v>11/08/2021 17:56:18.004</v>
      </c>
      <c r="C514" t="str">
        <f t="shared" si="22"/>
        <v>FFDFD3C0</v>
      </c>
      <c r="D514" t="s">
        <v>121</v>
      </c>
      <c r="E514">
        <v>4</v>
      </c>
      <c r="F514">
        <v>2004</v>
      </c>
      <c r="G514" t="s">
        <v>122</v>
      </c>
      <c r="J514" t="s">
        <v>123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"17:56:17.766"</f>
        <v>17:56:17.766</v>
      </c>
      <c r="T514" t="str">
        <f>"17:56:17.266"</f>
        <v>17:56:17.266</v>
      </c>
      <c r="U514" t="str">
        <f t="shared" ref="U514:U577" si="24">"A38EF2"</f>
        <v>A38EF2</v>
      </c>
      <c r="V514">
        <v>0</v>
      </c>
      <c r="W514">
        <v>0</v>
      </c>
      <c r="X514">
        <v>2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335</v>
      </c>
      <c r="AJ514">
        <v>33.795726000000002</v>
      </c>
      <c r="AK514" t="s">
        <v>336</v>
      </c>
      <c r="AL514">
        <v>-84.888717999999997</v>
      </c>
      <c r="AM514">
        <v>25</v>
      </c>
      <c r="AN514">
        <v>1975</v>
      </c>
      <c r="AO514" t="s">
        <v>128</v>
      </c>
      <c r="AP514">
        <v>-26</v>
      </c>
      <c r="AQ514">
        <v>84</v>
      </c>
      <c r="AR514">
        <v>-384</v>
      </c>
      <c r="AZ514">
        <v>1200</v>
      </c>
      <c r="BA514">
        <v>1</v>
      </c>
      <c r="BB514" t="str">
        <f t="shared" si="23"/>
        <v xml:space="preserve">N3284F  </v>
      </c>
      <c r="BC514">
        <v>1</v>
      </c>
      <c r="BE514">
        <v>0</v>
      </c>
      <c r="BF514">
        <v>0</v>
      </c>
      <c r="BG514">
        <v>0</v>
      </c>
      <c r="BH514">
        <v>2200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"17:56:17.767"</f>
        <v>17:56:17.767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118</v>
      </c>
      <c r="CQ514">
        <v>219</v>
      </c>
      <c r="CR514">
        <v>3</v>
      </c>
      <c r="CW514">
        <v>10102771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"11/08/2021 17:56:18.082"</f>
        <v>11/08/2021 17:56:18.082</v>
      </c>
      <c r="C515" t="str">
        <f t="shared" ref="C515:C578" si="25">"FFDFD3C0"</f>
        <v>FFDFD3C0</v>
      </c>
      <c r="D515" t="s">
        <v>113</v>
      </c>
      <c r="E515">
        <v>4</v>
      </c>
      <c r="H515">
        <v>10</v>
      </c>
      <c r="I515" t="s">
        <v>114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"17:56:17.766"</f>
        <v>17:56:17.766</v>
      </c>
      <c r="T515" t="str">
        <f>"17:56:17.266"</f>
        <v>17:56:17.266</v>
      </c>
      <c r="U515" t="str">
        <f t="shared" si="24"/>
        <v>A38EF2</v>
      </c>
      <c r="V515">
        <v>0</v>
      </c>
      <c r="W515">
        <v>0</v>
      </c>
      <c r="X515">
        <v>2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1</v>
      </c>
      <c r="AI515" t="s">
        <v>335</v>
      </c>
      <c r="AJ515">
        <v>33.795726000000002</v>
      </c>
      <c r="AK515" t="s">
        <v>336</v>
      </c>
      <c r="AL515">
        <v>-84.888717999999997</v>
      </c>
      <c r="AM515">
        <v>25</v>
      </c>
      <c r="AN515">
        <v>1975</v>
      </c>
      <c r="AO515" t="s">
        <v>128</v>
      </c>
      <c r="AP515">
        <v>-26</v>
      </c>
      <c r="AQ515">
        <v>84</v>
      </c>
      <c r="AR515">
        <v>-384</v>
      </c>
      <c r="AZ515">
        <v>1200</v>
      </c>
      <c r="BA515">
        <v>1</v>
      </c>
      <c r="BB515" t="str">
        <f t="shared" ref="BB515:BB578" si="26">"N3284F  "</f>
        <v xml:space="preserve">N3284F  </v>
      </c>
      <c r="BC515">
        <v>1</v>
      </c>
      <c r="BE515">
        <v>0</v>
      </c>
      <c r="BF515">
        <v>0</v>
      </c>
      <c r="BG515">
        <v>0</v>
      </c>
      <c r="BH515">
        <v>2200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"17:56:17.767"</f>
        <v>17:56:17.767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118</v>
      </c>
      <c r="CQ515">
        <v>219</v>
      </c>
      <c r="CR515">
        <v>3</v>
      </c>
      <c r="CW515">
        <v>10102771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"11/08/2021 17:56:18.082"</f>
        <v>11/08/2021 17:56:18.082</v>
      </c>
      <c r="C516" t="str">
        <f t="shared" si="25"/>
        <v>FFDFD3C0</v>
      </c>
      <c r="D516" t="s">
        <v>119</v>
      </c>
      <c r="E516">
        <v>5</v>
      </c>
      <c r="F516">
        <v>1005</v>
      </c>
      <c r="G516" t="s">
        <v>114</v>
      </c>
      <c r="J516" t="s">
        <v>120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"17:56:17.766"</f>
        <v>17:56:17.766</v>
      </c>
      <c r="T516" t="str">
        <f>"17:56:17.266"</f>
        <v>17:56:17.266</v>
      </c>
      <c r="U516" t="str">
        <f t="shared" si="24"/>
        <v>A38EF2</v>
      </c>
      <c r="V516">
        <v>0</v>
      </c>
      <c r="W516">
        <v>0</v>
      </c>
      <c r="X516">
        <v>2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335</v>
      </c>
      <c r="AJ516">
        <v>33.795726000000002</v>
      </c>
      <c r="AK516" t="s">
        <v>336</v>
      </c>
      <c r="AL516">
        <v>-84.888717999999997</v>
      </c>
      <c r="AM516">
        <v>25</v>
      </c>
      <c r="AN516">
        <v>1975</v>
      </c>
      <c r="AO516" t="s">
        <v>128</v>
      </c>
      <c r="AP516">
        <v>-26</v>
      </c>
      <c r="AQ516">
        <v>84</v>
      </c>
      <c r="AR516">
        <v>-384</v>
      </c>
      <c r="AZ516">
        <v>1200</v>
      </c>
      <c r="BA516">
        <v>1</v>
      </c>
      <c r="BB516" t="str">
        <f t="shared" si="26"/>
        <v xml:space="preserve">N3284F  </v>
      </c>
      <c r="BC516">
        <v>1</v>
      </c>
      <c r="BE516">
        <v>0</v>
      </c>
      <c r="BF516">
        <v>0</v>
      </c>
      <c r="BG516">
        <v>0</v>
      </c>
      <c r="BH516">
        <v>2200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"17:56:17.767"</f>
        <v>17:56:17.767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118</v>
      </c>
      <c r="CQ516">
        <v>219</v>
      </c>
      <c r="CR516">
        <v>3</v>
      </c>
      <c r="CW516">
        <v>10102771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"11/08/2021 17:56:18.974"</f>
        <v>11/08/2021 17:56:18.974</v>
      </c>
      <c r="C517" t="str">
        <f t="shared" si="25"/>
        <v>FFDFD3C0</v>
      </c>
      <c r="D517" t="s">
        <v>113</v>
      </c>
      <c r="E517">
        <v>4</v>
      </c>
      <c r="H517">
        <v>10</v>
      </c>
      <c r="I517" t="s">
        <v>114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"17:56:18.781"</f>
        <v>17:56:18.781</v>
      </c>
      <c r="T517" t="str">
        <f>"17:56:18.381"</f>
        <v>17:56:18.381</v>
      </c>
      <c r="U517" t="str">
        <f t="shared" si="24"/>
        <v>A38EF2</v>
      </c>
      <c r="V517">
        <v>0</v>
      </c>
      <c r="W517">
        <v>0</v>
      </c>
      <c r="X517">
        <v>2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337</v>
      </c>
      <c r="AJ517">
        <v>33.796177</v>
      </c>
      <c r="AK517" t="s">
        <v>338</v>
      </c>
      <c r="AL517">
        <v>-84.888890000000004</v>
      </c>
      <c r="AM517">
        <v>25</v>
      </c>
      <c r="AN517">
        <v>1975</v>
      </c>
      <c r="AO517" t="s">
        <v>128</v>
      </c>
      <c r="AP517">
        <v>-27</v>
      </c>
      <c r="AQ517">
        <v>85</v>
      </c>
      <c r="AR517">
        <v>-256</v>
      </c>
      <c r="AZ517">
        <v>1200</v>
      </c>
      <c r="BA517">
        <v>1</v>
      </c>
      <c r="BB517" t="str">
        <f t="shared" si="26"/>
        <v xml:space="preserve">N3284F  </v>
      </c>
      <c r="BC517">
        <v>1</v>
      </c>
      <c r="BE517">
        <v>0</v>
      </c>
      <c r="BF517">
        <v>0</v>
      </c>
      <c r="BG517">
        <v>0</v>
      </c>
      <c r="BH517">
        <v>2200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"17:56:18.788"</f>
        <v>17:56:18.788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118</v>
      </c>
      <c r="CQ517">
        <v>219</v>
      </c>
      <c r="CR517">
        <v>3</v>
      </c>
      <c r="CW517">
        <v>10104462</v>
      </c>
      <c r="CY517">
        <v>1</v>
      </c>
      <c r="CZ517">
        <v>0</v>
      </c>
      <c r="DA517">
        <v>0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"11/08/2021 17:56:18.974"</f>
        <v>11/08/2021 17:56:18.974</v>
      </c>
      <c r="C518" t="str">
        <f t="shared" si="25"/>
        <v>FFDFD3C0</v>
      </c>
      <c r="D518" t="s">
        <v>119</v>
      </c>
      <c r="E518">
        <v>5</v>
      </c>
      <c r="F518">
        <v>1005</v>
      </c>
      <c r="G518" t="s">
        <v>114</v>
      </c>
      <c r="J518" t="s">
        <v>120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"17:56:18.781"</f>
        <v>17:56:18.781</v>
      </c>
      <c r="T518" t="str">
        <f>"17:56:18.381"</f>
        <v>17:56:18.381</v>
      </c>
      <c r="U518" t="str">
        <f t="shared" si="24"/>
        <v>A38EF2</v>
      </c>
      <c r="V518">
        <v>0</v>
      </c>
      <c r="W518">
        <v>0</v>
      </c>
      <c r="X518">
        <v>2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337</v>
      </c>
      <c r="AJ518">
        <v>33.796177</v>
      </c>
      <c r="AK518" t="s">
        <v>338</v>
      </c>
      <c r="AL518">
        <v>-84.888890000000004</v>
      </c>
      <c r="AM518">
        <v>25</v>
      </c>
      <c r="AN518">
        <v>1975</v>
      </c>
      <c r="AO518" t="s">
        <v>128</v>
      </c>
      <c r="AP518">
        <v>-27</v>
      </c>
      <c r="AQ518">
        <v>85</v>
      </c>
      <c r="AR518">
        <v>-256</v>
      </c>
      <c r="AZ518">
        <v>1200</v>
      </c>
      <c r="BA518">
        <v>1</v>
      </c>
      <c r="BB518" t="str">
        <f t="shared" si="26"/>
        <v xml:space="preserve">N3284F  </v>
      </c>
      <c r="BC518">
        <v>1</v>
      </c>
      <c r="BE518">
        <v>0</v>
      </c>
      <c r="BF518">
        <v>0</v>
      </c>
      <c r="BG518">
        <v>0</v>
      </c>
      <c r="BH518">
        <v>2200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"17:56:18.788"</f>
        <v>17:56:18.788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118</v>
      </c>
      <c r="CQ518">
        <v>219</v>
      </c>
      <c r="CR518">
        <v>3</v>
      </c>
      <c r="CW518">
        <v>10104462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"11/08/2021 17:56:18.974"</f>
        <v>11/08/2021 17:56:18.974</v>
      </c>
      <c r="C519" t="str">
        <f t="shared" si="25"/>
        <v>FFDFD3C0</v>
      </c>
      <c r="D519" t="s">
        <v>124</v>
      </c>
      <c r="E519">
        <v>8</v>
      </c>
      <c r="H519">
        <v>176</v>
      </c>
      <c r="I519" t="s">
        <v>114</v>
      </c>
      <c r="J519" t="s">
        <v>125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"17:56:18.781"</f>
        <v>17:56:18.781</v>
      </c>
      <c r="T519" t="str">
        <f>"17:56:18.381"</f>
        <v>17:56:18.381</v>
      </c>
      <c r="U519" t="str">
        <f t="shared" si="24"/>
        <v>A38EF2</v>
      </c>
      <c r="V519">
        <v>0</v>
      </c>
      <c r="W519">
        <v>0</v>
      </c>
      <c r="X519">
        <v>2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337</v>
      </c>
      <c r="AJ519">
        <v>33.796177</v>
      </c>
      <c r="AK519" t="s">
        <v>338</v>
      </c>
      <c r="AL519">
        <v>-84.888890000000004</v>
      </c>
      <c r="AM519">
        <v>25</v>
      </c>
      <c r="AN519">
        <v>1975</v>
      </c>
      <c r="AO519" t="s">
        <v>128</v>
      </c>
      <c r="AP519">
        <v>-27</v>
      </c>
      <c r="AQ519">
        <v>85</v>
      </c>
      <c r="AR519">
        <v>-256</v>
      </c>
      <c r="AZ519">
        <v>1200</v>
      </c>
      <c r="BA519">
        <v>1</v>
      </c>
      <c r="BB519" t="str">
        <f t="shared" si="26"/>
        <v xml:space="preserve">N3284F  </v>
      </c>
      <c r="BC519">
        <v>1</v>
      </c>
      <c r="BE519">
        <v>0</v>
      </c>
      <c r="BF519">
        <v>0</v>
      </c>
      <c r="BG519">
        <v>0</v>
      </c>
      <c r="BH519">
        <v>2200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"17:56:18.788"</f>
        <v>17:56:18.788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118</v>
      </c>
      <c r="CQ519">
        <v>219</v>
      </c>
      <c r="CR519">
        <v>3</v>
      </c>
      <c r="CW519">
        <v>10104462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"11/08/2021 17:56:18.974"</f>
        <v>11/08/2021 17:56:18.974</v>
      </c>
      <c r="C520" t="str">
        <f t="shared" si="25"/>
        <v>FFDFD3C0</v>
      </c>
      <c r="D520" t="s">
        <v>121</v>
      </c>
      <c r="E520">
        <v>4</v>
      </c>
      <c r="F520">
        <v>2004</v>
      </c>
      <c r="G520" t="s">
        <v>122</v>
      </c>
      <c r="J520" t="s">
        <v>123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"17:56:18.781"</f>
        <v>17:56:18.781</v>
      </c>
      <c r="T520" t="str">
        <f>"17:56:18.381"</f>
        <v>17:56:18.381</v>
      </c>
      <c r="U520" t="str">
        <f t="shared" si="24"/>
        <v>A38EF2</v>
      </c>
      <c r="V520">
        <v>0</v>
      </c>
      <c r="W520">
        <v>0</v>
      </c>
      <c r="X520">
        <v>2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337</v>
      </c>
      <c r="AJ520">
        <v>33.796177</v>
      </c>
      <c r="AK520" t="s">
        <v>338</v>
      </c>
      <c r="AL520">
        <v>-84.888890000000004</v>
      </c>
      <c r="AM520">
        <v>25</v>
      </c>
      <c r="AN520">
        <v>1975</v>
      </c>
      <c r="AO520" t="s">
        <v>128</v>
      </c>
      <c r="AP520">
        <v>-27</v>
      </c>
      <c r="AQ520">
        <v>85</v>
      </c>
      <c r="AR520">
        <v>-256</v>
      </c>
      <c r="AZ520">
        <v>1200</v>
      </c>
      <c r="BA520">
        <v>1</v>
      </c>
      <c r="BB520" t="str">
        <f t="shared" si="26"/>
        <v xml:space="preserve">N3284F  </v>
      </c>
      <c r="BC520">
        <v>1</v>
      </c>
      <c r="BE520">
        <v>0</v>
      </c>
      <c r="BF520">
        <v>0</v>
      </c>
      <c r="BG520">
        <v>0</v>
      </c>
      <c r="BH520">
        <v>2200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"17:56:18.788"</f>
        <v>17:56:18.788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118</v>
      </c>
      <c r="CQ520">
        <v>219</v>
      </c>
      <c r="CR520">
        <v>3</v>
      </c>
      <c r="CW520">
        <v>10104462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"11/08/2021 17:56:20.255"</f>
        <v>11/08/2021 17:56:20.255</v>
      </c>
      <c r="C521" t="str">
        <f t="shared" si="25"/>
        <v>FFDFD3C0</v>
      </c>
      <c r="D521" t="s">
        <v>113</v>
      </c>
      <c r="E521">
        <v>4</v>
      </c>
      <c r="H521">
        <v>10</v>
      </c>
      <c r="I521" t="s">
        <v>114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"17:56:19.797"</f>
        <v>17:56:19.797</v>
      </c>
      <c r="T521" t="str">
        <f>"17:56:19.397"</f>
        <v>17:56:19.397</v>
      </c>
      <c r="U521" t="str">
        <f t="shared" si="24"/>
        <v>A38EF2</v>
      </c>
      <c r="V521">
        <v>0</v>
      </c>
      <c r="W521">
        <v>0</v>
      </c>
      <c r="X521">
        <v>2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1</v>
      </c>
      <c r="AI521" t="s">
        <v>339</v>
      </c>
      <c r="AJ521">
        <v>33.796542000000002</v>
      </c>
      <c r="AK521" t="s">
        <v>340</v>
      </c>
      <c r="AL521">
        <v>-84.889060999999998</v>
      </c>
      <c r="AM521">
        <v>25</v>
      </c>
      <c r="AN521">
        <v>1975</v>
      </c>
      <c r="AO521" t="s">
        <v>128</v>
      </c>
      <c r="AP521">
        <v>-30</v>
      </c>
      <c r="AQ521">
        <v>83</v>
      </c>
      <c r="AR521">
        <v>-128</v>
      </c>
      <c r="AZ521">
        <v>1200</v>
      </c>
      <c r="BA521">
        <v>1</v>
      </c>
      <c r="BB521" t="str">
        <f t="shared" si="26"/>
        <v xml:space="preserve">N3284F  </v>
      </c>
      <c r="BC521">
        <v>1</v>
      </c>
      <c r="BE521">
        <v>0</v>
      </c>
      <c r="BF521">
        <v>0</v>
      </c>
      <c r="BG521">
        <v>0</v>
      </c>
      <c r="BH521">
        <v>2200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"17:56:19.802"</f>
        <v>17:56:19.802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118</v>
      </c>
      <c r="CQ521">
        <v>219</v>
      </c>
      <c r="CR521">
        <v>3</v>
      </c>
      <c r="CW521">
        <v>10106213</v>
      </c>
      <c r="CY521">
        <v>1</v>
      </c>
      <c r="CZ521">
        <v>0</v>
      </c>
      <c r="DA521">
        <v>0</v>
      </c>
      <c r="DB521">
        <v>0</v>
      </c>
      <c r="DC521">
        <v>0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"11/08/2021 17:56:20.239"</f>
        <v>11/08/2021 17:56:20.239</v>
      </c>
      <c r="C522" t="str">
        <f t="shared" si="25"/>
        <v>FFDFD3C0</v>
      </c>
      <c r="D522" t="s">
        <v>119</v>
      </c>
      <c r="E522">
        <v>5</v>
      </c>
      <c r="F522">
        <v>1005</v>
      </c>
      <c r="G522" t="s">
        <v>114</v>
      </c>
      <c r="J522" t="s">
        <v>120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"17:56:19.797"</f>
        <v>17:56:19.797</v>
      </c>
      <c r="T522" t="str">
        <f>"17:56:19.397"</f>
        <v>17:56:19.397</v>
      </c>
      <c r="U522" t="str">
        <f t="shared" si="24"/>
        <v>A38EF2</v>
      </c>
      <c r="V522">
        <v>0</v>
      </c>
      <c r="W522">
        <v>0</v>
      </c>
      <c r="X522">
        <v>2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339</v>
      </c>
      <c r="AJ522">
        <v>33.796542000000002</v>
      </c>
      <c r="AK522" t="s">
        <v>340</v>
      </c>
      <c r="AL522">
        <v>-84.889060999999998</v>
      </c>
      <c r="AM522">
        <v>25</v>
      </c>
      <c r="AN522">
        <v>1975</v>
      </c>
      <c r="AO522" t="s">
        <v>128</v>
      </c>
      <c r="AP522">
        <v>-30</v>
      </c>
      <c r="AQ522">
        <v>83</v>
      </c>
      <c r="AR522">
        <v>-128</v>
      </c>
      <c r="AZ522">
        <v>1200</v>
      </c>
      <c r="BA522">
        <v>1</v>
      </c>
      <c r="BB522" t="str">
        <f t="shared" si="26"/>
        <v xml:space="preserve">N3284F  </v>
      </c>
      <c r="BC522">
        <v>1</v>
      </c>
      <c r="BE522">
        <v>0</v>
      </c>
      <c r="BF522">
        <v>0</v>
      </c>
      <c r="BG522">
        <v>0</v>
      </c>
      <c r="BH522">
        <v>2200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"17:56:19.802"</f>
        <v>17:56:19.802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118</v>
      </c>
      <c r="CQ522">
        <v>219</v>
      </c>
      <c r="CR522">
        <v>3</v>
      </c>
      <c r="CW522">
        <v>10106213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"11/08/2021 17:56:20.255"</f>
        <v>11/08/2021 17:56:20.255</v>
      </c>
      <c r="C523" t="str">
        <f t="shared" si="25"/>
        <v>FFDFD3C0</v>
      </c>
      <c r="D523" t="s">
        <v>124</v>
      </c>
      <c r="E523">
        <v>8</v>
      </c>
      <c r="H523">
        <v>176</v>
      </c>
      <c r="I523" t="s">
        <v>114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"17:56:19.797"</f>
        <v>17:56:19.797</v>
      </c>
      <c r="T523" t="str">
        <f>"17:56:19.397"</f>
        <v>17:56:19.397</v>
      </c>
      <c r="U523" t="str">
        <f t="shared" si="24"/>
        <v>A38EF2</v>
      </c>
      <c r="V523">
        <v>0</v>
      </c>
      <c r="W523">
        <v>0</v>
      </c>
      <c r="X523">
        <v>2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1</v>
      </c>
      <c r="AI523" t="s">
        <v>339</v>
      </c>
      <c r="AJ523">
        <v>33.796542000000002</v>
      </c>
      <c r="AK523" t="s">
        <v>340</v>
      </c>
      <c r="AL523">
        <v>-84.889060999999998</v>
      </c>
      <c r="AM523">
        <v>25</v>
      </c>
      <c r="AN523">
        <v>1975</v>
      </c>
      <c r="AO523" t="s">
        <v>128</v>
      </c>
      <c r="AP523">
        <v>-30</v>
      </c>
      <c r="AQ523">
        <v>83</v>
      </c>
      <c r="AR523">
        <v>-128</v>
      </c>
      <c r="AZ523">
        <v>1200</v>
      </c>
      <c r="BA523">
        <v>1</v>
      </c>
      <c r="BB523" t="str">
        <f t="shared" si="26"/>
        <v xml:space="preserve">N3284F  </v>
      </c>
      <c r="BC523">
        <v>1</v>
      </c>
      <c r="BE523">
        <v>0</v>
      </c>
      <c r="BF523">
        <v>0</v>
      </c>
      <c r="BG523">
        <v>0</v>
      </c>
      <c r="BH523">
        <v>2200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"17:56:19.802"</f>
        <v>17:56:19.802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118</v>
      </c>
      <c r="CQ523">
        <v>219</v>
      </c>
      <c r="CR523">
        <v>3</v>
      </c>
      <c r="CW523">
        <v>10106213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"11/08/2021 17:56:20.255"</f>
        <v>11/08/2021 17:56:20.255</v>
      </c>
      <c r="C524" t="str">
        <f t="shared" si="25"/>
        <v>FFDFD3C0</v>
      </c>
      <c r="D524" t="s">
        <v>121</v>
      </c>
      <c r="E524">
        <v>4</v>
      </c>
      <c r="F524">
        <v>2004</v>
      </c>
      <c r="G524" t="s">
        <v>122</v>
      </c>
      <c r="J524" t="s">
        <v>123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"17:56:19.797"</f>
        <v>17:56:19.797</v>
      </c>
      <c r="T524" t="str">
        <f>"17:56:19.397"</f>
        <v>17:56:19.397</v>
      </c>
      <c r="U524" t="str">
        <f t="shared" si="24"/>
        <v>A38EF2</v>
      </c>
      <c r="V524">
        <v>0</v>
      </c>
      <c r="W524">
        <v>0</v>
      </c>
      <c r="X524">
        <v>2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339</v>
      </c>
      <c r="AJ524">
        <v>33.796542000000002</v>
      </c>
      <c r="AK524" t="s">
        <v>340</v>
      </c>
      <c r="AL524">
        <v>-84.889060999999998</v>
      </c>
      <c r="AM524">
        <v>25</v>
      </c>
      <c r="AN524">
        <v>1975</v>
      </c>
      <c r="AO524" t="s">
        <v>128</v>
      </c>
      <c r="AP524">
        <v>-30</v>
      </c>
      <c r="AQ524">
        <v>83</v>
      </c>
      <c r="AR524">
        <v>-128</v>
      </c>
      <c r="AZ524">
        <v>1200</v>
      </c>
      <c r="BA524">
        <v>1</v>
      </c>
      <c r="BB524" t="str">
        <f t="shared" si="26"/>
        <v xml:space="preserve">N3284F  </v>
      </c>
      <c r="BC524">
        <v>1</v>
      </c>
      <c r="BE524">
        <v>0</v>
      </c>
      <c r="BF524">
        <v>0</v>
      </c>
      <c r="BG524">
        <v>0</v>
      </c>
      <c r="BH524">
        <v>2200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"17:56:19.802"</f>
        <v>17:56:19.802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118</v>
      </c>
      <c r="CQ524">
        <v>219</v>
      </c>
      <c r="CR524">
        <v>3</v>
      </c>
      <c r="CW524">
        <v>10106213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"11/08/2021 17:56:21.067"</f>
        <v>11/08/2021 17:56:21.067</v>
      </c>
      <c r="C525" t="str">
        <f t="shared" si="25"/>
        <v>FFDFD3C0</v>
      </c>
      <c r="D525" t="s">
        <v>113</v>
      </c>
      <c r="E525">
        <v>4</v>
      </c>
      <c r="H525">
        <v>10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"17:56:20.781"</f>
        <v>17:56:20.781</v>
      </c>
      <c r="T525" t="str">
        <f>"17:56:20.381"</f>
        <v>17:56:20.381</v>
      </c>
      <c r="U525" t="str">
        <f t="shared" si="24"/>
        <v>A38EF2</v>
      </c>
      <c r="V525">
        <v>0</v>
      </c>
      <c r="W525">
        <v>0</v>
      </c>
      <c r="X525">
        <v>2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341</v>
      </c>
      <c r="AJ525">
        <v>33.796928000000001</v>
      </c>
      <c r="AK525" t="s">
        <v>342</v>
      </c>
      <c r="AL525">
        <v>-84.889296999999999</v>
      </c>
      <c r="AM525">
        <v>25</v>
      </c>
      <c r="AN525">
        <v>1975</v>
      </c>
      <c r="AO525" t="s">
        <v>128</v>
      </c>
      <c r="AP525">
        <v>-39</v>
      </c>
      <c r="AQ525">
        <v>79</v>
      </c>
      <c r="AR525">
        <v>192</v>
      </c>
      <c r="AZ525">
        <v>1200</v>
      </c>
      <c r="BA525">
        <v>1</v>
      </c>
      <c r="BB525" t="str">
        <f t="shared" si="26"/>
        <v xml:space="preserve">N3284F  </v>
      </c>
      <c r="BC525">
        <v>1</v>
      </c>
      <c r="BE525">
        <v>0</v>
      </c>
      <c r="BF525">
        <v>0</v>
      </c>
      <c r="BG525">
        <v>0</v>
      </c>
      <c r="BH525">
        <v>2200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"17:56:20.787"</f>
        <v>17:56:20.787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118</v>
      </c>
      <c r="CQ525">
        <v>219</v>
      </c>
      <c r="CR525">
        <v>0</v>
      </c>
      <c r="CW525">
        <v>103863</v>
      </c>
      <c r="CY525">
        <v>1</v>
      </c>
      <c r="CZ525">
        <v>0</v>
      </c>
      <c r="DA525">
        <v>0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"11/08/2021 17:56:21.067"</f>
        <v>11/08/2021 17:56:21.067</v>
      </c>
      <c r="C526" t="str">
        <f t="shared" si="25"/>
        <v>FFDFD3C0</v>
      </c>
      <c r="D526" t="s">
        <v>119</v>
      </c>
      <c r="E526">
        <v>5</v>
      </c>
      <c r="F526">
        <v>1005</v>
      </c>
      <c r="G526" t="s">
        <v>114</v>
      </c>
      <c r="J526" t="s">
        <v>120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"17:56:20.781"</f>
        <v>17:56:20.781</v>
      </c>
      <c r="T526" t="str">
        <f>"17:56:20.381"</f>
        <v>17:56:20.381</v>
      </c>
      <c r="U526" t="str">
        <f t="shared" si="24"/>
        <v>A38EF2</v>
      </c>
      <c r="V526">
        <v>0</v>
      </c>
      <c r="W526">
        <v>0</v>
      </c>
      <c r="X526">
        <v>2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341</v>
      </c>
      <c r="AJ526">
        <v>33.796928000000001</v>
      </c>
      <c r="AK526" t="s">
        <v>342</v>
      </c>
      <c r="AL526">
        <v>-84.889296999999999</v>
      </c>
      <c r="AM526">
        <v>25</v>
      </c>
      <c r="AN526">
        <v>1975</v>
      </c>
      <c r="AO526" t="s">
        <v>128</v>
      </c>
      <c r="AP526">
        <v>-39</v>
      </c>
      <c r="AQ526">
        <v>79</v>
      </c>
      <c r="AR526">
        <v>192</v>
      </c>
      <c r="AZ526">
        <v>1200</v>
      </c>
      <c r="BA526">
        <v>1</v>
      </c>
      <c r="BB526" t="str">
        <f t="shared" si="26"/>
        <v xml:space="preserve">N3284F  </v>
      </c>
      <c r="BC526">
        <v>1</v>
      </c>
      <c r="BE526">
        <v>0</v>
      </c>
      <c r="BF526">
        <v>0</v>
      </c>
      <c r="BG526">
        <v>0</v>
      </c>
      <c r="BH526">
        <v>2200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"17:56:20.787"</f>
        <v>17:56:20.787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118</v>
      </c>
      <c r="CQ526">
        <v>219</v>
      </c>
      <c r="CR526">
        <v>0</v>
      </c>
      <c r="CW526">
        <v>103863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"11/08/2021 17:56:21.067"</f>
        <v>11/08/2021 17:56:21.067</v>
      </c>
      <c r="C527" t="str">
        <f t="shared" si="25"/>
        <v>FFDFD3C0</v>
      </c>
      <c r="D527" t="s">
        <v>124</v>
      </c>
      <c r="E527">
        <v>8</v>
      </c>
      <c r="H527">
        <v>176</v>
      </c>
      <c r="I527" t="s">
        <v>114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"17:56:20.781"</f>
        <v>17:56:20.781</v>
      </c>
      <c r="T527" t="str">
        <f>"17:56:20.381"</f>
        <v>17:56:20.381</v>
      </c>
      <c r="U527" t="str">
        <f t="shared" si="24"/>
        <v>A38EF2</v>
      </c>
      <c r="V527">
        <v>0</v>
      </c>
      <c r="W527">
        <v>0</v>
      </c>
      <c r="X527">
        <v>2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1</v>
      </c>
      <c r="AI527" t="s">
        <v>341</v>
      </c>
      <c r="AJ527">
        <v>33.796928000000001</v>
      </c>
      <c r="AK527" t="s">
        <v>342</v>
      </c>
      <c r="AL527">
        <v>-84.889296999999999</v>
      </c>
      <c r="AM527">
        <v>25</v>
      </c>
      <c r="AN527">
        <v>1975</v>
      </c>
      <c r="AO527" t="s">
        <v>128</v>
      </c>
      <c r="AP527">
        <v>-39</v>
      </c>
      <c r="AQ527">
        <v>79</v>
      </c>
      <c r="AR527">
        <v>192</v>
      </c>
      <c r="AZ527">
        <v>1200</v>
      </c>
      <c r="BA527">
        <v>1</v>
      </c>
      <c r="BB527" t="str">
        <f t="shared" si="26"/>
        <v xml:space="preserve">N3284F  </v>
      </c>
      <c r="BC527">
        <v>1</v>
      </c>
      <c r="BE527">
        <v>0</v>
      </c>
      <c r="BF527">
        <v>0</v>
      </c>
      <c r="BG527">
        <v>0</v>
      </c>
      <c r="BH527">
        <v>2200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"17:56:20.787"</f>
        <v>17:56:20.787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118</v>
      </c>
      <c r="CQ527">
        <v>219</v>
      </c>
      <c r="CR527">
        <v>0</v>
      </c>
      <c r="CW527">
        <v>103863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"11/08/2021 17:56:21.067"</f>
        <v>11/08/2021 17:56:21.067</v>
      </c>
      <c r="C528" t="str">
        <f t="shared" si="25"/>
        <v>FFDFD3C0</v>
      </c>
      <c r="D528" t="s">
        <v>121</v>
      </c>
      <c r="E528">
        <v>4</v>
      </c>
      <c r="F528">
        <v>2004</v>
      </c>
      <c r="G528" t="s">
        <v>122</v>
      </c>
      <c r="J528" t="s">
        <v>123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"17:56:20.781"</f>
        <v>17:56:20.781</v>
      </c>
      <c r="T528" t="str">
        <f>"17:56:20.381"</f>
        <v>17:56:20.381</v>
      </c>
      <c r="U528" t="str">
        <f t="shared" si="24"/>
        <v>A38EF2</v>
      </c>
      <c r="V528">
        <v>0</v>
      </c>
      <c r="W528">
        <v>0</v>
      </c>
      <c r="X528">
        <v>2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341</v>
      </c>
      <c r="AJ528">
        <v>33.796928000000001</v>
      </c>
      <c r="AK528" t="s">
        <v>342</v>
      </c>
      <c r="AL528">
        <v>-84.889296999999999</v>
      </c>
      <c r="AM528">
        <v>25</v>
      </c>
      <c r="AN528">
        <v>1975</v>
      </c>
      <c r="AO528" t="s">
        <v>128</v>
      </c>
      <c r="AP528">
        <v>-39</v>
      </c>
      <c r="AQ528">
        <v>79</v>
      </c>
      <c r="AR528">
        <v>192</v>
      </c>
      <c r="AZ528">
        <v>1200</v>
      </c>
      <c r="BA528">
        <v>1</v>
      </c>
      <c r="BB528" t="str">
        <f t="shared" si="26"/>
        <v xml:space="preserve">N3284F  </v>
      </c>
      <c r="BC528">
        <v>1</v>
      </c>
      <c r="BE528">
        <v>0</v>
      </c>
      <c r="BF528">
        <v>0</v>
      </c>
      <c r="BG528">
        <v>0</v>
      </c>
      <c r="BH528">
        <v>2200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"17:56:20.787"</f>
        <v>17:56:20.787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118</v>
      </c>
      <c r="CQ528">
        <v>219</v>
      </c>
      <c r="CR528">
        <v>0</v>
      </c>
      <c r="CW528">
        <v>103863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"11/08/2021 17:56:22.083"</f>
        <v>11/08/2021 17:56:22.083</v>
      </c>
      <c r="C529" t="str">
        <f t="shared" si="25"/>
        <v>FFDFD3C0</v>
      </c>
      <c r="D529" t="s">
        <v>124</v>
      </c>
      <c r="E529">
        <v>8</v>
      </c>
      <c r="H529">
        <v>176</v>
      </c>
      <c r="I529" t="s">
        <v>114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"17:56:21.656"</f>
        <v>17:56:21.656</v>
      </c>
      <c r="T529" t="str">
        <f>"17:56:21.256"</f>
        <v>17:56:21.256</v>
      </c>
      <c r="U529" t="str">
        <f t="shared" si="24"/>
        <v>A38EF2</v>
      </c>
      <c r="V529">
        <v>0</v>
      </c>
      <c r="W529">
        <v>0</v>
      </c>
      <c r="X529">
        <v>2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343</v>
      </c>
      <c r="AJ529">
        <v>33.797207</v>
      </c>
      <c r="AK529" t="s">
        <v>344</v>
      </c>
      <c r="AL529">
        <v>-84.889469000000005</v>
      </c>
      <c r="AM529">
        <v>25</v>
      </c>
      <c r="AN529">
        <v>1975</v>
      </c>
      <c r="AO529" t="s">
        <v>128</v>
      </c>
      <c r="AP529">
        <v>-46</v>
      </c>
      <c r="AQ529">
        <v>74</v>
      </c>
      <c r="AR529">
        <v>320</v>
      </c>
      <c r="AZ529">
        <v>1200</v>
      </c>
      <c r="BA529">
        <v>1</v>
      </c>
      <c r="BB529" t="str">
        <f t="shared" si="26"/>
        <v xml:space="preserve">N3284F  </v>
      </c>
      <c r="BC529">
        <v>1</v>
      </c>
      <c r="BE529">
        <v>0</v>
      </c>
      <c r="BF529">
        <v>0</v>
      </c>
      <c r="BG529">
        <v>0</v>
      </c>
      <c r="BH529">
        <v>2200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"17:56:21.660"</f>
        <v>17:56:21.660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118</v>
      </c>
      <c r="CQ529">
        <v>219</v>
      </c>
      <c r="CR529">
        <v>0</v>
      </c>
      <c r="CW529">
        <v>104492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"11/08/2021 17:56:22.083"</f>
        <v>11/08/2021 17:56:22.083</v>
      </c>
      <c r="C530" t="str">
        <f t="shared" si="25"/>
        <v>FFDFD3C0</v>
      </c>
      <c r="D530" t="s">
        <v>121</v>
      </c>
      <c r="E530">
        <v>4</v>
      </c>
      <c r="F530">
        <v>2004</v>
      </c>
      <c r="G530" t="s">
        <v>122</v>
      </c>
      <c r="J530" t="s">
        <v>123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"17:56:21.656"</f>
        <v>17:56:21.656</v>
      </c>
      <c r="T530" t="str">
        <f>"17:56:21.256"</f>
        <v>17:56:21.256</v>
      </c>
      <c r="U530" t="str">
        <f t="shared" si="24"/>
        <v>A38EF2</v>
      </c>
      <c r="V530">
        <v>0</v>
      </c>
      <c r="W530">
        <v>0</v>
      </c>
      <c r="X530">
        <v>2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343</v>
      </c>
      <c r="AJ530">
        <v>33.797207</v>
      </c>
      <c r="AK530" t="s">
        <v>344</v>
      </c>
      <c r="AL530">
        <v>-84.889469000000005</v>
      </c>
      <c r="AM530">
        <v>25</v>
      </c>
      <c r="AN530">
        <v>1975</v>
      </c>
      <c r="AO530" t="s">
        <v>128</v>
      </c>
      <c r="AP530">
        <v>-46</v>
      </c>
      <c r="AQ530">
        <v>74</v>
      </c>
      <c r="AR530">
        <v>320</v>
      </c>
      <c r="AZ530">
        <v>1200</v>
      </c>
      <c r="BA530">
        <v>1</v>
      </c>
      <c r="BB530" t="str">
        <f t="shared" si="26"/>
        <v xml:space="preserve">N3284F  </v>
      </c>
      <c r="BC530">
        <v>1</v>
      </c>
      <c r="BE530">
        <v>0</v>
      </c>
      <c r="BF530">
        <v>0</v>
      </c>
      <c r="BG530">
        <v>0</v>
      </c>
      <c r="BH530">
        <v>2200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"17:56:21.660"</f>
        <v>17:56:21.660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118</v>
      </c>
      <c r="CQ530">
        <v>219</v>
      </c>
      <c r="CR530">
        <v>0</v>
      </c>
      <c r="CW530">
        <v>104492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"11/08/2021 17:56:22.941"</f>
        <v>11/08/2021 17:56:22.941</v>
      </c>
      <c r="C531" t="str">
        <f t="shared" si="25"/>
        <v>FFDFD3C0</v>
      </c>
      <c r="D531" t="s">
        <v>121</v>
      </c>
      <c r="E531">
        <v>4</v>
      </c>
      <c r="F531">
        <v>2004</v>
      </c>
      <c r="G531" t="s">
        <v>122</v>
      </c>
      <c r="J531" t="s">
        <v>123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"17:56:22.727"</f>
        <v>17:56:22.727</v>
      </c>
      <c r="T531" t="str">
        <f>"17:56:22.227"</f>
        <v>17:56:22.227</v>
      </c>
      <c r="U531" t="str">
        <f t="shared" si="24"/>
        <v>A38EF2</v>
      </c>
      <c r="V531">
        <v>0</v>
      </c>
      <c r="W531">
        <v>0</v>
      </c>
      <c r="X531">
        <v>2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345</v>
      </c>
      <c r="AJ531">
        <v>33.797572000000002</v>
      </c>
      <c r="AK531" t="s">
        <v>346</v>
      </c>
      <c r="AL531">
        <v>-84.889833999999993</v>
      </c>
      <c r="AM531">
        <v>25</v>
      </c>
      <c r="AN531">
        <v>1975</v>
      </c>
      <c r="AO531" t="s">
        <v>128</v>
      </c>
      <c r="AP531">
        <v>-53</v>
      </c>
      <c r="AQ531">
        <v>69</v>
      </c>
      <c r="AR531">
        <v>384</v>
      </c>
      <c r="AZ531">
        <v>1200</v>
      </c>
      <c r="BA531">
        <v>1</v>
      </c>
      <c r="BB531" t="str">
        <f t="shared" si="26"/>
        <v xml:space="preserve">N3284F  </v>
      </c>
      <c r="BC531">
        <v>1</v>
      </c>
      <c r="BE531">
        <v>0</v>
      </c>
      <c r="BF531">
        <v>0</v>
      </c>
      <c r="BG531">
        <v>0</v>
      </c>
      <c r="BH531">
        <v>2200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"17:56:22.727"</f>
        <v>17:56:22.727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118</v>
      </c>
      <c r="CQ531">
        <v>219</v>
      </c>
      <c r="CR531">
        <v>0</v>
      </c>
      <c r="CW531">
        <v>105295</v>
      </c>
      <c r="CY531">
        <v>1</v>
      </c>
      <c r="CZ531">
        <v>0</v>
      </c>
      <c r="DA531">
        <v>0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"11/08/2021 17:56:22.941"</f>
        <v>11/08/2021 17:56:22.941</v>
      </c>
      <c r="C532" t="str">
        <f t="shared" si="25"/>
        <v>FFDFD3C0</v>
      </c>
      <c r="D532" t="s">
        <v>113</v>
      </c>
      <c r="E532">
        <v>4</v>
      </c>
      <c r="H532">
        <v>10</v>
      </c>
      <c r="I532" t="s">
        <v>114</v>
      </c>
      <c r="J532" t="s">
        <v>115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"17:56:22.727"</f>
        <v>17:56:22.727</v>
      </c>
      <c r="T532" t="str">
        <f>"17:56:22.227"</f>
        <v>17:56:22.227</v>
      </c>
      <c r="U532" t="str">
        <f t="shared" si="24"/>
        <v>A38EF2</v>
      </c>
      <c r="V532">
        <v>0</v>
      </c>
      <c r="W532">
        <v>0</v>
      </c>
      <c r="X532">
        <v>2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345</v>
      </c>
      <c r="AJ532">
        <v>33.797572000000002</v>
      </c>
      <c r="AK532" t="s">
        <v>346</v>
      </c>
      <c r="AL532">
        <v>-84.889833999999993</v>
      </c>
      <c r="AM532">
        <v>25</v>
      </c>
      <c r="AN532">
        <v>1975</v>
      </c>
      <c r="AO532" t="s">
        <v>128</v>
      </c>
      <c r="AP532">
        <v>-53</v>
      </c>
      <c r="AQ532">
        <v>69</v>
      </c>
      <c r="AR532">
        <v>384</v>
      </c>
      <c r="AZ532">
        <v>1200</v>
      </c>
      <c r="BA532">
        <v>1</v>
      </c>
      <c r="BB532" t="str">
        <f t="shared" si="26"/>
        <v xml:space="preserve">N3284F  </v>
      </c>
      <c r="BC532">
        <v>1</v>
      </c>
      <c r="BE532">
        <v>0</v>
      </c>
      <c r="BF532">
        <v>0</v>
      </c>
      <c r="BG532">
        <v>0</v>
      </c>
      <c r="BH532">
        <v>2200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"17:56:22.727"</f>
        <v>17:56:22.727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118</v>
      </c>
      <c r="CQ532">
        <v>219</v>
      </c>
      <c r="CR532">
        <v>0</v>
      </c>
      <c r="CW532">
        <v>105295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"11/08/2021 17:56:22.941"</f>
        <v>11/08/2021 17:56:22.941</v>
      </c>
      <c r="C533" t="str">
        <f t="shared" si="25"/>
        <v>FFDFD3C0</v>
      </c>
      <c r="D533" t="s">
        <v>119</v>
      </c>
      <c r="E533">
        <v>5</v>
      </c>
      <c r="F533">
        <v>1005</v>
      </c>
      <c r="G533" t="s">
        <v>114</v>
      </c>
      <c r="J533" t="s">
        <v>120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"17:56:22.727"</f>
        <v>17:56:22.727</v>
      </c>
      <c r="T533" t="str">
        <f>"17:56:22.227"</f>
        <v>17:56:22.227</v>
      </c>
      <c r="U533" t="str">
        <f t="shared" si="24"/>
        <v>A38EF2</v>
      </c>
      <c r="V533">
        <v>0</v>
      </c>
      <c r="W533">
        <v>0</v>
      </c>
      <c r="X533">
        <v>2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1</v>
      </c>
      <c r="AI533" t="s">
        <v>345</v>
      </c>
      <c r="AJ533">
        <v>33.797572000000002</v>
      </c>
      <c r="AK533" t="s">
        <v>346</v>
      </c>
      <c r="AL533">
        <v>-84.889833999999993</v>
      </c>
      <c r="AM533">
        <v>25</v>
      </c>
      <c r="AN533">
        <v>1975</v>
      </c>
      <c r="AO533" t="s">
        <v>128</v>
      </c>
      <c r="AP533">
        <v>-53</v>
      </c>
      <c r="AQ533">
        <v>69</v>
      </c>
      <c r="AR533">
        <v>384</v>
      </c>
      <c r="AZ533">
        <v>1200</v>
      </c>
      <c r="BA533">
        <v>1</v>
      </c>
      <c r="BB533" t="str">
        <f t="shared" si="26"/>
        <v xml:space="preserve">N3284F  </v>
      </c>
      <c r="BC533">
        <v>1</v>
      </c>
      <c r="BE533">
        <v>0</v>
      </c>
      <c r="BF533">
        <v>0</v>
      </c>
      <c r="BG533">
        <v>0</v>
      </c>
      <c r="BH533">
        <v>2200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"17:56:22.727"</f>
        <v>17:56:22.727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118</v>
      </c>
      <c r="CQ533">
        <v>219</v>
      </c>
      <c r="CR533">
        <v>0</v>
      </c>
      <c r="CW533">
        <v>105295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"11/08/2021 17:56:22.941"</f>
        <v>11/08/2021 17:56:22.941</v>
      </c>
      <c r="C534" t="str">
        <f t="shared" si="25"/>
        <v>FFDFD3C0</v>
      </c>
      <c r="D534" t="s">
        <v>124</v>
      </c>
      <c r="E534">
        <v>8</v>
      </c>
      <c r="H534">
        <v>176</v>
      </c>
      <c r="I534" t="s">
        <v>114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"17:56:22.727"</f>
        <v>17:56:22.727</v>
      </c>
      <c r="T534" t="str">
        <f>"17:56:22.227"</f>
        <v>17:56:22.227</v>
      </c>
      <c r="U534" t="str">
        <f t="shared" si="24"/>
        <v>A38EF2</v>
      </c>
      <c r="V534">
        <v>0</v>
      </c>
      <c r="W534">
        <v>0</v>
      </c>
      <c r="X534">
        <v>2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345</v>
      </c>
      <c r="AJ534">
        <v>33.797572000000002</v>
      </c>
      <c r="AK534" t="s">
        <v>346</v>
      </c>
      <c r="AL534">
        <v>-84.889833999999993</v>
      </c>
      <c r="AM534">
        <v>25</v>
      </c>
      <c r="AN534">
        <v>1975</v>
      </c>
      <c r="AO534" t="s">
        <v>128</v>
      </c>
      <c r="AP534">
        <v>-53</v>
      </c>
      <c r="AQ534">
        <v>69</v>
      </c>
      <c r="AR534">
        <v>384</v>
      </c>
      <c r="AZ534">
        <v>1200</v>
      </c>
      <c r="BA534">
        <v>1</v>
      </c>
      <c r="BB534" t="str">
        <f t="shared" si="26"/>
        <v xml:space="preserve">N3284F  </v>
      </c>
      <c r="BC534">
        <v>1</v>
      </c>
      <c r="BE534">
        <v>0</v>
      </c>
      <c r="BF534">
        <v>0</v>
      </c>
      <c r="BG534">
        <v>0</v>
      </c>
      <c r="BH534">
        <v>2200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"17:56:22.727"</f>
        <v>17:56:22.727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118</v>
      </c>
      <c r="CQ534">
        <v>219</v>
      </c>
      <c r="CR534">
        <v>0</v>
      </c>
      <c r="CW534">
        <v>105295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"11/08/2021 17:56:23.973"</f>
        <v>11/08/2021 17:56:23.973</v>
      </c>
      <c r="C535" t="str">
        <f t="shared" si="25"/>
        <v>FFDFD3C0</v>
      </c>
      <c r="D535" t="s">
        <v>119</v>
      </c>
      <c r="E535">
        <v>5</v>
      </c>
      <c r="F535">
        <v>1005</v>
      </c>
      <c r="G535" t="s">
        <v>114</v>
      </c>
      <c r="J535" t="s">
        <v>120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"17:56:23.703"</f>
        <v>17:56:23.703</v>
      </c>
      <c r="T535" t="str">
        <f>"17:56:23.303"</f>
        <v>17:56:23.303</v>
      </c>
      <c r="U535" t="str">
        <f t="shared" si="24"/>
        <v>A38EF2</v>
      </c>
      <c r="V535">
        <v>0</v>
      </c>
      <c r="W535">
        <v>0</v>
      </c>
      <c r="X535">
        <v>2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347</v>
      </c>
      <c r="AJ535">
        <v>33.797829</v>
      </c>
      <c r="AK535" t="s">
        <v>348</v>
      </c>
      <c r="AL535">
        <v>-84.890176999999994</v>
      </c>
      <c r="AM535">
        <v>25</v>
      </c>
      <c r="AN535">
        <v>1975</v>
      </c>
      <c r="AO535" t="s">
        <v>128</v>
      </c>
      <c r="AP535">
        <v>-60</v>
      </c>
      <c r="AQ535">
        <v>61</v>
      </c>
      <c r="AR535">
        <v>512</v>
      </c>
      <c r="AZ535">
        <v>1200</v>
      </c>
      <c r="BA535">
        <v>1</v>
      </c>
      <c r="BB535" t="str">
        <f t="shared" si="26"/>
        <v xml:space="preserve">N3284F  </v>
      </c>
      <c r="BC535">
        <v>1</v>
      </c>
      <c r="BE535">
        <v>0</v>
      </c>
      <c r="BF535">
        <v>0</v>
      </c>
      <c r="BG535">
        <v>0</v>
      </c>
      <c r="BH535">
        <v>2225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"17:56:23.706"</f>
        <v>17:56:23.706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118</v>
      </c>
      <c r="CQ535">
        <v>219</v>
      </c>
      <c r="CR535">
        <v>3</v>
      </c>
      <c r="CW535">
        <v>10112364</v>
      </c>
      <c r="CY535">
        <v>1</v>
      </c>
      <c r="CZ535">
        <v>0</v>
      </c>
      <c r="DA535">
        <v>0</v>
      </c>
      <c r="DB535">
        <v>0</v>
      </c>
      <c r="DC535">
        <v>0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"11/08/2021 17:56:23.973"</f>
        <v>11/08/2021 17:56:23.973</v>
      </c>
      <c r="C536" t="str">
        <f t="shared" si="25"/>
        <v>FFDFD3C0</v>
      </c>
      <c r="D536" t="s">
        <v>124</v>
      </c>
      <c r="E536">
        <v>8</v>
      </c>
      <c r="H536">
        <v>176</v>
      </c>
      <c r="I536" t="s">
        <v>114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"17:56:23.703"</f>
        <v>17:56:23.703</v>
      </c>
      <c r="T536" t="str">
        <f>"17:56:23.303"</f>
        <v>17:56:23.303</v>
      </c>
      <c r="U536" t="str">
        <f t="shared" si="24"/>
        <v>A38EF2</v>
      </c>
      <c r="V536">
        <v>0</v>
      </c>
      <c r="W536">
        <v>0</v>
      </c>
      <c r="X536">
        <v>2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1</v>
      </c>
      <c r="AI536" t="s">
        <v>347</v>
      </c>
      <c r="AJ536">
        <v>33.797829</v>
      </c>
      <c r="AK536" t="s">
        <v>348</v>
      </c>
      <c r="AL536">
        <v>-84.890176999999994</v>
      </c>
      <c r="AM536">
        <v>25</v>
      </c>
      <c r="AN536">
        <v>1975</v>
      </c>
      <c r="AO536" t="s">
        <v>128</v>
      </c>
      <c r="AP536">
        <v>-60</v>
      </c>
      <c r="AQ536">
        <v>61</v>
      </c>
      <c r="AR536">
        <v>512</v>
      </c>
      <c r="AZ536">
        <v>1200</v>
      </c>
      <c r="BA536">
        <v>1</v>
      </c>
      <c r="BB536" t="str">
        <f t="shared" si="26"/>
        <v xml:space="preserve">N3284F  </v>
      </c>
      <c r="BC536">
        <v>1</v>
      </c>
      <c r="BE536">
        <v>0</v>
      </c>
      <c r="BF536">
        <v>0</v>
      </c>
      <c r="BG536">
        <v>0</v>
      </c>
      <c r="BH536">
        <v>2225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"17:56:23.706"</f>
        <v>17:56:23.706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118</v>
      </c>
      <c r="CQ536">
        <v>219</v>
      </c>
      <c r="CR536">
        <v>3</v>
      </c>
      <c r="CW536">
        <v>10112364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"11/08/2021 17:56:23.973"</f>
        <v>11/08/2021 17:56:23.973</v>
      </c>
      <c r="C537" t="str">
        <f t="shared" si="25"/>
        <v>FFDFD3C0</v>
      </c>
      <c r="D537" t="s">
        <v>121</v>
      </c>
      <c r="E537">
        <v>4</v>
      </c>
      <c r="F537">
        <v>2004</v>
      </c>
      <c r="G537" t="s">
        <v>122</v>
      </c>
      <c r="J537" t="s">
        <v>123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"17:56:23.703"</f>
        <v>17:56:23.703</v>
      </c>
      <c r="T537" t="str">
        <f>"17:56:23.303"</f>
        <v>17:56:23.303</v>
      </c>
      <c r="U537" t="str">
        <f t="shared" si="24"/>
        <v>A38EF2</v>
      </c>
      <c r="V537">
        <v>0</v>
      </c>
      <c r="W537">
        <v>0</v>
      </c>
      <c r="X537">
        <v>2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347</v>
      </c>
      <c r="AJ537">
        <v>33.797829</v>
      </c>
      <c r="AK537" t="s">
        <v>348</v>
      </c>
      <c r="AL537">
        <v>-84.890176999999994</v>
      </c>
      <c r="AM537">
        <v>25</v>
      </c>
      <c r="AN537">
        <v>1975</v>
      </c>
      <c r="AO537" t="s">
        <v>128</v>
      </c>
      <c r="AP537">
        <v>-60</v>
      </c>
      <c r="AQ537">
        <v>61</v>
      </c>
      <c r="AR537">
        <v>512</v>
      </c>
      <c r="AZ537">
        <v>1200</v>
      </c>
      <c r="BA537">
        <v>1</v>
      </c>
      <c r="BB537" t="str">
        <f t="shared" si="26"/>
        <v xml:space="preserve">N3284F  </v>
      </c>
      <c r="BC537">
        <v>1</v>
      </c>
      <c r="BE537">
        <v>0</v>
      </c>
      <c r="BF537">
        <v>0</v>
      </c>
      <c r="BG537">
        <v>0</v>
      </c>
      <c r="BH537">
        <v>2225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"17:56:23.706"</f>
        <v>17:56:23.706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118</v>
      </c>
      <c r="CQ537">
        <v>219</v>
      </c>
      <c r="CR537">
        <v>3</v>
      </c>
      <c r="CW537">
        <v>10112364</v>
      </c>
      <c r="CY537">
        <v>1</v>
      </c>
      <c r="CZ537">
        <v>0</v>
      </c>
      <c r="DA537">
        <v>0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"11/08/2021 17:56:23.973"</f>
        <v>11/08/2021 17:56:23.973</v>
      </c>
      <c r="C538" t="str">
        <f t="shared" si="25"/>
        <v>FFDFD3C0</v>
      </c>
      <c r="D538" t="s">
        <v>113</v>
      </c>
      <c r="E538">
        <v>4</v>
      </c>
      <c r="H538">
        <v>10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"17:56:23.703"</f>
        <v>17:56:23.703</v>
      </c>
      <c r="T538" t="str">
        <f>"17:56:23.303"</f>
        <v>17:56:23.303</v>
      </c>
      <c r="U538" t="str">
        <f t="shared" si="24"/>
        <v>A38EF2</v>
      </c>
      <c r="V538">
        <v>0</v>
      </c>
      <c r="W538">
        <v>0</v>
      </c>
      <c r="X538">
        <v>2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1</v>
      </c>
      <c r="AI538" t="s">
        <v>347</v>
      </c>
      <c r="AJ538">
        <v>33.797829</v>
      </c>
      <c r="AK538" t="s">
        <v>348</v>
      </c>
      <c r="AL538">
        <v>-84.890176999999994</v>
      </c>
      <c r="AM538">
        <v>25</v>
      </c>
      <c r="AN538">
        <v>1975</v>
      </c>
      <c r="AO538" t="s">
        <v>128</v>
      </c>
      <c r="AP538">
        <v>-60</v>
      </c>
      <c r="AQ538">
        <v>61</v>
      </c>
      <c r="AR538">
        <v>512</v>
      </c>
      <c r="AZ538">
        <v>1200</v>
      </c>
      <c r="BA538">
        <v>1</v>
      </c>
      <c r="BB538" t="str">
        <f t="shared" si="26"/>
        <v xml:space="preserve">N3284F  </v>
      </c>
      <c r="BC538">
        <v>1</v>
      </c>
      <c r="BE538">
        <v>0</v>
      </c>
      <c r="BF538">
        <v>0</v>
      </c>
      <c r="BG538">
        <v>0</v>
      </c>
      <c r="BH538">
        <v>2225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"17:56:23.706"</f>
        <v>17:56:23.706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118</v>
      </c>
      <c r="CQ538">
        <v>219</v>
      </c>
      <c r="CR538">
        <v>3</v>
      </c>
      <c r="CW538">
        <v>10112364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"11/08/2021 17:56:24.926"</f>
        <v>11/08/2021 17:56:24.926</v>
      </c>
      <c r="C539" t="str">
        <f t="shared" si="25"/>
        <v>FFDFD3C0</v>
      </c>
      <c r="D539" t="s">
        <v>124</v>
      </c>
      <c r="E539">
        <v>8</v>
      </c>
      <c r="H539">
        <v>176</v>
      </c>
      <c r="I539" t="s">
        <v>114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"17:56:24.617"</f>
        <v>17:56:24.617</v>
      </c>
      <c r="T539" t="str">
        <f>"17:56:24.217"</f>
        <v>17:56:24.217</v>
      </c>
      <c r="U539" t="str">
        <f t="shared" si="24"/>
        <v>A38EF2</v>
      </c>
      <c r="V539">
        <v>0</v>
      </c>
      <c r="W539">
        <v>0</v>
      </c>
      <c r="X539">
        <v>2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349</v>
      </c>
      <c r="AJ539">
        <v>33.798043999999997</v>
      </c>
      <c r="AK539" t="s">
        <v>350</v>
      </c>
      <c r="AL539">
        <v>-84.890499000000005</v>
      </c>
      <c r="AM539">
        <v>25</v>
      </c>
      <c r="AN539">
        <v>1975</v>
      </c>
      <c r="AO539" t="s">
        <v>128</v>
      </c>
      <c r="AP539">
        <v>-65</v>
      </c>
      <c r="AQ539">
        <v>55</v>
      </c>
      <c r="AR539">
        <v>512</v>
      </c>
      <c r="AZ539">
        <v>1200</v>
      </c>
      <c r="BA539">
        <v>1</v>
      </c>
      <c r="BB539" t="str">
        <f t="shared" si="26"/>
        <v xml:space="preserve">N3284F  </v>
      </c>
      <c r="BC539">
        <v>1</v>
      </c>
      <c r="BE539">
        <v>0</v>
      </c>
      <c r="BF539">
        <v>0</v>
      </c>
      <c r="BG539">
        <v>0</v>
      </c>
      <c r="BH539">
        <v>2225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"17:56:24.619"</f>
        <v>17:56:24.619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118</v>
      </c>
      <c r="CQ539">
        <v>219</v>
      </c>
      <c r="CR539">
        <v>3</v>
      </c>
      <c r="CW539">
        <v>10113867</v>
      </c>
      <c r="CY539">
        <v>1</v>
      </c>
      <c r="CZ539">
        <v>0</v>
      </c>
      <c r="DA539">
        <v>0</v>
      </c>
      <c r="DB539">
        <v>0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"11/08/2021 17:56:24.926"</f>
        <v>11/08/2021 17:56:24.926</v>
      </c>
      <c r="C540" t="str">
        <f t="shared" si="25"/>
        <v>FFDFD3C0</v>
      </c>
      <c r="D540" t="s">
        <v>119</v>
      </c>
      <c r="E540">
        <v>5</v>
      </c>
      <c r="F540">
        <v>1005</v>
      </c>
      <c r="G540" t="s">
        <v>114</v>
      </c>
      <c r="J540" t="s">
        <v>120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"17:56:24.617"</f>
        <v>17:56:24.617</v>
      </c>
      <c r="T540" t="str">
        <f>"17:56:24.217"</f>
        <v>17:56:24.217</v>
      </c>
      <c r="U540" t="str">
        <f t="shared" si="24"/>
        <v>A38EF2</v>
      </c>
      <c r="V540">
        <v>0</v>
      </c>
      <c r="W540">
        <v>0</v>
      </c>
      <c r="X540">
        <v>2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349</v>
      </c>
      <c r="AJ540">
        <v>33.798043999999997</v>
      </c>
      <c r="AK540" t="s">
        <v>350</v>
      </c>
      <c r="AL540">
        <v>-84.890499000000005</v>
      </c>
      <c r="AM540">
        <v>25</v>
      </c>
      <c r="AN540">
        <v>1975</v>
      </c>
      <c r="AO540" t="s">
        <v>128</v>
      </c>
      <c r="AP540">
        <v>-65</v>
      </c>
      <c r="AQ540">
        <v>55</v>
      </c>
      <c r="AR540">
        <v>512</v>
      </c>
      <c r="AZ540">
        <v>1200</v>
      </c>
      <c r="BA540">
        <v>1</v>
      </c>
      <c r="BB540" t="str">
        <f t="shared" si="26"/>
        <v xml:space="preserve">N3284F  </v>
      </c>
      <c r="BC540">
        <v>1</v>
      </c>
      <c r="BE540">
        <v>0</v>
      </c>
      <c r="BF540">
        <v>0</v>
      </c>
      <c r="BG540">
        <v>0</v>
      </c>
      <c r="BH540">
        <v>2225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"17:56:24.619"</f>
        <v>17:56:24.619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118</v>
      </c>
      <c r="CQ540">
        <v>219</v>
      </c>
      <c r="CR540">
        <v>3</v>
      </c>
      <c r="CW540">
        <v>10113867</v>
      </c>
      <c r="CY540">
        <v>1</v>
      </c>
      <c r="CZ540">
        <v>0</v>
      </c>
      <c r="DA540">
        <v>0</v>
      </c>
      <c r="DB540">
        <v>0</v>
      </c>
      <c r="DC540">
        <v>0</v>
      </c>
      <c r="DD540">
        <v>1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"11/08/2021 17:56:24.926"</f>
        <v>11/08/2021 17:56:24.926</v>
      </c>
      <c r="C541" t="str">
        <f t="shared" si="25"/>
        <v>FFDFD3C0</v>
      </c>
      <c r="D541" t="s">
        <v>121</v>
      </c>
      <c r="E541">
        <v>4</v>
      </c>
      <c r="F541">
        <v>2004</v>
      </c>
      <c r="G541" t="s">
        <v>122</v>
      </c>
      <c r="J541" t="s">
        <v>123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"17:56:24.617"</f>
        <v>17:56:24.617</v>
      </c>
      <c r="T541" t="str">
        <f>"17:56:24.217"</f>
        <v>17:56:24.217</v>
      </c>
      <c r="U541" t="str">
        <f t="shared" si="24"/>
        <v>A38EF2</v>
      </c>
      <c r="V541">
        <v>0</v>
      </c>
      <c r="W541">
        <v>0</v>
      </c>
      <c r="X541">
        <v>2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349</v>
      </c>
      <c r="AJ541">
        <v>33.798043999999997</v>
      </c>
      <c r="AK541" t="s">
        <v>350</v>
      </c>
      <c r="AL541">
        <v>-84.890499000000005</v>
      </c>
      <c r="AM541">
        <v>25</v>
      </c>
      <c r="AN541">
        <v>1975</v>
      </c>
      <c r="AO541" t="s">
        <v>128</v>
      </c>
      <c r="AP541">
        <v>-65</v>
      </c>
      <c r="AQ541">
        <v>55</v>
      </c>
      <c r="AR541">
        <v>512</v>
      </c>
      <c r="AZ541">
        <v>1200</v>
      </c>
      <c r="BA541">
        <v>1</v>
      </c>
      <c r="BB541" t="str">
        <f t="shared" si="26"/>
        <v xml:space="preserve">N3284F  </v>
      </c>
      <c r="BC541">
        <v>1</v>
      </c>
      <c r="BE541">
        <v>0</v>
      </c>
      <c r="BF541">
        <v>0</v>
      </c>
      <c r="BG541">
        <v>0</v>
      </c>
      <c r="BH541">
        <v>2225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"17:56:24.619"</f>
        <v>17:56:24.619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118</v>
      </c>
      <c r="CQ541">
        <v>219</v>
      </c>
      <c r="CR541">
        <v>3</v>
      </c>
      <c r="CW541">
        <v>10113867</v>
      </c>
      <c r="CY541">
        <v>1</v>
      </c>
      <c r="CZ541">
        <v>0</v>
      </c>
      <c r="DA541">
        <v>0</v>
      </c>
      <c r="DB541">
        <v>0</v>
      </c>
      <c r="DC541">
        <v>0</v>
      </c>
      <c r="DD541">
        <v>1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"11/08/2021 17:56:24.926"</f>
        <v>11/08/2021 17:56:24.926</v>
      </c>
      <c r="C542" t="str">
        <f t="shared" si="25"/>
        <v>FFDFD3C0</v>
      </c>
      <c r="D542" t="s">
        <v>113</v>
      </c>
      <c r="E542">
        <v>4</v>
      </c>
      <c r="H542">
        <v>10</v>
      </c>
      <c r="I542" t="s">
        <v>114</v>
      </c>
      <c r="J542" t="s">
        <v>115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"17:56:24.617"</f>
        <v>17:56:24.617</v>
      </c>
      <c r="T542" t="str">
        <f>"17:56:24.217"</f>
        <v>17:56:24.217</v>
      </c>
      <c r="U542" t="str">
        <f t="shared" si="24"/>
        <v>A38EF2</v>
      </c>
      <c r="V542">
        <v>0</v>
      </c>
      <c r="W542">
        <v>0</v>
      </c>
      <c r="X542">
        <v>2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1</v>
      </c>
      <c r="AI542" t="s">
        <v>349</v>
      </c>
      <c r="AJ542">
        <v>33.798043999999997</v>
      </c>
      <c r="AK542" t="s">
        <v>350</v>
      </c>
      <c r="AL542">
        <v>-84.890499000000005</v>
      </c>
      <c r="AM542">
        <v>25</v>
      </c>
      <c r="AN542">
        <v>1975</v>
      </c>
      <c r="AO542" t="s">
        <v>128</v>
      </c>
      <c r="AP542">
        <v>-65</v>
      </c>
      <c r="AQ542">
        <v>55</v>
      </c>
      <c r="AR542">
        <v>512</v>
      </c>
      <c r="AZ542">
        <v>1200</v>
      </c>
      <c r="BA542">
        <v>1</v>
      </c>
      <c r="BB542" t="str">
        <f t="shared" si="26"/>
        <v xml:space="preserve">N3284F  </v>
      </c>
      <c r="BC542">
        <v>1</v>
      </c>
      <c r="BE542">
        <v>0</v>
      </c>
      <c r="BF542">
        <v>0</v>
      </c>
      <c r="BG542">
        <v>0</v>
      </c>
      <c r="BH542">
        <v>2225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"17:56:24.619"</f>
        <v>17:56:24.619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118</v>
      </c>
      <c r="CQ542">
        <v>219</v>
      </c>
      <c r="CR542">
        <v>3</v>
      </c>
      <c r="CW542">
        <v>10113867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"11/08/2021 17:56:25.786"</f>
        <v>11/08/2021 17:56:25.786</v>
      </c>
      <c r="C543" t="str">
        <f t="shared" si="25"/>
        <v>FFDFD3C0</v>
      </c>
      <c r="D543" t="s">
        <v>113</v>
      </c>
      <c r="E543">
        <v>4</v>
      </c>
      <c r="H543">
        <v>10</v>
      </c>
      <c r="I543" t="s">
        <v>114</v>
      </c>
      <c r="J543" t="s">
        <v>115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"17:56:25.516"</f>
        <v>17:56:25.516</v>
      </c>
      <c r="T543" t="str">
        <f>"17:56:25.116"</f>
        <v>17:56:25.116</v>
      </c>
      <c r="U543" t="str">
        <f t="shared" si="24"/>
        <v>A38EF2</v>
      </c>
      <c r="V543">
        <v>0</v>
      </c>
      <c r="W543">
        <v>0</v>
      </c>
      <c r="X543">
        <v>2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351</v>
      </c>
      <c r="AJ543">
        <v>33.798257999999997</v>
      </c>
      <c r="AK543" t="s">
        <v>159</v>
      </c>
      <c r="AL543">
        <v>-84.890842000000006</v>
      </c>
      <c r="AM543">
        <v>25</v>
      </c>
      <c r="AN543">
        <v>1975</v>
      </c>
      <c r="AO543" t="s">
        <v>128</v>
      </c>
      <c r="AP543">
        <v>-69</v>
      </c>
      <c r="AQ543">
        <v>47</v>
      </c>
      <c r="AR543">
        <v>448</v>
      </c>
      <c r="AZ543">
        <v>1200</v>
      </c>
      <c r="BA543">
        <v>1</v>
      </c>
      <c r="BB543" t="str">
        <f t="shared" si="26"/>
        <v xml:space="preserve">N3284F  </v>
      </c>
      <c r="BC543">
        <v>1</v>
      </c>
      <c r="BE543">
        <v>0</v>
      </c>
      <c r="BF543">
        <v>0</v>
      </c>
      <c r="BG543">
        <v>0</v>
      </c>
      <c r="BH543">
        <v>2225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"17:56:25.517"</f>
        <v>17:56:25.517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118</v>
      </c>
      <c r="CQ543">
        <v>219</v>
      </c>
      <c r="CR543">
        <v>0</v>
      </c>
      <c r="CW543">
        <v>107534</v>
      </c>
      <c r="CY543">
        <v>1</v>
      </c>
      <c r="CZ543">
        <v>0</v>
      </c>
      <c r="DA543">
        <v>0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"11/08/2021 17:56:25.817"</f>
        <v>11/08/2021 17:56:25.817</v>
      </c>
      <c r="C544" t="str">
        <f t="shared" si="25"/>
        <v>FFDFD3C0</v>
      </c>
      <c r="D544" t="s">
        <v>119</v>
      </c>
      <c r="E544">
        <v>5</v>
      </c>
      <c r="F544">
        <v>1005</v>
      </c>
      <c r="G544" t="s">
        <v>114</v>
      </c>
      <c r="J544" t="s">
        <v>120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"17:56:25.516"</f>
        <v>17:56:25.516</v>
      </c>
      <c r="T544" t="str">
        <f>"17:56:25.116"</f>
        <v>17:56:25.116</v>
      </c>
      <c r="U544" t="str">
        <f t="shared" si="24"/>
        <v>A38EF2</v>
      </c>
      <c r="V544">
        <v>0</v>
      </c>
      <c r="W544">
        <v>0</v>
      </c>
      <c r="X544">
        <v>2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351</v>
      </c>
      <c r="AJ544">
        <v>33.798257999999997</v>
      </c>
      <c r="AK544" t="s">
        <v>159</v>
      </c>
      <c r="AL544">
        <v>-84.890842000000006</v>
      </c>
      <c r="AM544">
        <v>25</v>
      </c>
      <c r="AN544">
        <v>1975</v>
      </c>
      <c r="AO544" t="s">
        <v>128</v>
      </c>
      <c r="AP544">
        <v>-69</v>
      </c>
      <c r="AQ544">
        <v>47</v>
      </c>
      <c r="AR544">
        <v>448</v>
      </c>
      <c r="AZ544">
        <v>1200</v>
      </c>
      <c r="BA544">
        <v>1</v>
      </c>
      <c r="BB544" t="str">
        <f t="shared" si="26"/>
        <v xml:space="preserve">N3284F  </v>
      </c>
      <c r="BC544">
        <v>1</v>
      </c>
      <c r="BE544">
        <v>0</v>
      </c>
      <c r="BF544">
        <v>0</v>
      </c>
      <c r="BG544">
        <v>0</v>
      </c>
      <c r="BH544">
        <v>2225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"17:56:25.517"</f>
        <v>17:56:25.517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118</v>
      </c>
      <c r="CQ544">
        <v>219</v>
      </c>
      <c r="CR544">
        <v>0</v>
      </c>
      <c r="CW544">
        <v>107534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"11/08/2021 17:56:25.817"</f>
        <v>11/08/2021 17:56:25.817</v>
      </c>
      <c r="C545" t="str">
        <f t="shared" si="25"/>
        <v>FFDFD3C0</v>
      </c>
      <c r="D545" t="s">
        <v>124</v>
      </c>
      <c r="E545">
        <v>8</v>
      </c>
      <c r="H545">
        <v>176</v>
      </c>
      <c r="I545" t="s">
        <v>114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"17:56:25.516"</f>
        <v>17:56:25.516</v>
      </c>
      <c r="T545" t="str">
        <f>"17:56:25.116"</f>
        <v>17:56:25.116</v>
      </c>
      <c r="U545" t="str">
        <f t="shared" si="24"/>
        <v>A38EF2</v>
      </c>
      <c r="V545">
        <v>0</v>
      </c>
      <c r="W545">
        <v>0</v>
      </c>
      <c r="X545">
        <v>2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351</v>
      </c>
      <c r="AJ545">
        <v>33.798257999999997</v>
      </c>
      <c r="AK545" t="s">
        <v>159</v>
      </c>
      <c r="AL545">
        <v>-84.890842000000006</v>
      </c>
      <c r="AM545">
        <v>25</v>
      </c>
      <c r="AN545">
        <v>1975</v>
      </c>
      <c r="AO545" t="s">
        <v>128</v>
      </c>
      <c r="AP545">
        <v>-69</v>
      </c>
      <c r="AQ545">
        <v>47</v>
      </c>
      <c r="AR545">
        <v>448</v>
      </c>
      <c r="AZ545">
        <v>1200</v>
      </c>
      <c r="BA545">
        <v>1</v>
      </c>
      <c r="BB545" t="str">
        <f t="shared" si="26"/>
        <v xml:space="preserve">N3284F  </v>
      </c>
      <c r="BC545">
        <v>1</v>
      </c>
      <c r="BE545">
        <v>0</v>
      </c>
      <c r="BF545">
        <v>0</v>
      </c>
      <c r="BG545">
        <v>0</v>
      </c>
      <c r="BH545">
        <v>2225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"17:56:25.517"</f>
        <v>17:56:25.517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118</v>
      </c>
      <c r="CQ545">
        <v>219</v>
      </c>
      <c r="CR545">
        <v>0</v>
      </c>
      <c r="CW545">
        <v>107534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"11/08/2021 17:56:25.817"</f>
        <v>11/08/2021 17:56:25.817</v>
      </c>
      <c r="C546" t="str">
        <f t="shared" si="25"/>
        <v>FFDFD3C0</v>
      </c>
      <c r="D546" t="s">
        <v>121</v>
      </c>
      <c r="E546">
        <v>4</v>
      </c>
      <c r="F546">
        <v>2004</v>
      </c>
      <c r="G546" t="s">
        <v>122</v>
      </c>
      <c r="J546" t="s">
        <v>123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"17:56:25.516"</f>
        <v>17:56:25.516</v>
      </c>
      <c r="T546" t="str">
        <f>"17:56:25.116"</f>
        <v>17:56:25.116</v>
      </c>
      <c r="U546" t="str">
        <f t="shared" si="24"/>
        <v>A38EF2</v>
      </c>
      <c r="V546">
        <v>0</v>
      </c>
      <c r="W546">
        <v>0</v>
      </c>
      <c r="X546">
        <v>2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351</v>
      </c>
      <c r="AJ546">
        <v>33.798257999999997</v>
      </c>
      <c r="AK546" t="s">
        <v>159</v>
      </c>
      <c r="AL546">
        <v>-84.890842000000006</v>
      </c>
      <c r="AM546">
        <v>25</v>
      </c>
      <c r="AN546">
        <v>1975</v>
      </c>
      <c r="AO546" t="s">
        <v>128</v>
      </c>
      <c r="AP546">
        <v>-69</v>
      </c>
      <c r="AQ546">
        <v>47</v>
      </c>
      <c r="AR546">
        <v>448</v>
      </c>
      <c r="AZ546">
        <v>1200</v>
      </c>
      <c r="BA546">
        <v>1</v>
      </c>
      <c r="BB546" t="str">
        <f t="shared" si="26"/>
        <v xml:space="preserve">N3284F  </v>
      </c>
      <c r="BC546">
        <v>1</v>
      </c>
      <c r="BE546">
        <v>0</v>
      </c>
      <c r="BF546">
        <v>0</v>
      </c>
      <c r="BG546">
        <v>0</v>
      </c>
      <c r="BH546">
        <v>2225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"17:56:25.517"</f>
        <v>17:56:25.517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118</v>
      </c>
      <c r="CQ546">
        <v>219</v>
      </c>
      <c r="CR546">
        <v>0</v>
      </c>
      <c r="CW546">
        <v>107534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"11/08/2021 17:56:26.692"</f>
        <v>11/08/2021 17:56:26.692</v>
      </c>
      <c r="C547" t="str">
        <f t="shared" si="25"/>
        <v>FFDFD3C0</v>
      </c>
      <c r="D547" t="s">
        <v>113</v>
      </c>
      <c r="E547">
        <v>4</v>
      </c>
      <c r="H547">
        <v>10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"17:56:26.445"</f>
        <v>17:56:26.445</v>
      </c>
      <c r="T547" t="str">
        <f>"17:56:26.045"</f>
        <v>17:56:26.045</v>
      </c>
      <c r="U547" t="str">
        <f t="shared" si="24"/>
        <v>A38EF2</v>
      </c>
      <c r="V547">
        <v>0</v>
      </c>
      <c r="W547">
        <v>0</v>
      </c>
      <c r="X547">
        <v>2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1</v>
      </c>
      <c r="AI547" t="s">
        <v>352</v>
      </c>
      <c r="AJ547">
        <v>33.798366000000001</v>
      </c>
      <c r="AK547" t="s">
        <v>353</v>
      </c>
      <c r="AL547">
        <v>-84.891249999999999</v>
      </c>
      <c r="AM547">
        <v>25</v>
      </c>
      <c r="AN547">
        <v>1975</v>
      </c>
      <c r="AO547" t="s">
        <v>128</v>
      </c>
      <c r="AP547">
        <v>-72</v>
      </c>
      <c r="AQ547">
        <v>41</v>
      </c>
      <c r="AR547">
        <v>320</v>
      </c>
      <c r="AZ547">
        <v>1200</v>
      </c>
      <c r="BA547">
        <v>1</v>
      </c>
      <c r="BB547" t="str">
        <f t="shared" si="26"/>
        <v xml:space="preserve">N3284F  </v>
      </c>
      <c r="BC547">
        <v>1</v>
      </c>
      <c r="BE547">
        <v>0</v>
      </c>
      <c r="BF547">
        <v>0</v>
      </c>
      <c r="BG547">
        <v>0</v>
      </c>
      <c r="BH547">
        <v>2225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"17:56:26.451"</f>
        <v>17:56:26.451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118</v>
      </c>
      <c r="CQ547">
        <v>219</v>
      </c>
      <c r="CR547">
        <v>0</v>
      </c>
      <c r="CW547">
        <v>108199</v>
      </c>
      <c r="CY547">
        <v>1</v>
      </c>
      <c r="CZ547">
        <v>0</v>
      </c>
      <c r="DA547">
        <v>0</v>
      </c>
      <c r="DB547">
        <v>0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"11/08/2021 17:56:26.692"</f>
        <v>11/08/2021 17:56:26.692</v>
      </c>
      <c r="C548" t="str">
        <f t="shared" si="25"/>
        <v>FFDFD3C0</v>
      </c>
      <c r="D548" t="s">
        <v>124</v>
      </c>
      <c r="E548">
        <v>8</v>
      </c>
      <c r="H548">
        <v>176</v>
      </c>
      <c r="I548" t="s">
        <v>114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"17:56:26.445"</f>
        <v>17:56:26.445</v>
      </c>
      <c r="T548" t="str">
        <f>"17:56:26.045"</f>
        <v>17:56:26.045</v>
      </c>
      <c r="U548" t="str">
        <f t="shared" si="24"/>
        <v>A38EF2</v>
      </c>
      <c r="V548">
        <v>0</v>
      </c>
      <c r="W548">
        <v>0</v>
      </c>
      <c r="X548">
        <v>2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352</v>
      </c>
      <c r="AJ548">
        <v>33.798366000000001</v>
      </c>
      <c r="AK548" t="s">
        <v>353</v>
      </c>
      <c r="AL548">
        <v>-84.891249999999999</v>
      </c>
      <c r="AM548">
        <v>25</v>
      </c>
      <c r="AN548">
        <v>1975</v>
      </c>
      <c r="AO548" t="s">
        <v>128</v>
      </c>
      <c r="AP548">
        <v>-72</v>
      </c>
      <c r="AQ548">
        <v>41</v>
      </c>
      <c r="AR548">
        <v>320</v>
      </c>
      <c r="AZ548">
        <v>1200</v>
      </c>
      <c r="BA548">
        <v>1</v>
      </c>
      <c r="BB548" t="str">
        <f t="shared" si="26"/>
        <v xml:space="preserve">N3284F  </v>
      </c>
      <c r="BC548">
        <v>1</v>
      </c>
      <c r="BE548">
        <v>0</v>
      </c>
      <c r="BF548">
        <v>0</v>
      </c>
      <c r="BG548">
        <v>0</v>
      </c>
      <c r="BH548">
        <v>2225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"17:56:26.451"</f>
        <v>17:56:26.451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118</v>
      </c>
      <c r="CQ548">
        <v>219</v>
      </c>
      <c r="CR548">
        <v>0</v>
      </c>
      <c r="CW548">
        <v>108199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"11/08/2021 17:56:26.692"</f>
        <v>11/08/2021 17:56:26.692</v>
      </c>
      <c r="C549" t="str">
        <f t="shared" si="25"/>
        <v>FFDFD3C0</v>
      </c>
      <c r="D549" t="s">
        <v>119</v>
      </c>
      <c r="E549">
        <v>5</v>
      </c>
      <c r="F549">
        <v>1005</v>
      </c>
      <c r="G549" t="s">
        <v>114</v>
      </c>
      <c r="J549" t="s">
        <v>120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"17:56:26.445"</f>
        <v>17:56:26.445</v>
      </c>
      <c r="T549" t="str">
        <f>"17:56:26.045"</f>
        <v>17:56:26.045</v>
      </c>
      <c r="U549" t="str">
        <f t="shared" si="24"/>
        <v>A38EF2</v>
      </c>
      <c r="V549">
        <v>0</v>
      </c>
      <c r="W549">
        <v>0</v>
      </c>
      <c r="X549">
        <v>2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352</v>
      </c>
      <c r="AJ549">
        <v>33.798366000000001</v>
      </c>
      <c r="AK549" t="s">
        <v>353</v>
      </c>
      <c r="AL549">
        <v>-84.891249999999999</v>
      </c>
      <c r="AM549">
        <v>25</v>
      </c>
      <c r="AN549">
        <v>1975</v>
      </c>
      <c r="AO549" t="s">
        <v>128</v>
      </c>
      <c r="AP549">
        <v>-72</v>
      </c>
      <c r="AQ549">
        <v>41</v>
      </c>
      <c r="AR549">
        <v>320</v>
      </c>
      <c r="AZ549">
        <v>1200</v>
      </c>
      <c r="BA549">
        <v>1</v>
      </c>
      <c r="BB549" t="str">
        <f t="shared" si="26"/>
        <v xml:space="preserve">N3284F  </v>
      </c>
      <c r="BC549">
        <v>1</v>
      </c>
      <c r="BE549">
        <v>0</v>
      </c>
      <c r="BF549">
        <v>0</v>
      </c>
      <c r="BG549">
        <v>0</v>
      </c>
      <c r="BH549">
        <v>2225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"17:56:26.451"</f>
        <v>17:56:26.451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118</v>
      </c>
      <c r="CQ549">
        <v>219</v>
      </c>
      <c r="CR549">
        <v>0</v>
      </c>
      <c r="CW549">
        <v>108199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"11/08/2021 17:56:26.692"</f>
        <v>11/08/2021 17:56:26.692</v>
      </c>
      <c r="C550" t="str">
        <f t="shared" si="25"/>
        <v>FFDFD3C0</v>
      </c>
      <c r="D550" t="s">
        <v>121</v>
      </c>
      <c r="E550">
        <v>4</v>
      </c>
      <c r="F550">
        <v>2004</v>
      </c>
      <c r="G550" t="s">
        <v>122</v>
      </c>
      <c r="J550" t="s">
        <v>123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"17:56:26.445"</f>
        <v>17:56:26.445</v>
      </c>
      <c r="T550" t="str">
        <f>"17:56:26.045"</f>
        <v>17:56:26.045</v>
      </c>
      <c r="U550" t="str">
        <f t="shared" si="24"/>
        <v>A38EF2</v>
      </c>
      <c r="V550">
        <v>0</v>
      </c>
      <c r="W550">
        <v>0</v>
      </c>
      <c r="X550">
        <v>2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352</v>
      </c>
      <c r="AJ550">
        <v>33.798366000000001</v>
      </c>
      <c r="AK550" t="s">
        <v>353</v>
      </c>
      <c r="AL550">
        <v>-84.891249999999999</v>
      </c>
      <c r="AM550">
        <v>25</v>
      </c>
      <c r="AN550">
        <v>1975</v>
      </c>
      <c r="AO550" t="s">
        <v>128</v>
      </c>
      <c r="AP550">
        <v>-72</v>
      </c>
      <c r="AQ550">
        <v>41</v>
      </c>
      <c r="AR550">
        <v>320</v>
      </c>
      <c r="AZ550">
        <v>1200</v>
      </c>
      <c r="BA550">
        <v>1</v>
      </c>
      <c r="BB550" t="str">
        <f t="shared" si="26"/>
        <v xml:space="preserve">N3284F  </v>
      </c>
      <c r="BC550">
        <v>1</v>
      </c>
      <c r="BE550">
        <v>0</v>
      </c>
      <c r="BF550">
        <v>0</v>
      </c>
      <c r="BG550">
        <v>0</v>
      </c>
      <c r="BH550">
        <v>2225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"17:56:26.451"</f>
        <v>17:56:26.451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118</v>
      </c>
      <c r="CQ550">
        <v>219</v>
      </c>
      <c r="CR550">
        <v>0</v>
      </c>
      <c r="CW550">
        <v>108199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"11/08/2021 17:56:27.816"</f>
        <v>11/08/2021 17:56:27.816</v>
      </c>
      <c r="C551" t="str">
        <f t="shared" si="25"/>
        <v>FFDFD3C0</v>
      </c>
      <c r="D551" t="s">
        <v>121</v>
      </c>
      <c r="E551">
        <v>4</v>
      </c>
      <c r="F551">
        <v>2004</v>
      </c>
      <c r="G551" t="s">
        <v>122</v>
      </c>
      <c r="J551" t="s">
        <v>123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"17:56:27.523"</f>
        <v>17:56:27.523</v>
      </c>
      <c r="T551" t="str">
        <f>"17:56:27.123"</f>
        <v>17:56:27.123</v>
      </c>
      <c r="U551" t="str">
        <f t="shared" si="24"/>
        <v>A38EF2</v>
      </c>
      <c r="V551">
        <v>0</v>
      </c>
      <c r="W551">
        <v>0</v>
      </c>
      <c r="X551">
        <v>2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1</v>
      </c>
      <c r="AI551" t="s">
        <v>354</v>
      </c>
      <c r="AJ551">
        <v>33.798515999999999</v>
      </c>
      <c r="AK551" t="s">
        <v>355</v>
      </c>
      <c r="AL551">
        <v>-84.891700999999998</v>
      </c>
      <c r="AM551">
        <v>25</v>
      </c>
      <c r="AN551">
        <v>2000</v>
      </c>
      <c r="AO551" t="s">
        <v>128</v>
      </c>
      <c r="AP551">
        <v>-76</v>
      </c>
      <c r="AQ551">
        <v>31</v>
      </c>
      <c r="AR551">
        <v>256</v>
      </c>
      <c r="AZ551">
        <v>1200</v>
      </c>
      <c r="BA551">
        <v>1</v>
      </c>
      <c r="BB551" t="str">
        <f t="shared" si="26"/>
        <v xml:space="preserve">N3284F  </v>
      </c>
      <c r="BC551">
        <v>1</v>
      </c>
      <c r="BE551">
        <v>0</v>
      </c>
      <c r="BF551">
        <v>0</v>
      </c>
      <c r="BG551">
        <v>0</v>
      </c>
      <c r="BH551">
        <v>2250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"17:56:27.531"</f>
        <v>17:56:27.531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118</v>
      </c>
      <c r="CQ551">
        <v>219</v>
      </c>
      <c r="CR551">
        <v>3</v>
      </c>
      <c r="CW551">
        <v>10118468</v>
      </c>
      <c r="CY551">
        <v>1</v>
      </c>
      <c r="CZ551">
        <v>0</v>
      </c>
      <c r="DA551">
        <v>0</v>
      </c>
      <c r="DB551">
        <v>0</v>
      </c>
      <c r="DC551">
        <v>0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"11/08/2021 17:56:27.816"</f>
        <v>11/08/2021 17:56:27.816</v>
      </c>
      <c r="C552" t="str">
        <f t="shared" si="25"/>
        <v>FFDFD3C0</v>
      </c>
      <c r="D552" t="s">
        <v>113</v>
      </c>
      <c r="E552">
        <v>4</v>
      </c>
      <c r="H552">
        <v>10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"17:56:27.523"</f>
        <v>17:56:27.523</v>
      </c>
      <c r="T552" t="str">
        <f>"17:56:27.123"</f>
        <v>17:56:27.123</v>
      </c>
      <c r="U552" t="str">
        <f t="shared" si="24"/>
        <v>A38EF2</v>
      </c>
      <c r="V552">
        <v>0</v>
      </c>
      <c r="W552">
        <v>0</v>
      </c>
      <c r="X552">
        <v>2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354</v>
      </c>
      <c r="AJ552">
        <v>33.798515999999999</v>
      </c>
      <c r="AK552" t="s">
        <v>355</v>
      </c>
      <c r="AL552">
        <v>-84.891700999999998</v>
      </c>
      <c r="AM552">
        <v>25</v>
      </c>
      <c r="AN552">
        <v>2000</v>
      </c>
      <c r="AO552" t="s">
        <v>128</v>
      </c>
      <c r="AP552">
        <v>-76</v>
      </c>
      <c r="AQ552">
        <v>31</v>
      </c>
      <c r="AR552">
        <v>256</v>
      </c>
      <c r="AZ552">
        <v>1200</v>
      </c>
      <c r="BA552">
        <v>1</v>
      </c>
      <c r="BB552" t="str">
        <f t="shared" si="26"/>
        <v xml:space="preserve">N3284F  </v>
      </c>
      <c r="BC552">
        <v>1</v>
      </c>
      <c r="BE552">
        <v>0</v>
      </c>
      <c r="BF552">
        <v>0</v>
      </c>
      <c r="BG552">
        <v>0</v>
      </c>
      <c r="BH552">
        <v>2250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"17:56:27.531"</f>
        <v>17:56:27.531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118</v>
      </c>
      <c r="CQ552">
        <v>219</v>
      </c>
      <c r="CR552">
        <v>3</v>
      </c>
      <c r="CW552">
        <v>10118468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"11/08/2021 17:56:27.816"</f>
        <v>11/08/2021 17:56:27.816</v>
      </c>
      <c r="C553" t="str">
        <f t="shared" si="25"/>
        <v>FFDFD3C0</v>
      </c>
      <c r="D553" t="s">
        <v>124</v>
      </c>
      <c r="E553">
        <v>8</v>
      </c>
      <c r="H553">
        <v>176</v>
      </c>
      <c r="I553" t="s">
        <v>114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"17:56:27.523"</f>
        <v>17:56:27.523</v>
      </c>
      <c r="T553" t="str">
        <f>"17:56:27.123"</f>
        <v>17:56:27.123</v>
      </c>
      <c r="U553" t="str">
        <f t="shared" si="24"/>
        <v>A38EF2</v>
      </c>
      <c r="V553">
        <v>0</v>
      </c>
      <c r="W553">
        <v>0</v>
      </c>
      <c r="X553">
        <v>2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354</v>
      </c>
      <c r="AJ553">
        <v>33.798515999999999</v>
      </c>
      <c r="AK553" t="s">
        <v>355</v>
      </c>
      <c r="AL553">
        <v>-84.891700999999998</v>
      </c>
      <c r="AM553">
        <v>25</v>
      </c>
      <c r="AN553">
        <v>2000</v>
      </c>
      <c r="AO553" t="s">
        <v>128</v>
      </c>
      <c r="AP553">
        <v>-76</v>
      </c>
      <c r="AQ553">
        <v>31</v>
      </c>
      <c r="AR553">
        <v>256</v>
      </c>
      <c r="AZ553">
        <v>1200</v>
      </c>
      <c r="BA553">
        <v>1</v>
      </c>
      <c r="BB553" t="str">
        <f t="shared" si="26"/>
        <v xml:space="preserve">N3284F  </v>
      </c>
      <c r="BC553">
        <v>1</v>
      </c>
      <c r="BE553">
        <v>0</v>
      </c>
      <c r="BF553">
        <v>0</v>
      </c>
      <c r="BG553">
        <v>0</v>
      </c>
      <c r="BH553">
        <v>2250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"17:56:27.531"</f>
        <v>17:56:27.531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118</v>
      </c>
      <c r="CQ553">
        <v>219</v>
      </c>
      <c r="CR553">
        <v>3</v>
      </c>
      <c r="CW553">
        <v>10118468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"11/08/2021 17:56:27.816"</f>
        <v>11/08/2021 17:56:27.816</v>
      </c>
      <c r="C554" t="str">
        <f t="shared" si="25"/>
        <v>FFDFD3C0</v>
      </c>
      <c r="D554" t="s">
        <v>119</v>
      </c>
      <c r="E554">
        <v>5</v>
      </c>
      <c r="F554">
        <v>1005</v>
      </c>
      <c r="G554" t="s">
        <v>114</v>
      </c>
      <c r="J554" t="s">
        <v>120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"17:56:27.523"</f>
        <v>17:56:27.523</v>
      </c>
      <c r="T554" t="str">
        <f>"17:56:27.123"</f>
        <v>17:56:27.123</v>
      </c>
      <c r="U554" t="str">
        <f t="shared" si="24"/>
        <v>A38EF2</v>
      </c>
      <c r="V554">
        <v>0</v>
      </c>
      <c r="W554">
        <v>0</v>
      </c>
      <c r="X554">
        <v>2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1</v>
      </c>
      <c r="AI554" t="s">
        <v>354</v>
      </c>
      <c r="AJ554">
        <v>33.798515999999999</v>
      </c>
      <c r="AK554" t="s">
        <v>355</v>
      </c>
      <c r="AL554">
        <v>-84.891700999999998</v>
      </c>
      <c r="AM554">
        <v>25</v>
      </c>
      <c r="AN554">
        <v>2000</v>
      </c>
      <c r="AO554" t="s">
        <v>128</v>
      </c>
      <c r="AP554">
        <v>-76</v>
      </c>
      <c r="AQ554">
        <v>31</v>
      </c>
      <c r="AR554">
        <v>256</v>
      </c>
      <c r="AZ554">
        <v>1200</v>
      </c>
      <c r="BA554">
        <v>1</v>
      </c>
      <c r="BB554" t="str">
        <f t="shared" si="26"/>
        <v xml:space="preserve">N3284F  </v>
      </c>
      <c r="BC554">
        <v>1</v>
      </c>
      <c r="BE554">
        <v>0</v>
      </c>
      <c r="BF554">
        <v>0</v>
      </c>
      <c r="BG554">
        <v>0</v>
      </c>
      <c r="BH554">
        <v>2250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"17:56:27.531"</f>
        <v>17:56:27.531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118</v>
      </c>
      <c r="CQ554">
        <v>219</v>
      </c>
      <c r="CR554">
        <v>3</v>
      </c>
      <c r="CW554">
        <v>10118468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"11/08/2021 17:56:28.920"</f>
        <v>11/08/2021 17:56:28.920</v>
      </c>
      <c r="C555" t="str">
        <f t="shared" si="25"/>
        <v>FFDFD3C0</v>
      </c>
      <c r="D555" t="s">
        <v>113</v>
      </c>
      <c r="E555">
        <v>4</v>
      </c>
      <c r="H555">
        <v>10</v>
      </c>
      <c r="I555" t="s">
        <v>114</v>
      </c>
      <c r="J555" t="s">
        <v>115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"17:56:28.648"</f>
        <v>17:56:28.648</v>
      </c>
      <c r="T555" t="str">
        <f>"17:56:28.148"</f>
        <v>17:56:28.148</v>
      </c>
      <c r="U555" t="str">
        <f t="shared" si="24"/>
        <v>A38EF2</v>
      </c>
      <c r="V555">
        <v>0</v>
      </c>
      <c r="W555">
        <v>0</v>
      </c>
      <c r="X555">
        <v>2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356</v>
      </c>
      <c r="AJ555">
        <v>33.798645</v>
      </c>
      <c r="AK555" t="s">
        <v>357</v>
      </c>
      <c r="AL555">
        <v>-84.892150999999998</v>
      </c>
      <c r="AM555">
        <v>25</v>
      </c>
      <c r="AN555">
        <v>2000</v>
      </c>
      <c r="AO555" t="s">
        <v>128</v>
      </c>
      <c r="AP555">
        <v>-78</v>
      </c>
      <c r="AQ555">
        <v>23</v>
      </c>
      <c r="AR555">
        <v>192</v>
      </c>
      <c r="AZ555">
        <v>1200</v>
      </c>
      <c r="BA555">
        <v>1</v>
      </c>
      <c r="BB555" t="str">
        <f t="shared" si="26"/>
        <v xml:space="preserve">N3284F  </v>
      </c>
      <c r="BC555">
        <v>1</v>
      </c>
      <c r="BE555">
        <v>0</v>
      </c>
      <c r="BF555">
        <v>0</v>
      </c>
      <c r="BG555">
        <v>0</v>
      </c>
      <c r="BH555">
        <v>2250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"17:56:28.650"</f>
        <v>17:56:28.650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118</v>
      </c>
      <c r="CQ555">
        <v>219</v>
      </c>
      <c r="CR555">
        <v>0</v>
      </c>
      <c r="CW555">
        <v>109800</v>
      </c>
      <c r="CY555">
        <v>1</v>
      </c>
      <c r="CZ555">
        <v>0</v>
      </c>
      <c r="DA555">
        <v>0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"11/08/2021 17:56:28.920"</f>
        <v>11/08/2021 17:56:28.920</v>
      </c>
      <c r="C556" t="str">
        <f t="shared" si="25"/>
        <v>FFDFD3C0</v>
      </c>
      <c r="D556" t="s">
        <v>124</v>
      </c>
      <c r="E556">
        <v>8</v>
      </c>
      <c r="H556">
        <v>176</v>
      </c>
      <c r="I556" t="s">
        <v>114</v>
      </c>
      <c r="J556" t="s">
        <v>125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"17:56:28.648"</f>
        <v>17:56:28.648</v>
      </c>
      <c r="T556" t="str">
        <f>"17:56:28.148"</f>
        <v>17:56:28.148</v>
      </c>
      <c r="U556" t="str">
        <f t="shared" si="24"/>
        <v>A38EF2</v>
      </c>
      <c r="V556">
        <v>0</v>
      </c>
      <c r="W556">
        <v>0</v>
      </c>
      <c r="X556">
        <v>2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356</v>
      </c>
      <c r="AJ556">
        <v>33.798645</v>
      </c>
      <c r="AK556" t="s">
        <v>357</v>
      </c>
      <c r="AL556">
        <v>-84.892150999999998</v>
      </c>
      <c r="AM556">
        <v>25</v>
      </c>
      <c r="AN556">
        <v>2000</v>
      </c>
      <c r="AO556" t="s">
        <v>128</v>
      </c>
      <c r="AP556">
        <v>-78</v>
      </c>
      <c r="AQ556">
        <v>23</v>
      </c>
      <c r="AR556">
        <v>192</v>
      </c>
      <c r="AZ556">
        <v>1200</v>
      </c>
      <c r="BA556">
        <v>1</v>
      </c>
      <c r="BB556" t="str">
        <f t="shared" si="26"/>
        <v xml:space="preserve">N3284F  </v>
      </c>
      <c r="BC556">
        <v>1</v>
      </c>
      <c r="BE556">
        <v>0</v>
      </c>
      <c r="BF556">
        <v>0</v>
      </c>
      <c r="BG556">
        <v>0</v>
      </c>
      <c r="BH556">
        <v>2250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"17:56:28.650"</f>
        <v>17:56:28.650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118</v>
      </c>
      <c r="CQ556">
        <v>219</v>
      </c>
      <c r="CR556">
        <v>0</v>
      </c>
      <c r="CW556">
        <v>109800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"11/08/2021 17:56:28.920"</f>
        <v>11/08/2021 17:56:28.920</v>
      </c>
      <c r="C557" t="str">
        <f t="shared" si="25"/>
        <v>FFDFD3C0</v>
      </c>
      <c r="D557" t="s">
        <v>119</v>
      </c>
      <c r="E557">
        <v>5</v>
      </c>
      <c r="F557">
        <v>1005</v>
      </c>
      <c r="G557" t="s">
        <v>114</v>
      </c>
      <c r="J557" t="s">
        <v>120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"17:56:28.648"</f>
        <v>17:56:28.648</v>
      </c>
      <c r="T557" t="str">
        <f>"17:56:28.148"</f>
        <v>17:56:28.148</v>
      </c>
      <c r="U557" t="str">
        <f t="shared" si="24"/>
        <v>A38EF2</v>
      </c>
      <c r="V557">
        <v>0</v>
      </c>
      <c r="W557">
        <v>0</v>
      </c>
      <c r="X557">
        <v>2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356</v>
      </c>
      <c r="AJ557">
        <v>33.798645</v>
      </c>
      <c r="AK557" t="s">
        <v>357</v>
      </c>
      <c r="AL557">
        <v>-84.892150999999998</v>
      </c>
      <c r="AM557">
        <v>25</v>
      </c>
      <c r="AN557">
        <v>2000</v>
      </c>
      <c r="AO557" t="s">
        <v>128</v>
      </c>
      <c r="AP557">
        <v>-78</v>
      </c>
      <c r="AQ557">
        <v>23</v>
      </c>
      <c r="AR557">
        <v>192</v>
      </c>
      <c r="AZ557">
        <v>1200</v>
      </c>
      <c r="BA557">
        <v>1</v>
      </c>
      <c r="BB557" t="str">
        <f t="shared" si="26"/>
        <v xml:space="preserve">N3284F  </v>
      </c>
      <c r="BC557">
        <v>1</v>
      </c>
      <c r="BE557">
        <v>0</v>
      </c>
      <c r="BF557">
        <v>0</v>
      </c>
      <c r="BG557">
        <v>0</v>
      </c>
      <c r="BH557">
        <v>2250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"17:56:28.650"</f>
        <v>17:56:28.650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118</v>
      </c>
      <c r="CQ557">
        <v>219</v>
      </c>
      <c r="CR557">
        <v>0</v>
      </c>
      <c r="CW557">
        <v>109800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"11/08/2021 17:56:28.920"</f>
        <v>11/08/2021 17:56:28.920</v>
      </c>
      <c r="C558" t="str">
        <f t="shared" si="25"/>
        <v>FFDFD3C0</v>
      </c>
      <c r="D558" t="s">
        <v>121</v>
      </c>
      <c r="E558">
        <v>4</v>
      </c>
      <c r="F558">
        <v>2004</v>
      </c>
      <c r="G558" t="s">
        <v>122</v>
      </c>
      <c r="J558" t="s">
        <v>123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"17:56:28.648"</f>
        <v>17:56:28.648</v>
      </c>
      <c r="T558" t="str">
        <f>"17:56:28.148"</f>
        <v>17:56:28.148</v>
      </c>
      <c r="U558" t="str">
        <f t="shared" si="24"/>
        <v>A38EF2</v>
      </c>
      <c r="V558">
        <v>0</v>
      </c>
      <c r="W558">
        <v>0</v>
      </c>
      <c r="X558">
        <v>2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1</v>
      </c>
      <c r="AI558" t="s">
        <v>356</v>
      </c>
      <c r="AJ558">
        <v>33.798645</v>
      </c>
      <c r="AK558" t="s">
        <v>357</v>
      </c>
      <c r="AL558">
        <v>-84.892150999999998</v>
      </c>
      <c r="AM558">
        <v>25</v>
      </c>
      <c r="AN558">
        <v>2000</v>
      </c>
      <c r="AO558" t="s">
        <v>128</v>
      </c>
      <c r="AP558">
        <v>-78</v>
      </c>
      <c r="AQ558">
        <v>23</v>
      </c>
      <c r="AR558">
        <v>192</v>
      </c>
      <c r="AZ558">
        <v>1200</v>
      </c>
      <c r="BA558">
        <v>1</v>
      </c>
      <c r="BB558" t="str">
        <f t="shared" si="26"/>
        <v xml:space="preserve">N3284F  </v>
      </c>
      <c r="BC558">
        <v>1</v>
      </c>
      <c r="BE558">
        <v>0</v>
      </c>
      <c r="BF558">
        <v>0</v>
      </c>
      <c r="BG558">
        <v>0</v>
      </c>
      <c r="BH558">
        <v>2250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"17:56:28.650"</f>
        <v>17:56:28.650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118</v>
      </c>
      <c r="CQ558">
        <v>219</v>
      </c>
      <c r="CR558">
        <v>0</v>
      </c>
      <c r="CW558">
        <v>109800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"11/08/2021 17:56:29.935"</f>
        <v>11/08/2021 17:56:29.935</v>
      </c>
      <c r="C559" t="str">
        <f t="shared" si="25"/>
        <v>FFDFD3C0</v>
      </c>
      <c r="D559" t="s">
        <v>113</v>
      </c>
      <c r="E559">
        <v>4</v>
      </c>
      <c r="H559">
        <v>10</v>
      </c>
      <c r="I559" t="s">
        <v>114</v>
      </c>
      <c r="J559" t="s">
        <v>115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"17:56:29.633"</f>
        <v>17:56:29.633</v>
      </c>
      <c r="T559" t="str">
        <f>"17:56:29.133"</f>
        <v>17:56:29.133</v>
      </c>
      <c r="U559" t="str">
        <f t="shared" si="24"/>
        <v>A38EF2</v>
      </c>
      <c r="V559">
        <v>0</v>
      </c>
      <c r="W559">
        <v>0</v>
      </c>
      <c r="X559">
        <v>2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358</v>
      </c>
      <c r="AJ559">
        <v>33.798687000000001</v>
      </c>
      <c r="AK559" t="s">
        <v>359</v>
      </c>
      <c r="AL559">
        <v>-84.892623</v>
      </c>
      <c r="AM559">
        <v>25</v>
      </c>
      <c r="AN559">
        <v>2000</v>
      </c>
      <c r="AO559" t="s">
        <v>128</v>
      </c>
      <c r="AP559">
        <v>-79</v>
      </c>
      <c r="AQ559">
        <v>16</v>
      </c>
      <c r="AR559">
        <v>192</v>
      </c>
      <c r="AZ559">
        <v>1200</v>
      </c>
      <c r="BA559">
        <v>1</v>
      </c>
      <c r="BB559" t="str">
        <f t="shared" si="26"/>
        <v xml:space="preserve">N3284F  </v>
      </c>
      <c r="BC559">
        <v>1</v>
      </c>
      <c r="BE559">
        <v>0</v>
      </c>
      <c r="BF559">
        <v>0</v>
      </c>
      <c r="BG559">
        <v>0</v>
      </c>
      <c r="BH559">
        <v>2250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"17:56:29.634"</f>
        <v>17:56:29.634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118</v>
      </c>
      <c r="CQ559">
        <v>219</v>
      </c>
      <c r="CR559">
        <v>3</v>
      </c>
      <c r="CW559">
        <v>10122059</v>
      </c>
      <c r="CY559">
        <v>1</v>
      </c>
      <c r="CZ559">
        <v>0</v>
      </c>
      <c r="DA559">
        <v>0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"11/08/2021 17:56:29.935"</f>
        <v>11/08/2021 17:56:29.935</v>
      </c>
      <c r="C560" t="str">
        <f t="shared" si="25"/>
        <v>FFDFD3C0</v>
      </c>
      <c r="D560" t="s">
        <v>124</v>
      </c>
      <c r="E560">
        <v>8</v>
      </c>
      <c r="H560">
        <v>176</v>
      </c>
      <c r="I560" t="s">
        <v>114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"17:56:29.633"</f>
        <v>17:56:29.633</v>
      </c>
      <c r="T560" t="str">
        <f>"17:56:29.133"</f>
        <v>17:56:29.133</v>
      </c>
      <c r="U560" t="str">
        <f t="shared" si="24"/>
        <v>A38EF2</v>
      </c>
      <c r="V560">
        <v>0</v>
      </c>
      <c r="W560">
        <v>0</v>
      </c>
      <c r="X560">
        <v>2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358</v>
      </c>
      <c r="AJ560">
        <v>33.798687000000001</v>
      </c>
      <c r="AK560" t="s">
        <v>359</v>
      </c>
      <c r="AL560">
        <v>-84.892623</v>
      </c>
      <c r="AM560">
        <v>25</v>
      </c>
      <c r="AN560">
        <v>2000</v>
      </c>
      <c r="AO560" t="s">
        <v>128</v>
      </c>
      <c r="AP560">
        <v>-79</v>
      </c>
      <c r="AQ560">
        <v>16</v>
      </c>
      <c r="AR560">
        <v>192</v>
      </c>
      <c r="AZ560">
        <v>1200</v>
      </c>
      <c r="BA560">
        <v>1</v>
      </c>
      <c r="BB560" t="str">
        <f t="shared" si="26"/>
        <v xml:space="preserve">N3284F  </v>
      </c>
      <c r="BC560">
        <v>1</v>
      </c>
      <c r="BE560">
        <v>0</v>
      </c>
      <c r="BF560">
        <v>0</v>
      </c>
      <c r="BG560">
        <v>0</v>
      </c>
      <c r="BH560">
        <v>2250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"17:56:29.634"</f>
        <v>17:56:29.634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118</v>
      </c>
      <c r="CQ560">
        <v>219</v>
      </c>
      <c r="CR560">
        <v>3</v>
      </c>
      <c r="CW560">
        <v>10122059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"11/08/2021 17:56:29.935"</f>
        <v>11/08/2021 17:56:29.935</v>
      </c>
      <c r="C561" t="str">
        <f t="shared" si="25"/>
        <v>FFDFD3C0</v>
      </c>
      <c r="D561" t="s">
        <v>119</v>
      </c>
      <c r="E561">
        <v>5</v>
      </c>
      <c r="F561">
        <v>1005</v>
      </c>
      <c r="G561" t="s">
        <v>114</v>
      </c>
      <c r="J561" t="s">
        <v>120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"17:56:29.633"</f>
        <v>17:56:29.633</v>
      </c>
      <c r="T561" t="str">
        <f>"17:56:29.133"</f>
        <v>17:56:29.133</v>
      </c>
      <c r="U561" t="str">
        <f t="shared" si="24"/>
        <v>A38EF2</v>
      </c>
      <c r="V561">
        <v>0</v>
      </c>
      <c r="W561">
        <v>0</v>
      </c>
      <c r="X561">
        <v>2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358</v>
      </c>
      <c r="AJ561">
        <v>33.798687000000001</v>
      </c>
      <c r="AK561" t="s">
        <v>359</v>
      </c>
      <c r="AL561">
        <v>-84.892623</v>
      </c>
      <c r="AM561">
        <v>25</v>
      </c>
      <c r="AN561">
        <v>2000</v>
      </c>
      <c r="AO561" t="s">
        <v>128</v>
      </c>
      <c r="AP561">
        <v>-79</v>
      </c>
      <c r="AQ561">
        <v>16</v>
      </c>
      <c r="AR561">
        <v>192</v>
      </c>
      <c r="AZ561">
        <v>1200</v>
      </c>
      <c r="BA561">
        <v>1</v>
      </c>
      <c r="BB561" t="str">
        <f t="shared" si="26"/>
        <v xml:space="preserve">N3284F  </v>
      </c>
      <c r="BC561">
        <v>1</v>
      </c>
      <c r="BE561">
        <v>0</v>
      </c>
      <c r="BF561">
        <v>0</v>
      </c>
      <c r="BG561">
        <v>0</v>
      </c>
      <c r="BH561">
        <v>2250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"17:56:29.634"</f>
        <v>17:56:29.634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118</v>
      </c>
      <c r="CQ561">
        <v>219</v>
      </c>
      <c r="CR561">
        <v>3</v>
      </c>
      <c r="CW561">
        <v>10122059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"11/08/2021 17:56:29.935"</f>
        <v>11/08/2021 17:56:29.935</v>
      </c>
      <c r="C562" t="str">
        <f t="shared" si="25"/>
        <v>FFDFD3C0</v>
      </c>
      <c r="D562" t="s">
        <v>121</v>
      </c>
      <c r="E562">
        <v>4</v>
      </c>
      <c r="F562">
        <v>2004</v>
      </c>
      <c r="G562" t="s">
        <v>122</v>
      </c>
      <c r="J562" t="s">
        <v>123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"17:56:29.633"</f>
        <v>17:56:29.633</v>
      </c>
      <c r="T562" t="str">
        <f>"17:56:29.133"</f>
        <v>17:56:29.133</v>
      </c>
      <c r="U562" t="str">
        <f t="shared" si="24"/>
        <v>A38EF2</v>
      </c>
      <c r="V562">
        <v>0</v>
      </c>
      <c r="W562">
        <v>0</v>
      </c>
      <c r="X562">
        <v>2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1</v>
      </c>
      <c r="AI562" t="s">
        <v>358</v>
      </c>
      <c r="AJ562">
        <v>33.798687000000001</v>
      </c>
      <c r="AK562" t="s">
        <v>359</v>
      </c>
      <c r="AL562">
        <v>-84.892623</v>
      </c>
      <c r="AM562">
        <v>25</v>
      </c>
      <c r="AN562">
        <v>2000</v>
      </c>
      <c r="AO562" t="s">
        <v>128</v>
      </c>
      <c r="AP562">
        <v>-79</v>
      </c>
      <c r="AQ562">
        <v>16</v>
      </c>
      <c r="AR562">
        <v>192</v>
      </c>
      <c r="AZ562">
        <v>1200</v>
      </c>
      <c r="BA562">
        <v>1</v>
      </c>
      <c r="BB562" t="str">
        <f t="shared" si="26"/>
        <v xml:space="preserve">N3284F  </v>
      </c>
      <c r="BC562">
        <v>1</v>
      </c>
      <c r="BE562">
        <v>0</v>
      </c>
      <c r="BF562">
        <v>0</v>
      </c>
      <c r="BG562">
        <v>0</v>
      </c>
      <c r="BH562">
        <v>2250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"17:56:29.634"</f>
        <v>17:56:29.634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118</v>
      </c>
      <c r="CQ562">
        <v>219</v>
      </c>
      <c r="CR562">
        <v>3</v>
      </c>
      <c r="CW562">
        <v>10122059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"11/08/2021 17:56:30.716"</f>
        <v>11/08/2021 17:56:30.716</v>
      </c>
      <c r="C563" t="str">
        <f t="shared" si="25"/>
        <v>FFDFD3C0</v>
      </c>
      <c r="D563" t="s">
        <v>121</v>
      </c>
      <c r="E563">
        <v>4</v>
      </c>
      <c r="F563">
        <v>2004</v>
      </c>
      <c r="G563" t="s">
        <v>122</v>
      </c>
      <c r="J563" t="s">
        <v>123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"17:56:30.523"</f>
        <v>17:56:30.523</v>
      </c>
      <c r="T563" t="str">
        <f>"17:56:30.123"</f>
        <v>17:56:30.123</v>
      </c>
      <c r="U563" t="str">
        <f t="shared" si="24"/>
        <v>A38EF2</v>
      </c>
      <c r="V563">
        <v>0</v>
      </c>
      <c r="W563">
        <v>0</v>
      </c>
      <c r="X563">
        <v>2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360</v>
      </c>
      <c r="AJ563">
        <v>33.798752</v>
      </c>
      <c r="AK563" t="s">
        <v>361</v>
      </c>
      <c r="AL563">
        <v>-84.892988000000003</v>
      </c>
      <c r="AM563">
        <v>25</v>
      </c>
      <c r="AN563">
        <v>2000</v>
      </c>
      <c r="AO563" t="s">
        <v>128</v>
      </c>
      <c r="AP563">
        <v>-80</v>
      </c>
      <c r="AQ563">
        <v>10</v>
      </c>
      <c r="AR563">
        <v>192</v>
      </c>
      <c r="AZ563">
        <v>1200</v>
      </c>
      <c r="BA563">
        <v>1</v>
      </c>
      <c r="BB563" t="str">
        <f t="shared" si="26"/>
        <v xml:space="preserve">N3284F  </v>
      </c>
      <c r="BC563">
        <v>1</v>
      </c>
      <c r="BE563">
        <v>0</v>
      </c>
      <c r="BF563">
        <v>0</v>
      </c>
      <c r="BG563">
        <v>0</v>
      </c>
      <c r="BH563">
        <v>2250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"17:56:30.527"</f>
        <v>17:56:30.527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118</v>
      </c>
      <c r="CQ563">
        <v>219</v>
      </c>
      <c r="CR563">
        <v>3</v>
      </c>
      <c r="CW563">
        <v>10123417</v>
      </c>
      <c r="CY563">
        <v>1</v>
      </c>
      <c r="CZ563">
        <v>0</v>
      </c>
      <c r="DA563">
        <v>0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"11/08/2021 17:56:30.716"</f>
        <v>11/08/2021 17:56:30.716</v>
      </c>
      <c r="C564" t="str">
        <f t="shared" si="25"/>
        <v>FFDFD3C0</v>
      </c>
      <c r="D564" t="s">
        <v>113</v>
      </c>
      <c r="E564">
        <v>4</v>
      </c>
      <c r="H564">
        <v>10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"17:56:30.523"</f>
        <v>17:56:30.523</v>
      </c>
      <c r="T564" t="str">
        <f>"17:56:30.123"</f>
        <v>17:56:30.123</v>
      </c>
      <c r="U564" t="str">
        <f t="shared" si="24"/>
        <v>A38EF2</v>
      </c>
      <c r="V564">
        <v>0</v>
      </c>
      <c r="W564">
        <v>0</v>
      </c>
      <c r="X564">
        <v>2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360</v>
      </c>
      <c r="AJ564">
        <v>33.798752</v>
      </c>
      <c r="AK564" t="s">
        <v>361</v>
      </c>
      <c r="AL564">
        <v>-84.892988000000003</v>
      </c>
      <c r="AM564">
        <v>25</v>
      </c>
      <c r="AN564">
        <v>2000</v>
      </c>
      <c r="AO564" t="s">
        <v>128</v>
      </c>
      <c r="AP564">
        <v>-80</v>
      </c>
      <c r="AQ564">
        <v>10</v>
      </c>
      <c r="AR564">
        <v>192</v>
      </c>
      <c r="AZ564">
        <v>1200</v>
      </c>
      <c r="BA564">
        <v>1</v>
      </c>
      <c r="BB564" t="str">
        <f t="shared" si="26"/>
        <v xml:space="preserve">N3284F  </v>
      </c>
      <c r="BC564">
        <v>1</v>
      </c>
      <c r="BE564">
        <v>0</v>
      </c>
      <c r="BF564">
        <v>0</v>
      </c>
      <c r="BG564">
        <v>0</v>
      </c>
      <c r="BH564">
        <v>2250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"17:56:30.527"</f>
        <v>17:56:30.527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118</v>
      </c>
      <c r="CQ564">
        <v>219</v>
      </c>
      <c r="CR564">
        <v>3</v>
      </c>
      <c r="CW564">
        <v>10123417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"11/08/2021 17:56:30.716"</f>
        <v>11/08/2021 17:56:30.716</v>
      </c>
      <c r="C565" t="str">
        <f t="shared" si="25"/>
        <v>FFDFD3C0</v>
      </c>
      <c r="D565" t="s">
        <v>124</v>
      </c>
      <c r="E565">
        <v>8</v>
      </c>
      <c r="H565">
        <v>176</v>
      </c>
      <c r="I565" t="s">
        <v>114</v>
      </c>
      <c r="J565" t="s">
        <v>125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"17:56:30.523"</f>
        <v>17:56:30.523</v>
      </c>
      <c r="T565" t="str">
        <f>"17:56:30.123"</f>
        <v>17:56:30.123</v>
      </c>
      <c r="U565" t="str">
        <f t="shared" si="24"/>
        <v>A38EF2</v>
      </c>
      <c r="V565">
        <v>0</v>
      </c>
      <c r="W565">
        <v>0</v>
      </c>
      <c r="X565">
        <v>2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360</v>
      </c>
      <c r="AJ565">
        <v>33.798752</v>
      </c>
      <c r="AK565" t="s">
        <v>361</v>
      </c>
      <c r="AL565">
        <v>-84.892988000000003</v>
      </c>
      <c r="AM565">
        <v>25</v>
      </c>
      <c r="AN565">
        <v>2000</v>
      </c>
      <c r="AO565" t="s">
        <v>128</v>
      </c>
      <c r="AP565">
        <v>-80</v>
      </c>
      <c r="AQ565">
        <v>10</v>
      </c>
      <c r="AR565">
        <v>192</v>
      </c>
      <c r="AZ565">
        <v>1200</v>
      </c>
      <c r="BA565">
        <v>1</v>
      </c>
      <c r="BB565" t="str">
        <f t="shared" si="26"/>
        <v xml:space="preserve">N3284F  </v>
      </c>
      <c r="BC565">
        <v>1</v>
      </c>
      <c r="BE565">
        <v>0</v>
      </c>
      <c r="BF565">
        <v>0</v>
      </c>
      <c r="BG565">
        <v>0</v>
      </c>
      <c r="BH565">
        <v>2250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"17:56:30.527"</f>
        <v>17:56:30.527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118</v>
      </c>
      <c r="CQ565">
        <v>219</v>
      </c>
      <c r="CR565">
        <v>3</v>
      </c>
      <c r="CW565">
        <v>10123417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"11/08/2021 17:56:30.841"</f>
        <v>11/08/2021 17:56:30.841</v>
      </c>
      <c r="C566" t="str">
        <f t="shared" si="25"/>
        <v>FFDFD3C0</v>
      </c>
      <c r="D566" t="s">
        <v>119</v>
      </c>
      <c r="E566">
        <v>5</v>
      </c>
      <c r="F566">
        <v>1005</v>
      </c>
      <c r="G566" t="s">
        <v>114</v>
      </c>
      <c r="J566" t="s">
        <v>120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"17:56:30.523"</f>
        <v>17:56:30.523</v>
      </c>
      <c r="T566" t="str">
        <f>"17:56:30.123"</f>
        <v>17:56:30.123</v>
      </c>
      <c r="U566" t="str">
        <f t="shared" si="24"/>
        <v>A38EF2</v>
      </c>
      <c r="V566">
        <v>0</v>
      </c>
      <c r="W566">
        <v>0</v>
      </c>
      <c r="X566">
        <v>2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360</v>
      </c>
      <c r="AJ566">
        <v>33.798752</v>
      </c>
      <c r="AK566" t="s">
        <v>361</v>
      </c>
      <c r="AL566">
        <v>-84.892988000000003</v>
      </c>
      <c r="AM566">
        <v>25</v>
      </c>
      <c r="AN566">
        <v>2000</v>
      </c>
      <c r="AO566" t="s">
        <v>128</v>
      </c>
      <c r="AP566">
        <v>-80</v>
      </c>
      <c r="AQ566">
        <v>10</v>
      </c>
      <c r="AR566">
        <v>192</v>
      </c>
      <c r="AZ566">
        <v>1200</v>
      </c>
      <c r="BA566">
        <v>1</v>
      </c>
      <c r="BB566" t="str">
        <f t="shared" si="26"/>
        <v xml:space="preserve">N3284F  </v>
      </c>
      <c r="BC566">
        <v>1</v>
      </c>
      <c r="BE566">
        <v>0</v>
      </c>
      <c r="BF566">
        <v>0</v>
      </c>
      <c r="BG566">
        <v>0</v>
      </c>
      <c r="BH566">
        <v>2250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"17:56:30.527"</f>
        <v>17:56:30.527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118</v>
      </c>
      <c r="CQ566">
        <v>219</v>
      </c>
      <c r="CR566">
        <v>3</v>
      </c>
      <c r="CW566">
        <v>10123417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"11/08/2021 17:56:31.763"</f>
        <v>11/08/2021 17:56:31.763</v>
      </c>
      <c r="C567" t="str">
        <f t="shared" si="25"/>
        <v>FFDFD3C0</v>
      </c>
      <c r="D567" t="s">
        <v>113</v>
      </c>
      <c r="E567">
        <v>4</v>
      </c>
      <c r="H567">
        <v>10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"17:56:31.523"</f>
        <v>17:56:31.523</v>
      </c>
      <c r="T567" t="str">
        <f>"17:56:31.123"</f>
        <v>17:56:31.123</v>
      </c>
      <c r="U567" t="str">
        <f t="shared" si="24"/>
        <v>A38EF2</v>
      </c>
      <c r="V567">
        <v>0</v>
      </c>
      <c r="W567">
        <v>0</v>
      </c>
      <c r="X567">
        <v>2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1</v>
      </c>
      <c r="AI567" t="s">
        <v>360</v>
      </c>
      <c r="AJ567">
        <v>33.798752</v>
      </c>
      <c r="AK567" t="s">
        <v>362</v>
      </c>
      <c r="AL567">
        <v>-84.893439000000001</v>
      </c>
      <c r="AM567">
        <v>25</v>
      </c>
      <c r="AN567">
        <v>2000</v>
      </c>
      <c r="AO567" t="s">
        <v>128</v>
      </c>
      <c r="AP567">
        <v>-80</v>
      </c>
      <c r="AQ567">
        <v>6</v>
      </c>
      <c r="AR567">
        <v>128</v>
      </c>
      <c r="AZ567">
        <v>1200</v>
      </c>
      <c r="BA567">
        <v>1</v>
      </c>
      <c r="BB567" t="str">
        <f t="shared" si="26"/>
        <v xml:space="preserve">N3284F  </v>
      </c>
      <c r="BC567">
        <v>1</v>
      </c>
      <c r="BE567">
        <v>0</v>
      </c>
      <c r="BF567">
        <v>0</v>
      </c>
      <c r="BG567">
        <v>0</v>
      </c>
      <c r="BH567">
        <v>2250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"17:56:31.525"</f>
        <v>17:56:31.525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118</v>
      </c>
      <c r="CQ567">
        <v>219</v>
      </c>
      <c r="CR567">
        <v>3</v>
      </c>
      <c r="CW567">
        <v>10124961</v>
      </c>
      <c r="CY567">
        <v>1</v>
      </c>
      <c r="CZ567">
        <v>0</v>
      </c>
      <c r="DA567">
        <v>0</v>
      </c>
      <c r="DB567">
        <v>0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"11/08/2021 17:56:31.763"</f>
        <v>11/08/2021 17:56:31.763</v>
      </c>
      <c r="C568" t="str">
        <f t="shared" si="25"/>
        <v>FFDFD3C0</v>
      </c>
      <c r="D568" t="s">
        <v>124</v>
      </c>
      <c r="E568">
        <v>8</v>
      </c>
      <c r="H568">
        <v>176</v>
      </c>
      <c r="I568" t="s">
        <v>114</v>
      </c>
      <c r="J568" t="s">
        <v>125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"17:56:31.523"</f>
        <v>17:56:31.523</v>
      </c>
      <c r="T568" t="str">
        <f>"17:56:31.123"</f>
        <v>17:56:31.123</v>
      </c>
      <c r="U568" t="str">
        <f t="shared" si="24"/>
        <v>A38EF2</v>
      </c>
      <c r="V568">
        <v>0</v>
      </c>
      <c r="W568">
        <v>0</v>
      </c>
      <c r="X568">
        <v>2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360</v>
      </c>
      <c r="AJ568">
        <v>33.798752</v>
      </c>
      <c r="AK568" t="s">
        <v>362</v>
      </c>
      <c r="AL568">
        <v>-84.893439000000001</v>
      </c>
      <c r="AM568">
        <v>25</v>
      </c>
      <c r="AN568">
        <v>2000</v>
      </c>
      <c r="AO568" t="s">
        <v>128</v>
      </c>
      <c r="AP568">
        <v>-80</v>
      </c>
      <c r="AQ568">
        <v>6</v>
      </c>
      <c r="AR568">
        <v>128</v>
      </c>
      <c r="AZ568">
        <v>1200</v>
      </c>
      <c r="BA568">
        <v>1</v>
      </c>
      <c r="BB568" t="str">
        <f t="shared" si="26"/>
        <v xml:space="preserve">N3284F  </v>
      </c>
      <c r="BC568">
        <v>1</v>
      </c>
      <c r="BE568">
        <v>0</v>
      </c>
      <c r="BF568">
        <v>0</v>
      </c>
      <c r="BG568">
        <v>0</v>
      </c>
      <c r="BH568">
        <v>2250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"17:56:31.525"</f>
        <v>17:56:31.525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118</v>
      </c>
      <c r="CQ568">
        <v>219</v>
      </c>
      <c r="CR568">
        <v>3</v>
      </c>
      <c r="CW568">
        <v>10124961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"11/08/2021 17:56:31.810"</f>
        <v>11/08/2021 17:56:31.810</v>
      </c>
      <c r="C569" t="str">
        <f t="shared" si="25"/>
        <v>FFDFD3C0</v>
      </c>
      <c r="D569" t="s">
        <v>121</v>
      </c>
      <c r="E569">
        <v>4</v>
      </c>
      <c r="F569">
        <v>2004</v>
      </c>
      <c r="G569" t="s">
        <v>122</v>
      </c>
      <c r="J569" t="s">
        <v>123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"17:56:31.523"</f>
        <v>17:56:31.523</v>
      </c>
      <c r="T569" t="str">
        <f>"17:56:31.123"</f>
        <v>17:56:31.123</v>
      </c>
      <c r="U569" t="str">
        <f t="shared" si="24"/>
        <v>A38EF2</v>
      </c>
      <c r="V569">
        <v>0</v>
      </c>
      <c r="W569">
        <v>0</v>
      </c>
      <c r="X569">
        <v>2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360</v>
      </c>
      <c r="AJ569">
        <v>33.798752</v>
      </c>
      <c r="AK569" t="s">
        <v>362</v>
      </c>
      <c r="AL569">
        <v>-84.893439000000001</v>
      </c>
      <c r="AM569">
        <v>25</v>
      </c>
      <c r="AN569">
        <v>2000</v>
      </c>
      <c r="AO569" t="s">
        <v>128</v>
      </c>
      <c r="AP569">
        <v>-80</v>
      </c>
      <c r="AQ569">
        <v>6</v>
      </c>
      <c r="AR569">
        <v>128</v>
      </c>
      <c r="AZ569">
        <v>1200</v>
      </c>
      <c r="BA569">
        <v>1</v>
      </c>
      <c r="BB569" t="str">
        <f t="shared" si="26"/>
        <v xml:space="preserve">N3284F  </v>
      </c>
      <c r="BC569">
        <v>1</v>
      </c>
      <c r="BE569">
        <v>0</v>
      </c>
      <c r="BF569">
        <v>0</v>
      </c>
      <c r="BG569">
        <v>0</v>
      </c>
      <c r="BH569">
        <v>2250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"17:56:31.525"</f>
        <v>17:56:31.525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118</v>
      </c>
      <c r="CQ569">
        <v>219</v>
      </c>
      <c r="CR569">
        <v>3</v>
      </c>
      <c r="CW569">
        <v>10124961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1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"11/08/2021 17:56:31.763"</f>
        <v>11/08/2021 17:56:31.763</v>
      </c>
      <c r="C570" t="str">
        <f t="shared" si="25"/>
        <v>FFDFD3C0</v>
      </c>
      <c r="D570" t="s">
        <v>119</v>
      </c>
      <c r="E570">
        <v>5</v>
      </c>
      <c r="F570">
        <v>1005</v>
      </c>
      <c r="G570" t="s">
        <v>114</v>
      </c>
      <c r="J570" t="s">
        <v>120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"17:56:31.523"</f>
        <v>17:56:31.523</v>
      </c>
      <c r="T570" t="str">
        <f>"17:56:31.123"</f>
        <v>17:56:31.123</v>
      </c>
      <c r="U570" t="str">
        <f t="shared" si="24"/>
        <v>A38EF2</v>
      </c>
      <c r="V570">
        <v>0</v>
      </c>
      <c r="W570">
        <v>0</v>
      </c>
      <c r="X570">
        <v>2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360</v>
      </c>
      <c r="AJ570">
        <v>33.798752</v>
      </c>
      <c r="AK570" t="s">
        <v>362</v>
      </c>
      <c r="AL570">
        <v>-84.893439000000001</v>
      </c>
      <c r="AM570">
        <v>25</v>
      </c>
      <c r="AN570">
        <v>2000</v>
      </c>
      <c r="AO570" t="s">
        <v>128</v>
      </c>
      <c r="AP570">
        <v>-80</v>
      </c>
      <c r="AQ570">
        <v>6</v>
      </c>
      <c r="AR570">
        <v>128</v>
      </c>
      <c r="AZ570">
        <v>1200</v>
      </c>
      <c r="BA570">
        <v>1</v>
      </c>
      <c r="BB570" t="str">
        <f t="shared" si="26"/>
        <v xml:space="preserve">N3284F  </v>
      </c>
      <c r="BC570">
        <v>1</v>
      </c>
      <c r="BE570">
        <v>0</v>
      </c>
      <c r="BF570">
        <v>0</v>
      </c>
      <c r="BG570">
        <v>0</v>
      </c>
      <c r="BH570">
        <v>2250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"17:56:31.525"</f>
        <v>17:56:31.525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118</v>
      </c>
      <c r="CQ570">
        <v>219</v>
      </c>
      <c r="CR570">
        <v>3</v>
      </c>
      <c r="CW570">
        <v>10124961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1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"11/08/2021 17:56:32.785"</f>
        <v>11/08/2021 17:56:32.785</v>
      </c>
      <c r="C571" t="str">
        <f t="shared" si="25"/>
        <v>FFDFD3C0</v>
      </c>
      <c r="D571" t="s">
        <v>113</v>
      </c>
      <c r="E571">
        <v>4</v>
      </c>
      <c r="H571">
        <v>10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"17:56:32.578"</f>
        <v>17:56:32.578</v>
      </c>
      <c r="T571" t="str">
        <f>"17:56:32.078"</f>
        <v>17:56:32.078</v>
      </c>
      <c r="U571" t="str">
        <f t="shared" si="24"/>
        <v>A38EF2</v>
      </c>
      <c r="V571">
        <v>0</v>
      </c>
      <c r="W571">
        <v>0</v>
      </c>
      <c r="X571">
        <v>2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363</v>
      </c>
      <c r="AJ571">
        <v>33.798794999999998</v>
      </c>
      <c r="AK571" t="s">
        <v>364</v>
      </c>
      <c r="AL571">
        <v>-84.893932000000007</v>
      </c>
      <c r="AM571">
        <v>25</v>
      </c>
      <c r="AN571">
        <v>2000</v>
      </c>
      <c r="AO571" t="s">
        <v>128</v>
      </c>
      <c r="AP571">
        <v>-80</v>
      </c>
      <c r="AQ571">
        <v>4</v>
      </c>
      <c r="AR571">
        <v>0</v>
      </c>
      <c r="AZ571">
        <v>1200</v>
      </c>
      <c r="BA571">
        <v>1</v>
      </c>
      <c r="BB571" t="str">
        <f t="shared" si="26"/>
        <v xml:space="preserve">N3284F  </v>
      </c>
      <c r="BC571">
        <v>1</v>
      </c>
      <c r="BE571">
        <v>0</v>
      </c>
      <c r="BF571">
        <v>0</v>
      </c>
      <c r="BG571">
        <v>0</v>
      </c>
      <c r="BH571">
        <v>2250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"17:56:32.582"</f>
        <v>17:56:32.582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118</v>
      </c>
      <c r="CQ571">
        <v>219</v>
      </c>
      <c r="CR571">
        <v>3</v>
      </c>
      <c r="CW571">
        <v>10126737</v>
      </c>
      <c r="CY571">
        <v>1</v>
      </c>
      <c r="CZ571">
        <v>0</v>
      </c>
      <c r="DA571">
        <v>0</v>
      </c>
      <c r="DB571">
        <v>0</v>
      </c>
      <c r="DC571">
        <v>0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"11/08/2021 17:56:32.785"</f>
        <v>11/08/2021 17:56:32.785</v>
      </c>
      <c r="C572" t="str">
        <f t="shared" si="25"/>
        <v>FFDFD3C0</v>
      </c>
      <c r="D572" t="s">
        <v>124</v>
      </c>
      <c r="E572">
        <v>8</v>
      </c>
      <c r="H572">
        <v>176</v>
      </c>
      <c r="I572" t="s">
        <v>114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"17:56:32.578"</f>
        <v>17:56:32.578</v>
      </c>
      <c r="T572" t="str">
        <f>"17:56:32.078"</f>
        <v>17:56:32.078</v>
      </c>
      <c r="U572" t="str">
        <f t="shared" si="24"/>
        <v>A38EF2</v>
      </c>
      <c r="V572">
        <v>0</v>
      </c>
      <c r="W572">
        <v>0</v>
      </c>
      <c r="X572">
        <v>2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1</v>
      </c>
      <c r="AI572" t="s">
        <v>363</v>
      </c>
      <c r="AJ572">
        <v>33.798794999999998</v>
      </c>
      <c r="AK572" t="s">
        <v>364</v>
      </c>
      <c r="AL572">
        <v>-84.893932000000007</v>
      </c>
      <c r="AM572">
        <v>25</v>
      </c>
      <c r="AN572">
        <v>2000</v>
      </c>
      <c r="AO572" t="s">
        <v>128</v>
      </c>
      <c r="AP572">
        <v>-80</v>
      </c>
      <c r="AQ572">
        <v>4</v>
      </c>
      <c r="AR572">
        <v>0</v>
      </c>
      <c r="AZ572">
        <v>1200</v>
      </c>
      <c r="BA572">
        <v>1</v>
      </c>
      <c r="BB572" t="str">
        <f t="shared" si="26"/>
        <v xml:space="preserve">N3284F  </v>
      </c>
      <c r="BC572">
        <v>1</v>
      </c>
      <c r="BE572">
        <v>0</v>
      </c>
      <c r="BF572">
        <v>0</v>
      </c>
      <c r="BG572">
        <v>0</v>
      </c>
      <c r="BH572">
        <v>2250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"17:56:32.582"</f>
        <v>17:56:32.582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118</v>
      </c>
      <c r="CQ572">
        <v>219</v>
      </c>
      <c r="CR572">
        <v>3</v>
      </c>
      <c r="CW572">
        <v>10126737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"11/08/2021 17:56:32.832"</f>
        <v>11/08/2021 17:56:32.832</v>
      </c>
      <c r="C573" t="str">
        <f t="shared" si="25"/>
        <v>FFDFD3C0</v>
      </c>
      <c r="D573" t="s">
        <v>119</v>
      </c>
      <c r="E573">
        <v>5</v>
      </c>
      <c r="F573">
        <v>1005</v>
      </c>
      <c r="G573" t="s">
        <v>114</v>
      </c>
      <c r="J573" t="s">
        <v>120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"17:56:32.578"</f>
        <v>17:56:32.578</v>
      </c>
      <c r="T573" t="str">
        <f>"17:56:32.078"</f>
        <v>17:56:32.078</v>
      </c>
      <c r="U573" t="str">
        <f t="shared" si="24"/>
        <v>A38EF2</v>
      </c>
      <c r="V573">
        <v>0</v>
      </c>
      <c r="W573">
        <v>0</v>
      </c>
      <c r="X573">
        <v>2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363</v>
      </c>
      <c r="AJ573">
        <v>33.798794999999998</v>
      </c>
      <c r="AK573" t="s">
        <v>364</v>
      </c>
      <c r="AL573">
        <v>-84.893932000000007</v>
      </c>
      <c r="AM573">
        <v>25</v>
      </c>
      <c r="AN573">
        <v>2000</v>
      </c>
      <c r="AO573" t="s">
        <v>128</v>
      </c>
      <c r="AP573">
        <v>-80</v>
      </c>
      <c r="AQ573">
        <v>4</v>
      </c>
      <c r="AR573">
        <v>0</v>
      </c>
      <c r="AZ573">
        <v>1200</v>
      </c>
      <c r="BA573">
        <v>1</v>
      </c>
      <c r="BB573" t="str">
        <f t="shared" si="26"/>
        <v xml:space="preserve">N3284F  </v>
      </c>
      <c r="BC573">
        <v>1</v>
      </c>
      <c r="BE573">
        <v>0</v>
      </c>
      <c r="BF573">
        <v>0</v>
      </c>
      <c r="BG573">
        <v>0</v>
      </c>
      <c r="BH573">
        <v>2250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"17:56:32.582"</f>
        <v>17:56:32.582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118</v>
      </c>
      <c r="CQ573">
        <v>219</v>
      </c>
      <c r="CR573">
        <v>3</v>
      </c>
      <c r="CW573">
        <v>10126737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"11/08/2021 17:56:32.863"</f>
        <v>11/08/2021 17:56:32.863</v>
      </c>
      <c r="C574" t="str">
        <f t="shared" si="25"/>
        <v>FFDFD3C0</v>
      </c>
      <c r="D574" t="s">
        <v>121</v>
      </c>
      <c r="E574">
        <v>4</v>
      </c>
      <c r="F574">
        <v>2004</v>
      </c>
      <c r="G574" t="s">
        <v>122</v>
      </c>
      <c r="J574" t="s">
        <v>123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"17:56:32.578"</f>
        <v>17:56:32.578</v>
      </c>
      <c r="T574" t="str">
        <f>"17:56:32.078"</f>
        <v>17:56:32.078</v>
      </c>
      <c r="U574" t="str">
        <f t="shared" si="24"/>
        <v>A38EF2</v>
      </c>
      <c r="V574">
        <v>0</v>
      </c>
      <c r="W574">
        <v>0</v>
      </c>
      <c r="X574">
        <v>2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1</v>
      </c>
      <c r="AI574" t="s">
        <v>363</v>
      </c>
      <c r="AJ574">
        <v>33.798794999999998</v>
      </c>
      <c r="AK574" t="s">
        <v>364</v>
      </c>
      <c r="AL574">
        <v>-84.893932000000007</v>
      </c>
      <c r="AM574">
        <v>25</v>
      </c>
      <c r="AN574">
        <v>2000</v>
      </c>
      <c r="AO574" t="s">
        <v>128</v>
      </c>
      <c r="AP574">
        <v>-80</v>
      </c>
      <c r="AQ574">
        <v>4</v>
      </c>
      <c r="AR574">
        <v>0</v>
      </c>
      <c r="AZ574">
        <v>1200</v>
      </c>
      <c r="BA574">
        <v>1</v>
      </c>
      <c r="BB574" t="str">
        <f t="shared" si="26"/>
        <v xml:space="preserve">N3284F  </v>
      </c>
      <c r="BC574">
        <v>1</v>
      </c>
      <c r="BE574">
        <v>0</v>
      </c>
      <c r="BF574">
        <v>0</v>
      </c>
      <c r="BG574">
        <v>0</v>
      </c>
      <c r="BH574">
        <v>2250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"17:56:32.582"</f>
        <v>17:56:32.582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118</v>
      </c>
      <c r="CQ574">
        <v>219</v>
      </c>
      <c r="CR574">
        <v>3</v>
      </c>
      <c r="CW574">
        <v>10126737</v>
      </c>
      <c r="CY574">
        <v>1</v>
      </c>
      <c r="CZ574">
        <v>0</v>
      </c>
      <c r="DA574">
        <v>0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"11/08/2021 17:56:33.833"</f>
        <v>11/08/2021 17:56:33.833</v>
      </c>
      <c r="C575" t="str">
        <f t="shared" si="25"/>
        <v>FFDFD3C0</v>
      </c>
      <c r="D575" t="s">
        <v>113</v>
      </c>
      <c r="E575">
        <v>4</v>
      </c>
      <c r="H575">
        <v>10</v>
      </c>
      <c r="I575" t="s">
        <v>114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"17:56:33.680"</f>
        <v>17:56:33.680</v>
      </c>
      <c r="T575" t="str">
        <f>"17:56:33.180"</f>
        <v>17:56:33.180</v>
      </c>
      <c r="U575" t="str">
        <f t="shared" si="24"/>
        <v>A38EF2</v>
      </c>
      <c r="V575">
        <v>0</v>
      </c>
      <c r="W575">
        <v>0</v>
      </c>
      <c r="X575">
        <v>2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363</v>
      </c>
      <c r="AJ575">
        <v>33.798794999999998</v>
      </c>
      <c r="AK575" t="s">
        <v>365</v>
      </c>
      <c r="AL575">
        <v>-84.894383000000005</v>
      </c>
      <c r="AM575">
        <v>25</v>
      </c>
      <c r="AN575">
        <v>2000</v>
      </c>
      <c r="AO575" t="s">
        <v>128</v>
      </c>
      <c r="AP575">
        <v>-80</v>
      </c>
      <c r="AQ575">
        <v>3</v>
      </c>
      <c r="AR575">
        <v>0</v>
      </c>
      <c r="AZ575">
        <v>1200</v>
      </c>
      <c r="BA575">
        <v>1</v>
      </c>
      <c r="BB575" t="str">
        <f t="shared" si="26"/>
        <v xml:space="preserve">N3284F  </v>
      </c>
      <c r="BC575">
        <v>1</v>
      </c>
      <c r="BE575">
        <v>0</v>
      </c>
      <c r="BF575">
        <v>0</v>
      </c>
      <c r="BG575">
        <v>0</v>
      </c>
      <c r="BH575">
        <v>2250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"17:56:33.680"</f>
        <v>17:56:33.680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5</v>
      </c>
      <c r="CP575" t="s">
        <v>118</v>
      </c>
      <c r="CQ575">
        <v>220</v>
      </c>
      <c r="CR575">
        <v>2</v>
      </c>
      <c r="CW575">
        <v>1621312</v>
      </c>
      <c r="CY575">
        <v>1</v>
      </c>
      <c r="CZ575">
        <v>0</v>
      </c>
      <c r="DA575">
        <v>0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"11/08/2021 17:56:33.833"</f>
        <v>11/08/2021 17:56:33.833</v>
      </c>
      <c r="C576" t="str">
        <f t="shared" si="25"/>
        <v>FFDFD3C0</v>
      </c>
      <c r="D576" t="s">
        <v>124</v>
      </c>
      <c r="E576">
        <v>8</v>
      </c>
      <c r="H576">
        <v>176</v>
      </c>
      <c r="I576" t="s">
        <v>114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"17:56:33.680"</f>
        <v>17:56:33.680</v>
      </c>
      <c r="T576" t="str">
        <f>"17:56:33.180"</f>
        <v>17:56:33.180</v>
      </c>
      <c r="U576" t="str">
        <f t="shared" si="24"/>
        <v>A38EF2</v>
      </c>
      <c r="V576">
        <v>0</v>
      </c>
      <c r="W576">
        <v>0</v>
      </c>
      <c r="X576">
        <v>2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363</v>
      </c>
      <c r="AJ576">
        <v>33.798794999999998</v>
      </c>
      <c r="AK576" t="s">
        <v>365</v>
      </c>
      <c r="AL576">
        <v>-84.894383000000005</v>
      </c>
      <c r="AM576">
        <v>25</v>
      </c>
      <c r="AN576">
        <v>2000</v>
      </c>
      <c r="AO576" t="s">
        <v>128</v>
      </c>
      <c r="AP576">
        <v>-80</v>
      </c>
      <c r="AQ576">
        <v>3</v>
      </c>
      <c r="AR576">
        <v>0</v>
      </c>
      <c r="AZ576">
        <v>1200</v>
      </c>
      <c r="BA576">
        <v>1</v>
      </c>
      <c r="BB576" t="str">
        <f t="shared" si="26"/>
        <v xml:space="preserve">N3284F  </v>
      </c>
      <c r="BC576">
        <v>1</v>
      </c>
      <c r="BE576">
        <v>0</v>
      </c>
      <c r="BF576">
        <v>0</v>
      </c>
      <c r="BG576">
        <v>0</v>
      </c>
      <c r="BH576">
        <v>2250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"17:56:33.680"</f>
        <v>17:56:33.680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5</v>
      </c>
      <c r="CP576" t="s">
        <v>118</v>
      </c>
      <c r="CQ576">
        <v>220</v>
      </c>
      <c r="CR576">
        <v>2</v>
      </c>
      <c r="CW576">
        <v>1621312</v>
      </c>
      <c r="CY576">
        <v>1</v>
      </c>
      <c r="CZ576">
        <v>0</v>
      </c>
      <c r="DA576">
        <v>0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"11/08/2021 17:56:33.895"</f>
        <v>11/08/2021 17:56:33.895</v>
      </c>
      <c r="C577" t="str">
        <f t="shared" si="25"/>
        <v>FFDFD3C0</v>
      </c>
      <c r="D577" t="s">
        <v>119</v>
      </c>
      <c r="E577">
        <v>5</v>
      </c>
      <c r="F577">
        <v>1005</v>
      </c>
      <c r="G577" t="s">
        <v>114</v>
      </c>
      <c r="J577" t="s">
        <v>120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"17:56:33.680"</f>
        <v>17:56:33.680</v>
      </c>
      <c r="T577" t="str">
        <f>"17:56:33.180"</f>
        <v>17:56:33.180</v>
      </c>
      <c r="U577" t="str">
        <f t="shared" si="24"/>
        <v>A38EF2</v>
      </c>
      <c r="V577">
        <v>0</v>
      </c>
      <c r="W577">
        <v>0</v>
      </c>
      <c r="X577">
        <v>2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363</v>
      </c>
      <c r="AJ577">
        <v>33.798794999999998</v>
      </c>
      <c r="AK577" t="s">
        <v>365</v>
      </c>
      <c r="AL577">
        <v>-84.894383000000005</v>
      </c>
      <c r="AM577">
        <v>25</v>
      </c>
      <c r="AN577">
        <v>2000</v>
      </c>
      <c r="AO577" t="s">
        <v>128</v>
      </c>
      <c r="AP577">
        <v>-80</v>
      </c>
      <c r="AQ577">
        <v>3</v>
      </c>
      <c r="AR577">
        <v>0</v>
      </c>
      <c r="AZ577">
        <v>1200</v>
      </c>
      <c r="BA577">
        <v>1</v>
      </c>
      <c r="BB577" t="str">
        <f t="shared" si="26"/>
        <v xml:space="preserve">N3284F  </v>
      </c>
      <c r="BC577">
        <v>1</v>
      </c>
      <c r="BE577">
        <v>0</v>
      </c>
      <c r="BF577">
        <v>0</v>
      </c>
      <c r="BG577">
        <v>0</v>
      </c>
      <c r="BH577">
        <v>2250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"17:56:33.680"</f>
        <v>17:56:33.680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5</v>
      </c>
      <c r="CP577" t="s">
        <v>118</v>
      </c>
      <c r="CQ577">
        <v>220</v>
      </c>
      <c r="CR577">
        <v>2</v>
      </c>
      <c r="CW577">
        <v>1621312</v>
      </c>
      <c r="CY577">
        <v>1</v>
      </c>
      <c r="CZ577">
        <v>0</v>
      </c>
      <c r="DA577">
        <v>0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"11/08/2021 17:56:33.895"</f>
        <v>11/08/2021 17:56:33.895</v>
      </c>
      <c r="C578" t="str">
        <f t="shared" si="25"/>
        <v>FFDFD3C0</v>
      </c>
      <c r="D578" t="s">
        <v>121</v>
      </c>
      <c r="E578">
        <v>4</v>
      </c>
      <c r="F578">
        <v>2004</v>
      </c>
      <c r="G578" t="s">
        <v>122</v>
      </c>
      <c r="J578" t="s">
        <v>123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"17:56:33.680"</f>
        <v>17:56:33.680</v>
      </c>
      <c r="T578" t="str">
        <f>"17:56:33.180"</f>
        <v>17:56:33.180</v>
      </c>
      <c r="U578" t="str">
        <f t="shared" ref="U578:U641" si="27">"A38EF2"</f>
        <v>A38EF2</v>
      </c>
      <c r="V578">
        <v>0</v>
      </c>
      <c r="W578">
        <v>0</v>
      </c>
      <c r="X578">
        <v>2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363</v>
      </c>
      <c r="AJ578">
        <v>33.798794999999998</v>
      </c>
      <c r="AK578" t="s">
        <v>365</v>
      </c>
      <c r="AL578">
        <v>-84.894383000000005</v>
      </c>
      <c r="AM578">
        <v>25</v>
      </c>
      <c r="AN578">
        <v>2000</v>
      </c>
      <c r="AO578" t="s">
        <v>128</v>
      </c>
      <c r="AP578">
        <v>-80</v>
      </c>
      <c r="AQ578">
        <v>3</v>
      </c>
      <c r="AR578">
        <v>0</v>
      </c>
      <c r="AZ578">
        <v>1200</v>
      </c>
      <c r="BA578">
        <v>1</v>
      </c>
      <c r="BB578" t="str">
        <f t="shared" si="26"/>
        <v xml:space="preserve">N3284F  </v>
      </c>
      <c r="BC578">
        <v>1</v>
      </c>
      <c r="BE578">
        <v>0</v>
      </c>
      <c r="BF578">
        <v>0</v>
      </c>
      <c r="BG578">
        <v>0</v>
      </c>
      <c r="BH578">
        <v>2250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"17:56:33.680"</f>
        <v>17:56:33.680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5</v>
      </c>
      <c r="CP578" t="s">
        <v>118</v>
      </c>
      <c r="CQ578">
        <v>220</v>
      </c>
      <c r="CR578">
        <v>2</v>
      </c>
      <c r="CW578">
        <v>1621312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"11/08/2021 17:56:34.911"</f>
        <v>11/08/2021 17:56:34.911</v>
      </c>
      <c r="C579" t="str">
        <f t="shared" ref="C579:C642" si="28">"FFDFD3C0"</f>
        <v>FFDFD3C0</v>
      </c>
      <c r="D579" t="s">
        <v>124</v>
      </c>
      <c r="E579">
        <v>8</v>
      </c>
      <c r="H579">
        <v>176</v>
      </c>
      <c r="I579" t="s">
        <v>114</v>
      </c>
      <c r="J579" t="s">
        <v>125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"17:56:34.672"</f>
        <v>17:56:34.672</v>
      </c>
      <c r="T579" t="str">
        <f>"17:56:34.272"</f>
        <v>17:56:34.272</v>
      </c>
      <c r="U579" t="str">
        <f t="shared" si="27"/>
        <v>A38EF2</v>
      </c>
      <c r="V579">
        <v>0</v>
      </c>
      <c r="W579">
        <v>0</v>
      </c>
      <c r="X579">
        <v>2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1</v>
      </c>
      <c r="AI579" t="s">
        <v>363</v>
      </c>
      <c r="AJ579">
        <v>33.798794999999998</v>
      </c>
      <c r="AK579" t="s">
        <v>366</v>
      </c>
      <c r="AL579">
        <v>-84.894897999999998</v>
      </c>
      <c r="AM579">
        <v>25</v>
      </c>
      <c r="AN579">
        <v>2000</v>
      </c>
      <c r="AO579" t="s">
        <v>128</v>
      </c>
      <c r="AP579">
        <v>-81</v>
      </c>
      <c r="AQ579">
        <v>3</v>
      </c>
      <c r="AR579">
        <v>-128</v>
      </c>
      <c r="AZ579">
        <v>1200</v>
      </c>
      <c r="BA579">
        <v>1</v>
      </c>
      <c r="BB579" t="str">
        <f t="shared" ref="BB579:BB642" si="29">"N3284F  "</f>
        <v xml:space="preserve">N3284F  </v>
      </c>
      <c r="BC579">
        <v>1</v>
      </c>
      <c r="BE579">
        <v>0</v>
      </c>
      <c r="BF579">
        <v>0</v>
      </c>
      <c r="BG579">
        <v>0</v>
      </c>
      <c r="BH579">
        <v>2250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"17:56:34.676"</f>
        <v>17:56:34.676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5</v>
      </c>
      <c r="CP579" t="s">
        <v>118</v>
      </c>
      <c r="CQ579">
        <v>220</v>
      </c>
      <c r="CR579">
        <v>2</v>
      </c>
      <c r="CW579">
        <v>1622875</v>
      </c>
      <c r="CY579">
        <v>1</v>
      </c>
      <c r="CZ579">
        <v>0</v>
      </c>
      <c r="DA579">
        <v>0</v>
      </c>
      <c r="DB579">
        <v>0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"11/08/2021 17:56:34.989"</f>
        <v>11/08/2021 17:56:34.989</v>
      </c>
      <c r="C580" t="str">
        <f t="shared" si="28"/>
        <v>FFDFD3C0</v>
      </c>
      <c r="D580" t="s">
        <v>119</v>
      </c>
      <c r="E580">
        <v>5</v>
      </c>
      <c r="F580">
        <v>1005</v>
      </c>
      <c r="G580" t="s">
        <v>114</v>
      </c>
      <c r="J580" t="s">
        <v>120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"17:56:34.672"</f>
        <v>17:56:34.672</v>
      </c>
      <c r="T580" t="str">
        <f>"17:56:34.272"</f>
        <v>17:56:34.272</v>
      </c>
      <c r="U580" t="str">
        <f t="shared" si="27"/>
        <v>A38EF2</v>
      </c>
      <c r="V580">
        <v>0</v>
      </c>
      <c r="W580">
        <v>0</v>
      </c>
      <c r="X580">
        <v>2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363</v>
      </c>
      <c r="AJ580">
        <v>33.798794999999998</v>
      </c>
      <c r="AK580" t="s">
        <v>366</v>
      </c>
      <c r="AL580">
        <v>-84.894897999999998</v>
      </c>
      <c r="AM580">
        <v>25</v>
      </c>
      <c r="AN580">
        <v>2000</v>
      </c>
      <c r="AO580" t="s">
        <v>128</v>
      </c>
      <c r="AP580">
        <v>-81</v>
      </c>
      <c r="AQ580">
        <v>3</v>
      </c>
      <c r="AR580">
        <v>-128</v>
      </c>
      <c r="AZ580">
        <v>1200</v>
      </c>
      <c r="BA580">
        <v>1</v>
      </c>
      <c r="BB580" t="str">
        <f t="shared" si="29"/>
        <v xml:space="preserve">N3284F  </v>
      </c>
      <c r="BC580">
        <v>1</v>
      </c>
      <c r="BE580">
        <v>0</v>
      </c>
      <c r="BF580">
        <v>0</v>
      </c>
      <c r="BG580">
        <v>0</v>
      </c>
      <c r="BH580">
        <v>2250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"17:56:34.676"</f>
        <v>17:56:34.676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5</v>
      </c>
      <c r="CP580" t="s">
        <v>118</v>
      </c>
      <c r="CQ580">
        <v>220</v>
      </c>
      <c r="CR580">
        <v>2</v>
      </c>
      <c r="CW580">
        <v>1622875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"11/08/2021 17:56:34.989"</f>
        <v>11/08/2021 17:56:34.989</v>
      </c>
      <c r="C581" t="str">
        <f t="shared" si="28"/>
        <v>FFDFD3C0</v>
      </c>
      <c r="D581" t="s">
        <v>121</v>
      </c>
      <c r="E581">
        <v>4</v>
      </c>
      <c r="F581">
        <v>2004</v>
      </c>
      <c r="G581" t="s">
        <v>122</v>
      </c>
      <c r="J581" t="s">
        <v>123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"17:56:34.672"</f>
        <v>17:56:34.672</v>
      </c>
      <c r="T581" t="str">
        <f>"17:56:34.272"</f>
        <v>17:56:34.272</v>
      </c>
      <c r="U581" t="str">
        <f t="shared" si="27"/>
        <v>A38EF2</v>
      </c>
      <c r="V581">
        <v>0</v>
      </c>
      <c r="W581">
        <v>0</v>
      </c>
      <c r="X581">
        <v>2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363</v>
      </c>
      <c r="AJ581">
        <v>33.798794999999998</v>
      </c>
      <c r="AK581" t="s">
        <v>366</v>
      </c>
      <c r="AL581">
        <v>-84.894897999999998</v>
      </c>
      <c r="AM581">
        <v>25</v>
      </c>
      <c r="AN581">
        <v>2000</v>
      </c>
      <c r="AO581" t="s">
        <v>128</v>
      </c>
      <c r="AP581">
        <v>-81</v>
      </c>
      <c r="AQ581">
        <v>3</v>
      </c>
      <c r="AR581">
        <v>-128</v>
      </c>
      <c r="AZ581">
        <v>1200</v>
      </c>
      <c r="BA581">
        <v>1</v>
      </c>
      <c r="BB581" t="str">
        <f t="shared" si="29"/>
        <v xml:space="preserve">N3284F  </v>
      </c>
      <c r="BC581">
        <v>1</v>
      </c>
      <c r="BE581">
        <v>0</v>
      </c>
      <c r="BF581">
        <v>0</v>
      </c>
      <c r="BG581">
        <v>0</v>
      </c>
      <c r="BH581">
        <v>2250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"17:56:34.676"</f>
        <v>17:56:34.676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5</v>
      </c>
      <c r="CP581" t="s">
        <v>118</v>
      </c>
      <c r="CQ581">
        <v>220</v>
      </c>
      <c r="CR581">
        <v>2</v>
      </c>
      <c r="CW581">
        <v>1622875</v>
      </c>
      <c r="CY581">
        <v>1</v>
      </c>
      <c r="CZ581">
        <v>0</v>
      </c>
      <c r="DA581">
        <v>0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"11/08/2021 17:56:34.989"</f>
        <v>11/08/2021 17:56:34.989</v>
      </c>
      <c r="C582" t="str">
        <f t="shared" si="28"/>
        <v>FFDFD3C0</v>
      </c>
      <c r="D582" t="s">
        <v>113</v>
      </c>
      <c r="E582">
        <v>4</v>
      </c>
      <c r="H582">
        <v>10</v>
      </c>
      <c r="I582" t="s">
        <v>114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"17:56:34.672"</f>
        <v>17:56:34.672</v>
      </c>
      <c r="T582" t="str">
        <f>"17:56:34.272"</f>
        <v>17:56:34.272</v>
      </c>
      <c r="U582" t="str">
        <f t="shared" si="27"/>
        <v>A38EF2</v>
      </c>
      <c r="V582">
        <v>0</v>
      </c>
      <c r="W582">
        <v>0</v>
      </c>
      <c r="X582">
        <v>2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363</v>
      </c>
      <c r="AJ582">
        <v>33.798794999999998</v>
      </c>
      <c r="AK582" t="s">
        <v>366</v>
      </c>
      <c r="AL582">
        <v>-84.894897999999998</v>
      </c>
      <c r="AM582">
        <v>25</v>
      </c>
      <c r="AN582">
        <v>2000</v>
      </c>
      <c r="AO582" t="s">
        <v>128</v>
      </c>
      <c r="AP582">
        <v>-81</v>
      </c>
      <c r="AQ582">
        <v>3</v>
      </c>
      <c r="AR582">
        <v>-128</v>
      </c>
      <c r="AZ582">
        <v>1200</v>
      </c>
      <c r="BA582">
        <v>1</v>
      </c>
      <c r="BB582" t="str">
        <f t="shared" si="29"/>
        <v xml:space="preserve">N3284F  </v>
      </c>
      <c r="BC582">
        <v>1</v>
      </c>
      <c r="BE582">
        <v>0</v>
      </c>
      <c r="BF582">
        <v>0</v>
      </c>
      <c r="BG582">
        <v>0</v>
      </c>
      <c r="BH582">
        <v>2250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"17:56:34.676"</f>
        <v>17:56:34.676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5</v>
      </c>
      <c r="CP582" t="s">
        <v>118</v>
      </c>
      <c r="CQ582">
        <v>220</v>
      </c>
      <c r="CR582">
        <v>2</v>
      </c>
      <c r="CW582">
        <v>1622875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"11/08/2021 17:56:35.817"</f>
        <v>11/08/2021 17:56:35.817</v>
      </c>
      <c r="C583" t="str">
        <f t="shared" si="28"/>
        <v>FFDFD3C0</v>
      </c>
      <c r="D583" t="s">
        <v>119</v>
      </c>
      <c r="E583">
        <v>5</v>
      </c>
      <c r="F583">
        <v>1005</v>
      </c>
      <c r="G583" t="s">
        <v>114</v>
      </c>
      <c r="J583" t="s">
        <v>120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"17:56:35.602"</f>
        <v>17:56:35.602</v>
      </c>
      <c r="T583" t="str">
        <f>"17:56:35.202"</f>
        <v>17:56:35.202</v>
      </c>
      <c r="U583" t="str">
        <f t="shared" si="27"/>
        <v>A38EF2</v>
      </c>
      <c r="V583">
        <v>0</v>
      </c>
      <c r="W583">
        <v>0</v>
      </c>
      <c r="X583">
        <v>2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367</v>
      </c>
      <c r="AJ583">
        <v>33.798838000000003</v>
      </c>
      <c r="AK583" t="s">
        <v>368</v>
      </c>
      <c r="AL583">
        <v>-84.895240999999999</v>
      </c>
      <c r="AM583">
        <v>25</v>
      </c>
      <c r="AN583">
        <v>2000</v>
      </c>
      <c r="AO583" t="s">
        <v>128</v>
      </c>
      <c r="AP583">
        <v>-82</v>
      </c>
      <c r="AQ583">
        <v>3</v>
      </c>
      <c r="AR583">
        <v>-320</v>
      </c>
      <c r="AZ583">
        <v>1200</v>
      </c>
      <c r="BA583">
        <v>1</v>
      </c>
      <c r="BB583" t="str">
        <f t="shared" si="29"/>
        <v xml:space="preserve">N3284F  </v>
      </c>
      <c r="BC583">
        <v>1</v>
      </c>
      <c r="BE583">
        <v>0</v>
      </c>
      <c r="BF583">
        <v>0</v>
      </c>
      <c r="BG583">
        <v>0</v>
      </c>
      <c r="BH583">
        <v>2225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"17:56:35.607"</f>
        <v>17:56:35.607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5</v>
      </c>
      <c r="CP583" t="s">
        <v>118</v>
      </c>
      <c r="CQ583">
        <v>217</v>
      </c>
      <c r="CR583">
        <v>1</v>
      </c>
      <c r="CW583">
        <v>14858371</v>
      </c>
      <c r="CY583">
        <v>1</v>
      </c>
      <c r="CZ583">
        <v>0</v>
      </c>
      <c r="DA583">
        <v>0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"11/08/2021 17:56:35.817"</f>
        <v>11/08/2021 17:56:35.817</v>
      </c>
      <c r="C584" t="str">
        <f t="shared" si="28"/>
        <v>FFDFD3C0</v>
      </c>
      <c r="D584" t="s">
        <v>121</v>
      </c>
      <c r="E584">
        <v>4</v>
      </c>
      <c r="F584">
        <v>2004</v>
      </c>
      <c r="G584" t="s">
        <v>122</v>
      </c>
      <c r="J584" t="s">
        <v>123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"17:56:35.602"</f>
        <v>17:56:35.602</v>
      </c>
      <c r="T584" t="str">
        <f>"17:56:35.202"</f>
        <v>17:56:35.202</v>
      </c>
      <c r="U584" t="str">
        <f t="shared" si="27"/>
        <v>A38EF2</v>
      </c>
      <c r="V584">
        <v>0</v>
      </c>
      <c r="W584">
        <v>0</v>
      </c>
      <c r="X584">
        <v>2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1</v>
      </c>
      <c r="AI584" t="s">
        <v>367</v>
      </c>
      <c r="AJ584">
        <v>33.798838000000003</v>
      </c>
      <c r="AK584" t="s">
        <v>368</v>
      </c>
      <c r="AL584">
        <v>-84.895240999999999</v>
      </c>
      <c r="AM584">
        <v>25</v>
      </c>
      <c r="AN584">
        <v>2000</v>
      </c>
      <c r="AO584" t="s">
        <v>128</v>
      </c>
      <c r="AP584">
        <v>-82</v>
      </c>
      <c r="AQ584">
        <v>3</v>
      </c>
      <c r="AR584">
        <v>-320</v>
      </c>
      <c r="AZ584">
        <v>1200</v>
      </c>
      <c r="BA584">
        <v>1</v>
      </c>
      <c r="BB584" t="str">
        <f t="shared" si="29"/>
        <v xml:space="preserve">N3284F  </v>
      </c>
      <c r="BC584">
        <v>1</v>
      </c>
      <c r="BE584">
        <v>0</v>
      </c>
      <c r="BF584">
        <v>0</v>
      </c>
      <c r="BG584">
        <v>0</v>
      </c>
      <c r="BH584">
        <v>2225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"17:56:35.607"</f>
        <v>17:56:35.607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5</v>
      </c>
      <c r="CP584" t="s">
        <v>118</v>
      </c>
      <c r="CQ584">
        <v>217</v>
      </c>
      <c r="CR584">
        <v>1</v>
      </c>
      <c r="CW584">
        <v>14858371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"11/08/2021 17:56:35.833"</f>
        <v>11/08/2021 17:56:35.833</v>
      </c>
      <c r="C585" t="str">
        <f t="shared" si="28"/>
        <v>FFDFD3C0</v>
      </c>
      <c r="D585" t="s">
        <v>124</v>
      </c>
      <c r="E585">
        <v>8</v>
      </c>
      <c r="H585">
        <v>176</v>
      </c>
      <c r="I585" t="s">
        <v>114</v>
      </c>
      <c r="J585" t="s">
        <v>125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"17:56:35.602"</f>
        <v>17:56:35.602</v>
      </c>
      <c r="T585" t="str">
        <f>"17:56:35.202"</f>
        <v>17:56:35.202</v>
      </c>
      <c r="U585" t="str">
        <f t="shared" si="27"/>
        <v>A38EF2</v>
      </c>
      <c r="V585">
        <v>0</v>
      </c>
      <c r="W585">
        <v>0</v>
      </c>
      <c r="X585">
        <v>2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367</v>
      </c>
      <c r="AJ585">
        <v>33.798838000000003</v>
      </c>
      <c r="AK585" t="s">
        <v>368</v>
      </c>
      <c r="AL585">
        <v>-84.895240999999999</v>
      </c>
      <c r="AM585">
        <v>25</v>
      </c>
      <c r="AN585">
        <v>2000</v>
      </c>
      <c r="AO585" t="s">
        <v>128</v>
      </c>
      <c r="AP585">
        <v>-82</v>
      </c>
      <c r="AQ585">
        <v>3</v>
      </c>
      <c r="AR585">
        <v>-320</v>
      </c>
      <c r="AZ585">
        <v>1200</v>
      </c>
      <c r="BA585">
        <v>1</v>
      </c>
      <c r="BB585" t="str">
        <f t="shared" si="29"/>
        <v xml:space="preserve">N3284F  </v>
      </c>
      <c r="BC585">
        <v>1</v>
      </c>
      <c r="BE585">
        <v>0</v>
      </c>
      <c r="BF585">
        <v>0</v>
      </c>
      <c r="BG585">
        <v>0</v>
      </c>
      <c r="BH585">
        <v>2225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"17:56:35.607"</f>
        <v>17:56:35.607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5</v>
      </c>
      <c r="CP585" t="s">
        <v>118</v>
      </c>
      <c r="CQ585">
        <v>217</v>
      </c>
      <c r="CR585">
        <v>1</v>
      </c>
      <c r="CW585">
        <v>14858371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"11/08/2021 17:56:35.833"</f>
        <v>11/08/2021 17:56:35.833</v>
      </c>
      <c r="C586" t="str">
        <f t="shared" si="28"/>
        <v>FFDFD3C0</v>
      </c>
      <c r="D586" t="s">
        <v>113</v>
      </c>
      <c r="E586">
        <v>4</v>
      </c>
      <c r="H586">
        <v>10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"17:56:35.602"</f>
        <v>17:56:35.602</v>
      </c>
      <c r="T586" t="str">
        <f>"17:56:35.202"</f>
        <v>17:56:35.202</v>
      </c>
      <c r="U586" t="str">
        <f t="shared" si="27"/>
        <v>A38EF2</v>
      </c>
      <c r="V586">
        <v>0</v>
      </c>
      <c r="W586">
        <v>0</v>
      </c>
      <c r="X586">
        <v>2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367</v>
      </c>
      <c r="AJ586">
        <v>33.798838000000003</v>
      </c>
      <c r="AK586" t="s">
        <v>368</v>
      </c>
      <c r="AL586">
        <v>-84.895240999999999</v>
      </c>
      <c r="AM586">
        <v>25</v>
      </c>
      <c r="AN586">
        <v>2000</v>
      </c>
      <c r="AO586" t="s">
        <v>128</v>
      </c>
      <c r="AP586">
        <v>-82</v>
      </c>
      <c r="AQ586">
        <v>3</v>
      </c>
      <c r="AR586">
        <v>-320</v>
      </c>
      <c r="AZ586">
        <v>1200</v>
      </c>
      <c r="BA586">
        <v>1</v>
      </c>
      <c r="BB586" t="str">
        <f t="shared" si="29"/>
        <v xml:space="preserve">N3284F  </v>
      </c>
      <c r="BC586">
        <v>1</v>
      </c>
      <c r="BE586">
        <v>0</v>
      </c>
      <c r="BF586">
        <v>0</v>
      </c>
      <c r="BG586">
        <v>0</v>
      </c>
      <c r="BH586">
        <v>2225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"17:56:35.607"</f>
        <v>17:56:35.607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5</v>
      </c>
      <c r="CP586" t="s">
        <v>118</v>
      </c>
      <c r="CQ586">
        <v>217</v>
      </c>
      <c r="CR586">
        <v>1</v>
      </c>
      <c r="CW586">
        <v>14858371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"11/08/2021 17:56:36.958"</f>
        <v>11/08/2021 17:56:36.958</v>
      </c>
      <c r="C587" t="str">
        <f t="shared" si="28"/>
        <v>FFDFD3C0</v>
      </c>
      <c r="D587" t="s">
        <v>113</v>
      </c>
      <c r="E587">
        <v>4</v>
      </c>
      <c r="H587">
        <v>10</v>
      </c>
      <c r="I587" t="s">
        <v>114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"17:56:36.594"</f>
        <v>17:56:36.594</v>
      </c>
      <c r="T587" t="str">
        <f>"17:56:36.094"</f>
        <v>17:56:36.094</v>
      </c>
      <c r="U587" t="str">
        <f t="shared" si="27"/>
        <v>A38EF2</v>
      </c>
      <c r="V587">
        <v>0</v>
      </c>
      <c r="W587">
        <v>0</v>
      </c>
      <c r="X587">
        <v>2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367</v>
      </c>
      <c r="AJ587">
        <v>33.798838000000003</v>
      </c>
      <c r="AK587" t="s">
        <v>369</v>
      </c>
      <c r="AL587">
        <v>-84.895756000000006</v>
      </c>
      <c r="AM587">
        <v>25</v>
      </c>
      <c r="AN587">
        <v>2000</v>
      </c>
      <c r="AO587" t="s">
        <v>128</v>
      </c>
      <c r="AP587">
        <v>-83</v>
      </c>
      <c r="AQ587">
        <v>3</v>
      </c>
      <c r="AR587">
        <v>-512</v>
      </c>
      <c r="AZ587">
        <v>1200</v>
      </c>
      <c r="BA587">
        <v>1</v>
      </c>
      <c r="BB587" t="str">
        <f t="shared" si="29"/>
        <v xml:space="preserve">N3284F  </v>
      </c>
      <c r="BC587">
        <v>1</v>
      </c>
      <c r="BE587">
        <v>0</v>
      </c>
      <c r="BF587">
        <v>0</v>
      </c>
      <c r="BG587">
        <v>0</v>
      </c>
      <c r="BH587">
        <v>2225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"17:56:36.598"</f>
        <v>17:56:36.598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118</v>
      </c>
      <c r="CQ587">
        <v>219</v>
      </c>
      <c r="CR587">
        <v>0</v>
      </c>
      <c r="CW587">
        <v>115534</v>
      </c>
      <c r="CY587">
        <v>1</v>
      </c>
      <c r="CZ587">
        <v>0</v>
      </c>
      <c r="DA587">
        <v>0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"11/08/2021 17:56:36.958"</f>
        <v>11/08/2021 17:56:36.958</v>
      </c>
      <c r="C588" t="str">
        <f t="shared" si="28"/>
        <v>FFDFD3C0</v>
      </c>
      <c r="D588" t="s">
        <v>124</v>
      </c>
      <c r="E588">
        <v>8</v>
      </c>
      <c r="H588">
        <v>176</v>
      </c>
      <c r="I588" t="s">
        <v>114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"17:56:36.594"</f>
        <v>17:56:36.594</v>
      </c>
      <c r="T588" t="str">
        <f>"17:56:36.094"</f>
        <v>17:56:36.094</v>
      </c>
      <c r="U588" t="str">
        <f t="shared" si="27"/>
        <v>A38EF2</v>
      </c>
      <c r="V588">
        <v>0</v>
      </c>
      <c r="W588">
        <v>0</v>
      </c>
      <c r="X588">
        <v>2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367</v>
      </c>
      <c r="AJ588">
        <v>33.798838000000003</v>
      </c>
      <c r="AK588" t="s">
        <v>369</v>
      </c>
      <c r="AL588">
        <v>-84.895756000000006</v>
      </c>
      <c r="AM588">
        <v>25</v>
      </c>
      <c r="AN588">
        <v>2000</v>
      </c>
      <c r="AO588" t="s">
        <v>128</v>
      </c>
      <c r="AP588">
        <v>-83</v>
      </c>
      <c r="AQ588">
        <v>3</v>
      </c>
      <c r="AR588">
        <v>-512</v>
      </c>
      <c r="AZ588">
        <v>1200</v>
      </c>
      <c r="BA588">
        <v>1</v>
      </c>
      <c r="BB588" t="str">
        <f t="shared" si="29"/>
        <v xml:space="preserve">N3284F  </v>
      </c>
      <c r="BC588">
        <v>1</v>
      </c>
      <c r="BE588">
        <v>0</v>
      </c>
      <c r="BF588">
        <v>0</v>
      </c>
      <c r="BG588">
        <v>0</v>
      </c>
      <c r="BH588">
        <v>2225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"17:56:36.598"</f>
        <v>17:56:36.598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118</v>
      </c>
      <c r="CQ588">
        <v>219</v>
      </c>
      <c r="CR588">
        <v>0</v>
      </c>
      <c r="CW588">
        <v>115534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"11/08/2021 17:56:36.958"</f>
        <v>11/08/2021 17:56:36.958</v>
      </c>
      <c r="C589" t="str">
        <f t="shared" si="28"/>
        <v>FFDFD3C0</v>
      </c>
      <c r="D589" t="s">
        <v>119</v>
      </c>
      <c r="E589">
        <v>5</v>
      </c>
      <c r="F589">
        <v>1005</v>
      </c>
      <c r="G589" t="s">
        <v>114</v>
      </c>
      <c r="J589" t="s">
        <v>120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"17:56:36.594"</f>
        <v>17:56:36.594</v>
      </c>
      <c r="T589" t="str">
        <f>"17:56:36.094"</f>
        <v>17:56:36.094</v>
      </c>
      <c r="U589" t="str">
        <f t="shared" si="27"/>
        <v>A38EF2</v>
      </c>
      <c r="V589">
        <v>0</v>
      </c>
      <c r="W589">
        <v>0</v>
      </c>
      <c r="X589">
        <v>2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1</v>
      </c>
      <c r="AI589" t="s">
        <v>367</v>
      </c>
      <c r="AJ589">
        <v>33.798838000000003</v>
      </c>
      <c r="AK589" t="s">
        <v>369</v>
      </c>
      <c r="AL589">
        <v>-84.895756000000006</v>
      </c>
      <c r="AM589">
        <v>25</v>
      </c>
      <c r="AN589">
        <v>2000</v>
      </c>
      <c r="AO589" t="s">
        <v>128</v>
      </c>
      <c r="AP589">
        <v>-83</v>
      </c>
      <c r="AQ589">
        <v>3</v>
      </c>
      <c r="AR589">
        <v>-512</v>
      </c>
      <c r="AZ589">
        <v>1200</v>
      </c>
      <c r="BA589">
        <v>1</v>
      </c>
      <c r="BB589" t="str">
        <f t="shared" si="29"/>
        <v xml:space="preserve">N3284F  </v>
      </c>
      <c r="BC589">
        <v>1</v>
      </c>
      <c r="BE589">
        <v>0</v>
      </c>
      <c r="BF589">
        <v>0</v>
      </c>
      <c r="BG589">
        <v>0</v>
      </c>
      <c r="BH589">
        <v>2225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"17:56:36.598"</f>
        <v>17:56:36.598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118</v>
      </c>
      <c r="CQ589">
        <v>219</v>
      </c>
      <c r="CR589">
        <v>0</v>
      </c>
      <c r="CW589">
        <v>115534</v>
      </c>
      <c r="CY589">
        <v>1</v>
      </c>
      <c r="CZ589">
        <v>0</v>
      </c>
      <c r="DA589">
        <v>0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"11/08/2021 17:56:36.958"</f>
        <v>11/08/2021 17:56:36.958</v>
      </c>
      <c r="C590" t="str">
        <f t="shared" si="28"/>
        <v>FFDFD3C0</v>
      </c>
      <c r="D590" t="s">
        <v>121</v>
      </c>
      <c r="E590">
        <v>4</v>
      </c>
      <c r="F590">
        <v>2004</v>
      </c>
      <c r="G590" t="s">
        <v>122</v>
      </c>
      <c r="J590" t="s">
        <v>123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"17:56:36.594"</f>
        <v>17:56:36.594</v>
      </c>
      <c r="T590" t="str">
        <f>"17:56:36.094"</f>
        <v>17:56:36.094</v>
      </c>
      <c r="U590" t="str">
        <f t="shared" si="27"/>
        <v>A38EF2</v>
      </c>
      <c r="V590">
        <v>0</v>
      </c>
      <c r="W590">
        <v>0</v>
      </c>
      <c r="X590">
        <v>2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367</v>
      </c>
      <c r="AJ590">
        <v>33.798838000000003</v>
      </c>
      <c r="AK590" t="s">
        <v>369</v>
      </c>
      <c r="AL590">
        <v>-84.895756000000006</v>
      </c>
      <c r="AM590">
        <v>25</v>
      </c>
      <c r="AN590">
        <v>2000</v>
      </c>
      <c r="AO590" t="s">
        <v>128</v>
      </c>
      <c r="AP590">
        <v>-83</v>
      </c>
      <c r="AQ590">
        <v>3</v>
      </c>
      <c r="AR590">
        <v>-512</v>
      </c>
      <c r="AZ590">
        <v>1200</v>
      </c>
      <c r="BA590">
        <v>1</v>
      </c>
      <c r="BB590" t="str">
        <f t="shared" si="29"/>
        <v xml:space="preserve">N3284F  </v>
      </c>
      <c r="BC590">
        <v>1</v>
      </c>
      <c r="BE590">
        <v>0</v>
      </c>
      <c r="BF590">
        <v>0</v>
      </c>
      <c r="BG590">
        <v>0</v>
      </c>
      <c r="BH590">
        <v>2225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"17:56:36.598"</f>
        <v>17:56:36.598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118</v>
      </c>
      <c r="CQ590">
        <v>219</v>
      </c>
      <c r="CR590">
        <v>0</v>
      </c>
      <c r="CW590">
        <v>115534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"11/08/2021 17:56:37.881"</f>
        <v>11/08/2021 17:56:37.881</v>
      </c>
      <c r="C591" t="str">
        <f t="shared" si="28"/>
        <v>FFDFD3C0</v>
      </c>
      <c r="D591" t="s">
        <v>113</v>
      </c>
      <c r="E591">
        <v>4</v>
      </c>
      <c r="H591">
        <v>10</v>
      </c>
      <c r="I591" t="s">
        <v>114</v>
      </c>
      <c r="J591" t="s">
        <v>115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"17:56:37.664"</f>
        <v>17:56:37.664</v>
      </c>
      <c r="T591" t="str">
        <f>"17:56:37.164"</f>
        <v>17:56:37.164</v>
      </c>
      <c r="U591" t="str">
        <f t="shared" si="27"/>
        <v>A38EF2</v>
      </c>
      <c r="V591">
        <v>0</v>
      </c>
      <c r="W591">
        <v>0</v>
      </c>
      <c r="X591">
        <v>2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367</v>
      </c>
      <c r="AJ591">
        <v>33.798838000000003</v>
      </c>
      <c r="AK591" t="s">
        <v>370</v>
      </c>
      <c r="AL591">
        <v>-84.896227999999994</v>
      </c>
      <c r="AM591">
        <v>25</v>
      </c>
      <c r="AN591">
        <v>2000</v>
      </c>
      <c r="AO591" t="s">
        <v>128</v>
      </c>
      <c r="AP591">
        <v>-84</v>
      </c>
      <c r="AQ591">
        <v>2</v>
      </c>
      <c r="AR591">
        <v>-384</v>
      </c>
      <c r="AZ591">
        <v>1200</v>
      </c>
      <c r="BA591">
        <v>1</v>
      </c>
      <c r="BB591" t="str">
        <f t="shared" si="29"/>
        <v xml:space="preserve">N3284F  </v>
      </c>
      <c r="BC591">
        <v>1</v>
      </c>
      <c r="BE591">
        <v>0</v>
      </c>
      <c r="BF591">
        <v>0</v>
      </c>
      <c r="BG591">
        <v>0</v>
      </c>
      <c r="BH591">
        <v>2225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"17:56:37.671"</f>
        <v>17:56:37.671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118</v>
      </c>
      <c r="CQ591">
        <v>219</v>
      </c>
      <c r="CR591">
        <v>3</v>
      </c>
      <c r="CW591">
        <v>10134970</v>
      </c>
      <c r="CY591">
        <v>1</v>
      </c>
      <c r="CZ591">
        <v>0</v>
      </c>
      <c r="DA591">
        <v>0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"11/08/2021 17:56:37.881"</f>
        <v>11/08/2021 17:56:37.881</v>
      </c>
      <c r="C592" t="str">
        <f t="shared" si="28"/>
        <v>FFDFD3C0</v>
      </c>
      <c r="D592" t="s">
        <v>124</v>
      </c>
      <c r="E592">
        <v>8</v>
      </c>
      <c r="H592">
        <v>176</v>
      </c>
      <c r="I592" t="s">
        <v>114</v>
      </c>
      <c r="J592" t="s">
        <v>125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"17:56:37.664"</f>
        <v>17:56:37.664</v>
      </c>
      <c r="T592" t="str">
        <f>"17:56:37.164"</f>
        <v>17:56:37.164</v>
      </c>
      <c r="U592" t="str">
        <f t="shared" si="27"/>
        <v>A38EF2</v>
      </c>
      <c r="V592">
        <v>0</v>
      </c>
      <c r="W592">
        <v>0</v>
      </c>
      <c r="X592">
        <v>2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367</v>
      </c>
      <c r="AJ592">
        <v>33.798838000000003</v>
      </c>
      <c r="AK592" t="s">
        <v>370</v>
      </c>
      <c r="AL592">
        <v>-84.896227999999994</v>
      </c>
      <c r="AM592">
        <v>25</v>
      </c>
      <c r="AN592">
        <v>2000</v>
      </c>
      <c r="AO592" t="s">
        <v>128</v>
      </c>
      <c r="AP592">
        <v>-84</v>
      </c>
      <c r="AQ592">
        <v>2</v>
      </c>
      <c r="AR592">
        <v>-384</v>
      </c>
      <c r="AZ592">
        <v>1200</v>
      </c>
      <c r="BA592">
        <v>1</v>
      </c>
      <c r="BB592" t="str">
        <f t="shared" si="29"/>
        <v xml:space="preserve">N3284F  </v>
      </c>
      <c r="BC592">
        <v>1</v>
      </c>
      <c r="BE592">
        <v>0</v>
      </c>
      <c r="BF592">
        <v>0</v>
      </c>
      <c r="BG592">
        <v>0</v>
      </c>
      <c r="BH592">
        <v>2225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"17:56:37.671"</f>
        <v>17:56:37.671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118</v>
      </c>
      <c r="CQ592">
        <v>219</v>
      </c>
      <c r="CR592">
        <v>3</v>
      </c>
      <c r="CW592">
        <v>10134970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"11/08/2021 17:56:37.881"</f>
        <v>11/08/2021 17:56:37.881</v>
      </c>
      <c r="C593" t="str">
        <f t="shared" si="28"/>
        <v>FFDFD3C0</v>
      </c>
      <c r="D593" t="s">
        <v>119</v>
      </c>
      <c r="E593">
        <v>5</v>
      </c>
      <c r="F593">
        <v>1005</v>
      </c>
      <c r="G593" t="s">
        <v>114</v>
      </c>
      <c r="J593" t="s">
        <v>120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"17:56:37.664"</f>
        <v>17:56:37.664</v>
      </c>
      <c r="T593" t="str">
        <f>"17:56:37.164"</f>
        <v>17:56:37.164</v>
      </c>
      <c r="U593" t="str">
        <f t="shared" si="27"/>
        <v>A38EF2</v>
      </c>
      <c r="V593">
        <v>0</v>
      </c>
      <c r="W593">
        <v>0</v>
      </c>
      <c r="X593">
        <v>2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1</v>
      </c>
      <c r="AI593" t="s">
        <v>367</v>
      </c>
      <c r="AJ593">
        <v>33.798838000000003</v>
      </c>
      <c r="AK593" t="s">
        <v>370</v>
      </c>
      <c r="AL593">
        <v>-84.896227999999994</v>
      </c>
      <c r="AM593">
        <v>25</v>
      </c>
      <c r="AN593">
        <v>2000</v>
      </c>
      <c r="AO593" t="s">
        <v>128</v>
      </c>
      <c r="AP593">
        <v>-84</v>
      </c>
      <c r="AQ593">
        <v>2</v>
      </c>
      <c r="AR593">
        <v>-384</v>
      </c>
      <c r="AZ593">
        <v>1200</v>
      </c>
      <c r="BA593">
        <v>1</v>
      </c>
      <c r="BB593" t="str">
        <f t="shared" si="29"/>
        <v xml:space="preserve">N3284F  </v>
      </c>
      <c r="BC593">
        <v>1</v>
      </c>
      <c r="BE593">
        <v>0</v>
      </c>
      <c r="BF593">
        <v>0</v>
      </c>
      <c r="BG593">
        <v>0</v>
      </c>
      <c r="BH593">
        <v>2225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"17:56:37.671"</f>
        <v>17:56:37.671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118</v>
      </c>
      <c r="CQ593">
        <v>219</v>
      </c>
      <c r="CR593">
        <v>3</v>
      </c>
      <c r="CW593">
        <v>10134970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"11/08/2021 17:56:37.881"</f>
        <v>11/08/2021 17:56:37.881</v>
      </c>
      <c r="C594" t="str">
        <f t="shared" si="28"/>
        <v>FFDFD3C0</v>
      </c>
      <c r="D594" t="s">
        <v>121</v>
      </c>
      <c r="E594">
        <v>4</v>
      </c>
      <c r="F594">
        <v>2004</v>
      </c>
      <c r="G594" t="s">
        <v>122</v>
      </c>
      <c r="J594" t="s">
        <v>123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"17:56:37.664"</f>
        <v>17:56:37.664</v>
      </c>
      <c r="T594" t="str">
        <f>"17:56:37.164"</f>
        <v>17:56:37.164</v>
      </c>
      <c r="U594" t="str">
        <f t="shared" si="27"/>
        <v>A38EF2</v>
      </c>
      <c r="V594">
        <v>0</v>
      </c>
      <c r="W594">
        <v>0</v>
      </c>
      <c r="X594">
        <v>2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1</v>
      </c>
      <c r="AI594" t="s">
        <v>367</v>
      </c>
      <c r="AJ594">
        <v>33.798838000000003</v>
      </c>
      <c r="AK594" t="s">
        <v>370</v>
      </c>
      <c r="AL594">
        <v>-84.896227999999994</v>
      </c>
      <c r="AM594">
        <v>25</v>
      </c>
      <c r="AN594">
        <v>2000</v>
      </c>
      <c r="AO594" t="s">
        <v>128</v>
      </c>
      <c r="AP594">
        <v>-84</v>
      </c>
      <c r="AQ594">
        <v>2</v>
      </c>
      <c r="AR594">
        <v>-384</v>
      </c>
      <c r="AZ594">
        <v>1200</v>
      </c>
      <c r="BA594">
        <v>1</v>
      </c>
      <c r="BB594" t="str">
        <f t="shared" si="29"/>
        <v xml:space="preserve">N3284F  </v>
      </c>
      <c r="BC594">
        <v>1</v>
      </c>
      <c r="BE594">
        <v>0</v>
      </c>
      <c r="BF594">
        <v>0</v>
      </c>
      <c r="BG594">
        <v>0</v>
      </c>
      <c r="BH594">
        <v>2225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"17:56:37.671"</f>
        <v>17:56:37.671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118</v>
      </c>
      <c r="CQ594">
        <v>219</v>
      </c>
      <c r="CR594">
        <v>3</v>
      </c>
      <c r="CW594">
        <v>10134970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"11/08/2021 17:56:38.852"</f>
        <v>11/08/2021 17:56:38.852</v>
      </c>
      <c r="C595" t="str">
        <f t="shared" si="28"/>
        <v>FFDFD3C0</v>
      </c>
      <c r="D595" t="s">
        <v>119</v>
      </c>
      <c r="E595">
        <v>5</v>
      </c>
      <c r="F595">
        <v>1005</v>
      </c>
      <c r="G595" t="s">
        <v>114</v>
      </c>
      <c r="J595" t="s">
        <v>120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"17:56:38.617"</f>
        <v>17:56:38.617</v>
      </c>
      <c r="T595" t="str">
        <f>"17:56:38.117"</f>
        <v>17:56:38.117</v>
      </c>
      <c r="U595" t="str">
        <f t="shared" si="27"/>
        <v>A38EF2</v>
      </c>
      <c r="V595">
        <v>0</v>
      </c>
      <c r="W595">
        <v>0</v>
      </c>
      <c r="X595">
        <v>2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367</v>
      </c>
      <c r="AJ595">
        <v>33.798838000000003</v>
      </c>
      <c r="AK595" t="s">
        <v>371</v>
      </c>
      <c r="AL595">
        <v>-84.896679000000006</v>
      </c>
      <c r="AM595">
        <v>25</v>
      </c>
      <c r="AN595">
        <v>2000</v>
      </c>
      <c r="AO595" t="s">
        <v>128</v>
      </c>
      <c r="AP595">
        <v>-85</v>
      </c>
      <c r="AQ595">
        <v>2</v>
      </c>
      <c r="AR595">
        <v>-384</v>
      </c>
      <c r="AZ595">
        <v>1200</v>
      </c>
      <c r="BA595">
        <v>1</v>
      </c>
      <c r="BB595" t="str">
        <f t="shared" si="29"/>
        <v xml:space="preserve">N3284F  </v>
      </c>
      <c r="BC595">
        <v>1</v>
      </c>
      <c r="BE595">
        <v>0</v>
      </c>
      <c r="BF595">
        <v>0</v>
      </c>
      <c r="BG595">
        <v>0</v>
      </c>
      <c r="BH595">
        <v>2225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"17:56:38.618"</f>
        <v>17:56:38.618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118</v>
      </c>
      <c r="CQ595">
        <v>219</v>
      </c>
      <c r="CR595">
        <v>3</v>
      </c>
      <c r="CW595">
        <v>10136504</v>
      </c>
      <c r="CY595">
        <v>1</v>
      </c>
      <c r="CZ595">
        <v>0</v>
      </c>
      <c r="DA595">
        <v>0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"11/08/2021 17:56:38.899"</f>
        <v>11/08/2021 17:56:38.899</v>
      </c>
      <c r="C596" t="str">
        <f t="shared" si="28"/>
        <v>FFDFD3C0</v>
      </c>
      <c r="D596" t="s">
        <v>121</v>
      </c>
      <c r="E596">
        <v>4</v>
      </c>
      <c r="F596">
        <v>2004</v>
      </c>
      <c r="G596" t="s">
        <v>122</v>
      </c>
      <c r="J596" t="s">
        <v>123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"17:56:38.617"</f>
        <v>17:56:38.617</v>
      </c>
      <c r="T596" t="str">
        <f>"17:56:38.117"</f>
        <v>17:56:38.117</v>
      </c>
      <c r="U596" t="str">
        <f t="shared" si="27"/>
        <v>A38EF2</v>
      </c>
      <c r="V596">
        <v>0</v>
      </c>
      <c r="W596">
        <v>0</v>
      </c>
      <c r="X596">
        <v>2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367</v>
      </c>
      <c r="AJ596">
        <v>33.798838000000003</v>
      </c>
      <c r="AK596" t="s">
        <v>371</v>
      </c>
      <c r="AL596">
        <v>-84.896679000000006</v>
      </c>
      <c r="AM596">
        <v>25</v>
      </c>
      <c r="AN596">
        <v>2000</v>
      </c>
      <c r="AO596" t="s">
        <v>128</v>
      </c>
      <c r="AP596">
        <v>-85</v>
      </c>
      <c r="AQ596">
        <v>2</v>
      </c>
      <c r="AR596">
        <v>-384</v>
      </c>
      <c r="AZ596">
        <v>1200</v>
      </c>
      <c r="BA596">
        <v>1</v>
      </c>
      <c r="BB596" t="str">
        <f t="shared" si="29"/>
        <v xml:space="preserve">N3284F  </v>
      </c>
      <c r="BC596">
        <v>1</v>
      </c>
      <c r="BE596">
        <v>0</v>
      </c>
      <c r="BF596">
        <v>0</v>
      </c>
      <c r="BG596">
        <v>0</v>
      </c>
      <c r="BH596">
        <v>2225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"17:56:38.618"</f>
        <v>17:56:38.618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118</v>
      </c>
      <c r="CQ596">
        <v>219</v>
      </c>
      <c r="CR596">
        <v>3</v>
      </c>
      <c r="CW596">
        <v>10136504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"11/08/2021 17:56:38.914"</f>
        <v>11/08/2021 17:56:38.914</v>
      </c>
      <c r="C597" t="str">
        <f t="shared" si="28"/>
        <v>FFDFD3C0</v>
      </c>
      <c r="D597" t="s">
        <v>113</v>
      </c>
      <c r="E597">
        <v>4</v>
      </c>
      <c r="H597">
        <v>10</v>
      </c>
      <c r="I597" t="s">
        <v>114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"17:56:38.617"</f>
        <v>17:56:38.617</v>
      </c>
      <c r="T597" t="str">
        <f>"17:56:38.117"</f>
        <v>17:56:38.117</v>
      </c>
      <c r="U597" t="str">
        <f t="shared" si="27"/>
        <v>A38EF2</v>
      </c>
      <c r="V597">
        <v>0</v>
      </c>
      <c r="W597">
        <v>0</v>
      </c>
      <c r="X597">
        <v>2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367</v>
      </c>
      <c r="AJ597">
        <v>33.798838000000003</v>
      </c>
      <c r="AK597" t="s">
        <v>371</v>
      </c>
      <c r="AL597">
        <v>-84.896679000000006</v>
      </c>
      <c r="AM597">
        <v>25</v>
      </c>
      <c r="AN597">
        <v>2000</v>
      </c>
      <c r="AO597" t="s">
        <v>128</v>
      </c>
      <c r="AP597">
        <v>-85</v>
      </c>
      <c r="AQ597">
        <v>2</v>
      </c>
      <c r="AR597">
        <v>-384</v>
      </c>
      <c r="AZ597">
        <v>1200</v>
      </c>
      <c r="BA597">
        <v>1</v>
      </c>
      <c r="BB597" t="str">
        <f t="shared" si="29"/>
        <v xml:space="preserve">N3284F  </v>
      </c>
      <c r="BC597">
        <v>1</v>
      </c>
      <c r="BE597">
        <v>0</v>
      </c>
      <c r="BF597">
        <v>0</v>
      </c>
      <c r="BG597">
        <v>0</v>
      </c>
      <c r="BH597">
        <v>2225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"17:56:38.618"</f>
        <v>17:56:38.618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118</v>
      </c>
      <c r="CQ597">
        <v>219</v>
      </c>
      <c r="CR597">
        <v>3</v>
      </c>
      <c r="CW597">
        <v>10136504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"11/08/2021 17:56:38.914"</f>
        <v>11/08/2021 17:56:38.914</v>
      </c>
      <c r="C598" t="str">
        <f t="shared" si="28"/>
        <v>FFDFD3C0</v>
      </c>
      <c r="D598" t="s">
        <v>124</v>
      </c>
      <c r="E598">
        <v>8</v>
      </c>
      <c r="H598">
        <v>176</v>
      </c>
      <c r="I598" t="s">
        <v>114</v>
      </c>
      <c r="J598" t="s">
        <v>125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"17:56:38.617"</f>
        <v>17:56:38.617</v>
      </c>
      <c r="T598" t="str">
        <f>"17:56:38.117"</f>
        <v>17:56:38.117</v>
      </c>
      <c r="U598" t="str">
        <f t="shared" si="27"/>
        <v>A38EF2</v>
      </c>
      <c r="V598">
        <v>0</v>
      </c>
      <c r="W598">
        <v>0</v>
      </c>
      <c r="X598">
        <v>2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367</v>
      </c>
      <c r="AJ598">
        <v>33.798838000000003</v>
      </c>
      <c r="AK598" t="s">
        <v>371</v>
      </c>
      <c r="AL598">
        <v>-84.896679000000006</v>
      </c>
      <c r="AM598">
        <v>25</v>
      </c>
      <c r="AN598">
        <v>2000</v>
      </c>
      <c r="AO598" t="s">
        <v>128</v>
      </c>
      <c r="AP598">
        <v>-85</v>
      </c>
      <c r="AQ598">
        <v>2</v>
      </c>
      <c r="AR598">
        <v>-384</v>
      </c>
      <c r="AZ598">
        <v>1200</v>
      </c>
      <c r="BA598">
        <v>1</v>
      </c>
      <c r="BB598" t="str">
        <f t="shared" si="29"/>
        <v xml:space="preserve">N3284F  </v>
      </c>
      <c r="BC598">
        <v>1</v>
      </c>
      <c r="BE598">
        <v>0</v>
      </c>
      <c r="BF598">
        <v>0</v>
      </c>
      <c r="BG598">
        <v>0</v>
      </c>
      <c r="BH598">
        <v>2225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"17:56:38.618"</f>
        <v>17:56:38.618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118</v>
      </c>
      <c r="CQ598">
        <v>219</v>
      </c>
      <c r="CR598">
        <v>3</v>
      </c>
      <c r="CW598">
        <v>10136504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"11/08/2021 17:56:39.868"</f>
        <v>11/08/2021 17:56:39.868</v>
      </c>
      <c r="C599" t="str">
        <f t="shared" si="28"/>
        <v>FFDFD3C0</v>
      </c>
      <c r="D599" t="s">
        <v>113</v>
      </c>
      <c r="E599">
        <v>4</v>
      </c>
      <c r="H599">
        <v>10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"17:56:39.609"</f>
        <v>17:56:39.609</v>
      </c>
      <c r="T599" t="str">
        <f>"17:56:39.109"</f>
        <v>17:56:39.109</v>
      </c>
      <c r="U599" t="str">
        <f t="shared" si="27"/>
        <v>A38EF2</v>
      </c>
      <c r="V599">
        <v>0</v>
      </c>
      <c r="W599">
        <v>0</v>
      </c>
      <c r="X599">
        <v>2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372</v>
      </c>
      <c r="AJ599">
        <v>33.798881000000002</v>
      </c>
      <c r="AK599" t="s">
        <v>373</v>
      </c>
      <c r="AL599">
        <v>-84.897130000000004</v>
      </c>
      <c r="AM599">
        <v>25</v>
      </c>
      <c r="AN599">
        <v>2000</v>
      </c>
      <c r="AO599" t="s">
        <v>128</v>
      </c>
      <c r="AP599">
        <v>-86</v>
      </c>
      <c r="AQ599">
        <v>2</v>
      </c>
      <c r="AR599">
        <v>-384</v>
      </c>
      <c r="AZ599">
        <v>1200</v>
      </c>
      <c r="BA599">
        <v>1</v>
      </c>
      <c r="BB599" t="str">
        <f t="shared" si="29"/>
        <v xml:space="preserve">N3284F  </v>
      </c>
      <c r="BC599">
        <v>1</v>
      </c>
      <c r="BE599">
        <v>0</v>
      </c>
      <c r="BF599">
        <v>0</v>
      </c>
      <c r="BG599">
        <v>0</v>
      </c>
      <c r="BH599">
        <v>2225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"17:56:39.616"</f>
        <v>17:56:39.616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5</v>
      </c>
      <c r="CP599" t="s">
        <v>118</v>
      </c>
      <c r="CQ599">
        <v>220</v>
      </c>
      <c r="CR599">
        <v>2</v>
      </c>
      <c r="CW599">
        <v>1630543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"11/08/2021 17:56:39.868"</f>
        <v>11/08/2021 17:56:39.868</v>
      </c>
      <c r="C600" t="str">
        <f t="shared" si="28"/>
        <v>FFDFD3C0</v>
      </c>
      <c r="D600" t="s">
        <v>124</v>
      </c>
      <c r="E600">
        <v>8</v>
      </c>
      <c r="H600">
        <v>176</v>
      </c>
      <c r="I600" t="s">
        <v>114</v>
      </c>
      <c r="J600" t="s">
        <v>125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"17:56:39.609"</f>
        <v>17:56:39.609</v>
      </c>
      <c r="T600" t="str">
        <f>"17:56:39.109"</f>
        <v>17:56:39.109</v>
      </c>
      <c r="U600" t="str">
        <f t="shared" si="27"/>
        <v>A38EF2</v>
      </c>
      <c r="V600">
        <v>0</v>
      </c>
      <c r="W600">
        <v>0</v>
      </c>
      <c r="X600">
        <v>2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372</v>
      </c>
      <c r="AJ600">
        <v>33.798881000000002</v>
      </c>
      <c r="AK600" t="s">
        <v>373</v>
      </c>
      <c r="AL600">
        <v>-84.897130000000004</v>
      </c>
      <c r="AM600">
        <v>25</v>
      </c>
      <c r="AN600">
        <v>2000</v>
      </c>
      <c r="AO600" t="s">
        <v>128</v>
      </c>
      <c r="AP600">
        <v>-86</v>
      </c>
      <c r="AQ600">
        <v>2</v>
      </c>
      <c r="AR600">
        <v>-384</v>
      </c>
      <c r="AZ600">
        <v>1200</v>
      </c>
      <c r="BA600">
        <v>1</v>
      </c>
      <c r="BB600" t="str">
        <f t="shared" si="29"/>
        <v xml:space="preserve">N3284F  </v>
      </c>
      <c r="BC600">
        <v>1</v>
      </c>
      <c r="BE600">
        <v>0</v>
      </c>
      <c r="BF600">
        <v>0</v>
      </c>
      <c r="BG600">
        <v>0</v>
      </c>
      <c r="BH600">
        <v>2225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"17:56:39.616"</f>
        <v>17:56:39.616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5</v>
      </c>
      <c r="CP600" t="s">
        <v>118</v>
      </c>
      <c r="CQ600">
        <v>220</v>
      </c>
      <c r="CR600">
        <v>2</v>
      </c>
      <c r="CW600">
        <v>1630543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"11/08/2021 17:56:39.868"</f>
        <v>11/08/2021 17:56:39.868</v>
      </c>
      <c r="C601" t="str">
        <f t="shared" si="28"/>
        <v>FFDFD3C0</v>
      </c>
      <c r="D601" t="s">
        <v>119</v>
      </c>
      <c r="E601">
        <v>5</v>
      </c>
      <c r="F601">
        <v>1005</v>
      </c>
      <c r="G601" t="s">
        <v>114</v>
      </c>
      <c r="J601" t="s">
        <v>120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"17:56:39.609"</f>
        <v>17:56:39.609</v>
      </c>
      <c r="T601" t="str">
        <f>"17:56:39.109"</f>
        <v>17:56:39.109</v>
      </c>
      <c r="U601" t="str">
        <f t="shared" si="27"/>
        <v>A38EF2</v>
      </c>
      <c r="V601">
        <v>0</v>
      </c>
      <c r="W601">
        <v>0</v>
      </c>
      <c r="X601">
        <v>2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1</v>
      </c>
      <c r="AI601" t="s">
        <v>372</v>
      </c>
      <c r="AJ601">
        <v>33.798881000000002</v>
      </c>
      <c r="AK601" t="s">
        <v>373</v>
      </c>
      <c r="AL601">
        <v>-84.897130000000004</v>
      </c>
      <c r="AM601">
        <v>25</v>
      </c>
      <c r="AN601">
        <v>2000</v>
      </c>
      <c r="AO601" t="s">
        <v>128</v>
      </c>
      <c r="AP601">
        <v>-86</v>
      </c>
      <c r="AQ601">
        <v>2</v>
      </c>
      <c r="AR601">
        <v>-384</v>
      </c>
      <c r="AZ601">
        <v>1200</v>
      </c>
      <c r="BA601">
        <v>1</v>
      </c>
      <c r="BB601" t="str">
        <f t="shared" si="29"/>
        <v xml:space="preserve">N3284F  </v>
      </c>
      <c r="BC601">
        <v>1</v>
      </c>
      <c r="BE601">
        <v>0</v>
      </c>
      <c r="BF601">
        <v>0</v>
      </c>
      <c r="BG601">
        <v>0</v>
      </c>
      <c r="BH601">
        <v>2225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"17:56:39.616"</f>
        <v>17:56:39.616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5</v>
      </c>
      <c r="CP601" t="s">
        <v>118</v>
      </c>
      <c r="CQ601">
        <v>220</v>
      </c>
      <c r="CR601">
        <v>2</v>
      </c>
      <c r="CW601">
        <v>1630543</v>
      </c>
      <c r="CY601">
        <v>1</v>
      </c>
      <c r="CZ601">
        <v>0</v>
      </c>
      <c r="DA601">
        <v>0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"11/08/2021 17:56:39.868"</f>
        <v>11/08/2021 17:56:39.868</v>
      </c>
      <c r="C602" t="str">
        <f t="shared" si="28"/>
        <v>FFDFD3C0</v>
      </c>
      <c r="D602" t="s">
        <v>121</v>
      </c>
      <c r="E602">
        <v>4</v>
      </c>
      <c r="F602">
        <v>2004</v>
      </c>
      <c r="G602" t="s">
        <v>122</v>
      </c>
      <c r="J602" t="s">
        <v>123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"17:56:39.609"</f>
        <v>17:56:39.609</v>
      </c>
      <c r="T602" t="str">
        <f>"17:56:39.109"</f>
        <v>17:56:39.109</v>
      </c>
      <c r="U602" t="str">
        <f t="shared" si="27"/>
        <v>A38EF2</v>
      </c>
      <c r="V602">
        <v>0</v>
      </c>
      <c r="W602">
        <v>0</v>
      </c>
      <c r="X602">
        <v>2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372</v>
      </c>
      <c r="AJ602">
        <v>33.798881000000002</v>
      </c>
      <c r="AK602" t="s">
        <v>373</v>
      </c>
      <c r="AL602">
        <v>-84.897130000000004</v>
      </c>
      <c r="AM602">
        <v>25</v>
      </c>
      <c r="AN602">
        <v>2000</v>
      </c>
      <c r="AO602" t="s">
        <v>128</v>
      </c>
      <c r="AP602">
        <v>-86</v>
      </c>
      <c r="AQ602">
        <v>2</v>
      </c>
      <c r="AR602">
        <v>-384</v>
      </c>
      <c r="AZ602">
        <v>1200</v>
      </c>
      <c r="BA602">
        <v>1</v>
      </c>
      <c r="BB602" t="str">
        <f t="shared" si="29"/>
        <v xml:space="preserve">N3284F  </v>
      </c>
      <c r="BC602">
        <v>1</v>
      </c>
      <c r="BE602">
        <v>0</v>
      </c>
      <c r="BF602">
        <v>0</v>
      </c>
      <c r="BG602">
        <v>0</v>
      </c>
      <c r="BH602">
        <v>2225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"17:56:39.616"</f>
        <v>17:56:39.616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5</v>
      </c>
      <c r="CP602" t="s">
        <v>118</v>
      </c>
      <c r="CQ602">
        <v>220</v>
      </c>
      <c r="CR602">
        <v>2</v>
      </c>
      <c r="CW602">
        <v>1630543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"11/08/2021 17:56:40.774"</f>
        <v>11/08/2021 17:56:40.774</v>
      </c>
      <c r="C603" t="str">
        <f t="shared" si="28"/>
        <v>FFDFD3C0</v>
      </c>
      <c r="D603" t="s">
        <v>113</v>
      </c>
      <c r="E603">
        <v>4</v>
      </c>
      <c r="H603">
        <v>10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"17:56:40.453"</f>
        <v>17:56:40.453</v>
      </c>
      <c r="T603" t="str">
        <f>"17:56:40.053"</f>
        <v>17:56:40.053</v>
      </c>
      <c r="U603" t="str">
        <f t="shared" si="27"/>
        <v>A38EF2</v>
      </c>
      <c r="V603">
        <v>0</v>
      </c>
      <c r="W603">
        <v>0</v>
      </c>
      <c r="X603">
        <v>2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372</v>
      </c>
      <c r="AJ603">
        <v>33.798881000000002</v>
      </c>
      <c r="AK603" t="s">
        <v>374</v>
      </c>
      <c r="AL603">
        <v>-84.897537</v>
      </c>
      <c r="AM603">
        <v>25</v>
      </c>
      <c r="AN603">
        <v>2000</v>
      </c>
      <c r="AO603" t="s">
        <v>128</v>
      </c>
      <c r="AP603">
        <v>-87</v>
      </c>
      <c r="AQ603">
        <v>2</v>
      </c>
      <c r="AR603">
        <v>-192</v>
      </c>
      <c r="AZ603">
        <v>1200</v>
      </c>
      <c r="BA603">
        <v>1</v>
      </c>
      <c r="BB603" t="str">
        <f t="shared" si="29"/>
        <v xml:space="preserve">N3284F  </v>
      </c>
      <c r="BC603">
        <v>1</v>
      </c>
      <c r="BE603">
        <v>0</v>
      </c>
      <c r="BF603">
        <v>0</v>
      </c>
      <c r="BG603">
        <v>0</v>
      </c>
      <c r="BH603">
        <v>2225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"17:56:40.456"</f>
        <v>17:56:40.456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5</v>
      </c>
      <c r="CP603" t="s">
        <v>118</v>
      </c>
      <c r="CQ603">
        <v>220</v>
      </c>
      <c r="CR603">
        <v>2</v>
      </c>
      <c r="CW603">
        <v>1631771</v>
      </c>
      <c r="CY603">
        <v>1</v>
      </c>
      <c r="CZ603">
        <v>0</v>
      </c>
      <c r="DA603">
        <v>0</v>
      </c>
      <c r="DB603">
        <v>0</v>
      </c>
      <c r="DC603">
        <v>0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"11/08/2021 17:56:40.774"</f>
        <v>11/08/2021 17:56:40.774</v>
      </c>
      <c r="C604" t="str">
        <f t="shared" si="28"/>
        <v>FFDFD3C0</v>
      </c>
      <c r="D604" t="s">
        <v>124</v>
      </c>
      <c r="E604">
        <v>8</v>
      </c>
      <c r="H604">
        <v>176</v>
      </c>
      <c r="I604" t="s">
        <v>114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"17:56:40.453"</f>
        <v>17:56:40.453</v>
      </c>
      <c r="T604" t="str">
        <f>"17:56:40.053"</f>
        <v>17:56:40.053</v>
      </c>
      <c r="U604" t="str">
        <f t="shared" si="27"/>
        <v>A38EF2</v>
      </c>
      <c r="V604">
        <v>0</v>
      </c>
      <c r="W604">
        <v>0</v>
      </c>
      <c r="X604">
        <v>2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372</v>
      </c>
      <c r="AJ604">
        <v>33.798881000000002</v>
      </c>
      <c r="AK604" t="s">
        <v>374</v>
      </c>
      <c r="AL604">
        <v>-84.897537</v>
      </c>
      <c r="AM604">
        <v>25</v>
      </c>
      <c r="AN604">
        <v>2000</v>
      </c>
      <c r="AO604" t="s">
        <v>128</v>
      </c>
      <c r="AP604">
        <v>-87</v>
      </c>
      <c r="AQ604">
        <v>2</v>
      </c>
      <c r="AR604">
        <v>-192</v>
      </c>
      <c r="AZ604">
        <v>1200</v>
      </c>
      <c r="BA604">
        <v>1</v>
      </c>
      <c r="BB604" t="str">
        <f t="shared" si="29"/>
        <v xml:space="preserve">N3284F  </v>
      </c>
      <c r="BC604">
        <v>1</v>
      </c>
      <c r="BE604">
        <v>0</v>
      </c>
      <c r="BF604">
        <v>0</v>
      </c>
      <c r="BG604">
        <v>0</v>
      </c>
      <c r="BH604">
        <v>2225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"17:56:40.456"</f>
        <v>17:56:40.456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5</v>
      </c>
      <c r="CP604" t="s">
        <v>118</v>
      </c>
      <c r="CQ604">
        <v>220</v>
      </c>
      <c r="CR604">
        <v>2</v>
      </c>
      <c r="CW604">
        <v>1631771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"11/08/2021 17:56:40.774"</f>
        <v>11/08/2021 17:56:40.774</v>
      </c>
      <c r="C605" t="str">
        <f t="shared" si="28"/>
        <v>FFDFD3C0</v>
      </c>
      <c r="D605" t="s">
        <v>121</v>
      </c>
      <c r="E605">
        <v>4</v>
      </c>
      <c r="F605">
        <v>2004</v>
      </c>
      <c r="G605" t="s">
        <v>122</v>
      </c>
      <c r="J605" t="s">
        <v>123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"17:56:40.453"</f>
        <v>17:56:40.453</v>
      </c>
      <c r="T605" t="str">
        <f>"17:56:40.053"</f>
        <v>17:56:40.053</v>
      </c>
      <c r="U605" t="str">
        <f t="shared" si="27"/>
        <v>A38EF2</v>
      </c>
      <c r="V605">
        <v>0</v>
      </c>
      <c r="W605">
        <v>0</v>
      </c>
      <c r="X605">
        <v>2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1</v>
      </c>
      <c r="AI605" t="s">
        <v>372</v>
      </c>
      <c r="AJ605">
        <v>33.798881000000002</v>
      </c>
      <c r="AK605" t="s">
        <v>374</v>
      </c>
      <c r="AL605">
        <v>-84.897537</v>
      </c>
      <c r="AM605">
        <v>25</v>
      </c>
      <c r="AN605">
        <v>2000</v>
      </c>
      <c r="AO605" t="s">
        <v>128</v>
      </c>
      <c r="AP605">
        <v>-87</v>
      </c>
      <c r="AQ605">
        <v>2</v>
      </c>
      <c r="AR605">
        <v>-192</v>
      </c>
      <c r="AZ605">
        <v>1200</v>
      </c>
      <c r="BA605">
        <v>1</v>
      </c>
      <c r="BB605" t="str">
        <f t="shared" si="29"/>
        <v xml:space="preserve">N3284F  </v>
      </c>
      <c r="BC605">
        <v>1</v>
      </c>
      <c r="BE605">
        <v>0</v>
      </c>
      <c r="BF605">
        <v>0</v>
      </c>
      <c r="BG605">
        <v>0</v>
      </c>
      <c r="BH605">
        <v>2225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"17:56:40.456"</f>
        <v>17:56:40.456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5</v>
      </c>
      <c r="CP605" t="s">
        <v>118</v>
      </c>
      <c r="CQ605">
        <v>220</v>
      </c>
      <c r="CR605">
        <v>2</v>
      </c>
      <c r="CW605">
        <v>1631771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"11/08/2021 17:56:40.774"</f>
        <v>11/08/2021 17:56:40.774</v>
      </c>
      <c r="C606" t="str">
        <f t="shared" si="28"/>
        <v>FFDFD3C0</v>
      </c>
      <c r="D606" t="s">
        <v>119</v>
      </c>
      <c r="E606">
        <v>5</v>
      </c>
      <c r="F606">
        <v>1005</v>
      </c>
      <c r="G606" t="s">
        <v>114</v>
      </c>
      <c r="J606" t="s">
        <v>120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"17:56:40.453"</f>
        <v>17:56:40.453</v>
      </c>
      <c r="T606" t="str">
        <f>"17:56:40.053"</f>
        <v>17:56:40.053</v>
      </c>
      <c r="U606" t="str">
        <f t="shared" si="27"/>
        <v>A38EF2</v>
      </c>
      <c r="V606">
        <v>0</v>
      </c>
      <c r="W606">
        <v>0</v>
      </c>
      <c r="X606">
        <v>2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372</v>
      </c>
      <c r="AJ606">
        <v>33.798881000000002</v>
      </c>
      <c r="AK606" t="s">
        <v>374</v>
      </c>
      <c r="AL606">
        <v>-84.897537</v>
      </c>
      <c r="AM606">
        <v>25</v>
      </c>
      <c r="AN606">
        <v>2000</v>
      </c>
      <c r="AO606" t="s">
        <v>128</v>
      </c>
      <c r="AP606">
        <v>-87</v>
      </c>
      <c r="AQ606">
        <v>2</v>
      </c>
      <c r="AR606">
        <v>-192</v>
      </c>
      <c r="AZ606">
        <v>1200</v>
      </c>
      <c r="BA606">
        <v>1</v>
      </c>
      <c r="BB606" t="str">
        <f t="shared" si="29"/>
        <v xml:space="preserve">N3284F  </v>
      </c>
      <c r="BC606">
        <v>1</v>
      </c>
      <c r="BE606">
        <v>0</v>
      </c>
      <c r="BF606">
        <v>0</v>
      </c>
      <c r="BG606">
        <v>0</v>
      </c>
      <c r="BH606">
        <v>2225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"17:56:40.456"</f>
        <v>17:56:40.456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5</v>
      </c>
      <c r="CP606" t="s">
        <v>118</v>
      </c>
      <c r="CQ606">
        <v>220</v>
      </c>
      <c r="CR606">
        <v>2</v>
      </c>
      <c r="CW606">
        <v>1631771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"11/08/2021 17:56:41.602"</f>
        <v>11/08/2021 17:56:41.602</v>
      </c>
      <c r="C607" t="str">
        <f t="shared" si="28"/>
        <v>FFDFD3C0</v>
      </c>
      <c r="D607" t="s">
        <v>119</v>
      </c>
      <c r="E607">
        <v>5</v>
      </c>
      <c r="F607">
        <v>1005</v>
      </c>
      <c r="G607" t="s">
        <v>114</v>
      </c>
      <c r="J607" t="s">
        <v>120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"17:56:41.313"</f>
        <v>17:56:41.313</v>
      </c>
      <c r="T607" t="str">
        <f>"17:56:40.913"</f>
        <v>17:56:40.913</v>
      </c>
      <c r="U607" t="str">
        <f t="shared" si="27"/>
        <v>A38EF2</v>
      </c>
      <c r="V607">
        <v>0</v>
      </c>
      <c r="W607">
        <v>0</v>
      </c>
      <c r="X607">
        <v>2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372</v>
      </c>
      <c r="AJ607">
        <v>33.798881000000002</v>
      </c>
      <c r="AK607" t="s">
        <v>375</v>
      </c>
      <c r="AL607">
        <v>-84.897965999999997</v>
      </c>
      <c r="AM607">
        <v>25</v>
      </c>
      <c r="AN607">
        <v>2000</v>
      </c>
      <c r="AO607" t="s">
        <v>128</v>
      </c>
      <c r="AP607">
        <v>-87</v>
      </c>
      <c r="AQ607">
        <v>3</v>
      </c>
      <c r="AR607">
        <v>-128</v>
      </c>
      <c r="AZ607">
        <v>1200</v>
      </c>
      <c r="BA607">
        <v>1</v>
      </c>
      <c r="BB607" t="str">
        <f t="shared" si="29"/>
        <v xml:space="preserve">N3284F  </v>
      </c>
      <c r="BC607">
        <v>1</v>
      </c>
      <c r="BE607">
        <v>0</v>
      </c>
      <c r="BF607">
        <v>0</v>
      </c>
      <c r="BG607">
        <v>0</v>
      </c>
      <c r="BH607">
        <v>2225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"17:56:41.313"</f>
        <v>17:56:41.313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5</v>
      </c>
      <c r="CP607" t="s">
        <v>118</v>
      </c>
      <c r="CQ607">
        <v>220</v>
      </c>
      <c r="CR607">
        <v>2</v>
      </c>
      <c r="CW607">
        <v>1633043</v>
      </c>
      <c r="CY607">
        <v>1</v>
      </c>
      <c r="CZ607">
        <v>0</v>
      </c>
      <c r="DA607">
        <v>0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"11/08/2021 17:56:41.680"</f>
        <v>11/08/2021 17:56:41.680</v>
      </c>
      <c r="C608" t="str">
        <f t="shared" si="28"/>
        <v>FFDFD3C0</v>
      </c>
      <c r="D608" t="s">
        <v>121</v>
      </c>
      <c r="E608">
        <v>4</v>
      </c>
      <c r="F608">
        <v>2004</v>
      </c>
      <c r="G608" t="s">
        <v>122</v>
      </c>
      <c r="J608" t="s">
        <v>123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"17:56:41.313"</f>
        <v>17:56:41.313</v>
      </c>
      <c r="T608" t="str">
        <f>"17:56:40.913"</f>
        <v>17:56:40.913</v>
      </c>
      <c r="U608" t="str">
        <f t="shared" si="27"/>
        <v>A38EF2</v>
      </c>
      <c r="V608">
        <v>0</v>
      </c>
      <c r="W608">
        <v>0</v>
      </c>
      <c r="X608">
        <v>2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1</v>
      </c>
      <c r="AI608" t="s">
        <v>372</v>
      </c>
      <c r="AJ608">
        <v>33.798881000000002</v>
      </c>
      <c r="AK608" t="s">
        <v>375</v>
      </c>
      <c r="AL608">
        <v>-84.897965999999997</v>
      </c>
      <c r="AM608">
        <v>25</v>
      </c>
      <c r="AN608">
        <v>2000</v>
      </c>
      <c r="AO608" t="s">
        <v>128</v>
      </c>
      <c r="AP608">
        <v>-87</v>
      </c>
      <c r="AQ608">
        <v>3</v>
      </c>
      <c r="AR608">
        <v>-128</v>
      </c>
      <c r="AZ608">
        <v>1200</v>
      </c>
      <c r="BA608">
        <v>1</v>
      </c>
      <c r="BB608" t="str">
        <f t="shared" si="29"/>
        <v xml:space="preserve">N3284F  </v>
      </c>
      <c r="BC608">
        <v>1</v>
      </c>
      <c r="BE608">
        <v>0</v>
      </c>
      <c r="BF608">
        <v>0</v>
      </c>
      <c r="BG608">
        <v>0</v>
      </c>
      <c r="BH608">
        <v>2225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"17:56:41.313"</f>
        <v>17:56:41.313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5</v>
      </c>
      <c r="CP608" t="s">
        <v>118</v>
      </c>
      <c r="CQ608">
        <v>220</v>
      </c>
      <c r="CR608">
        <v>2</v>
      </c>
      <c r="CW608">
        <v>1633043</v>
      </c>
      <c r="CY608">
        <v>1</v>
      </c>
      <c r="CZ608">
        <v>0</v>
      </c>
      <c r="DA608">
        <v>0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"11/08/2021 17:56:41.680"</f>
        <v>11/08/2021 17:56:41.680</v>
      </c>
      <c r="C609" t="str">
        <f t="shared" si="28"/>
        <v>FFDFD3C0</v>
      </c>
      <c r="D609" t="s">
        <v>124</v>
      </c>
      <c r="E609">
        <v>8</v>
      </c>
      <c r="H609">
        <v>176</v>
      </c>
      <c r="I609" t="s">
        <v>114</v>
      </c>
      <c r="J609" t="s">
        <v>125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"17:56:41.313"</f>
        <v>17:56:41.313</v>
      </c>
      <c r="T609" t="str">
        <f>"17:56:40.913"</f>
        <v>17:56:40.913</v>
      </c>
      <c r="U609" t="str">
        <f t="shared" si="27"/>
        <v>A38EF2</v>
      </c>
      <c r="V609">
        <v>0</v>
      </c>
      <c r="W609">
        <v>0</v>
      </c>
      <c r="X609">
        <v>2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372</v>
      </c>
      <c r="AJ609">
        <v>33.798881000000002</v>
      </c>
      <c r="AK609" t="s">
        <v>375</v>
      </c>
      <c r="AL609">
        <v>-84.897965999999997</v>
      </c>
      <c r="AM609">
        <v>25</v>
      </c>
      <c r="AN609">
        <v>2000</v>
      </c>
      <c r="AO609" t="s">
        <v>128</v>
      </c>
      <c r="AP609">
        <v>-87</v>
      </c>
      <c r="AQ609">
        <v>3</v>
      </c>
      <c r="AR609">
        <v>-128</v>
      </c>
      <c r="AZ609">
        <v>1200</v>
      </c>
      <c r="BA609">
        <v>1</v>
      </c>
      <c r="BB609" t="str">
        <f t="shared" si="29"/>
        <v xml:space="preserve">N3284F  </v>
      </c>
      <c r="BC609">
        <v>1</v>
      </c>
      <c r="BE609">
        <v>0</v>
      </c>
      <c r="BF609">
        <v>0</v>
      </c>
      <c r="BG609">
        <v>0</v>
      </c>
      <c r="BH609">
        <v>2225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"17:56:41.313"</f>
        <v>17:56:41.313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5</v>
      </c>
      <c r="CP609" t="s">
        <v>118</v>
      </c>
      <c r="CQ609">
        <v>220</v>
      </c>
      <c r="CR609">
        <v>2</v>
      </c>
      <c r="CW609">
        <v>1633043</v>
      </c>
      <c r="CY609">
        <v>1</v>
      </c>
      <c r="CZ609">
        <v>0</v>
      </c>
      <c r="DA609">
        <v>0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"11/08/2021 17:56:41.680"</f>
        <v>11/08/2021 17:56:41.680</v>
      </c>
      <c r="C610" t="str">
        <f t="shared" si="28"/>
        <v>FFDFD3C0</v>
      </c>
      <c r="D610" t="s">
        <v>113</v>
      </c>
      <c r="E610">
        <v>4</v>
      </c>
      <c r="H610">
        <v>10</v>
      </c>
      <c r="I610" t="s">
        <v>114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"17:56:41.313"</f>
        <v>17:56:41.313</v>
      </c>
      <c r="T610" t="str">
        <f>"17:56:40.913"</f>
        <v>17:56:40.913</v>
      </c>
      <c r="U610" t="str">
        <f t="shared" si="27"/>
        <v>A38EF2</v>
      </c>
      <c r="V610">
        <v>0</v>
      </c>
      <c r="W610">
        <v>0</v>
      </c>
      <c r="X610">
        <v>2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372</v>
      </c>
      <c r="AJ610">
        <v>33.798881000000002</v>
      </c>
      <c r="AK610" t="s">
        <v>375</v>
      </c>
      <c r="AL610">
        <v>-84.897965999999997</v>
      </c>
      <c r="AM610">
        <v>25</v>
      </c>
      <c r="AN610">
        <v>2000</v>
      </c>
      <c r="AO610" t="s">
        <v>128</v>
      </c>
      <c r="AP610">
        <v>-87</v>
      </c>
      <c r="AQ610">
        <v>3</v>
      </c>
      <c r="AR610">
        <v>-128</v>
      </c>
      <c r="AZ610">
        <v>1200</v>
      </c>
      <c r="BA610">
        <v>1</v>
      </c>
      <c r="BB610" t="str">
        <f t="shared" si="29"/>
        <v xml:space="preserve">N3284F  </v>
      </c>
      <c r="BC610">
        <v>1</v>
      </c>
      <c r="BE610">
        <v>0</v>
      </c>
      <c r="BF610">
        <v>0</v>
      </c>
      <c r="BG610">
        <v>0</v>
      </c>
      <c r="BH610">
        <v>2225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"17:56:41.313"</f>
        <v>17:56:41.313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5</v>
      </c>
      <c r="CP610" t="s">
        <v>118</v>
      </c>
      <c r="CQ610">
        <v>220</v>
      </c>
      <c r="CR610">
        <v>2</v>
      </c>
      <c r="CW610">
        <v>1633043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"11/08/2021 17:56:42.504"</f>
        <v>11/08/2021 17:56:42.504</v>
      </c>
      <c r="C611" t="str">
        <f t="shared" si="28"/>
        <v>FFDFD3C0</v>
      </c>
      <c r="D611" t="s">
        <v>124</v>
      </c>
      <c r="E611">
        <v>8</v>
      </c>
      <c r="H611">
        <v>176</v>
      </c>
      <c r="I611" t="s">
        <v>114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"17:56:42.234"</f>
        <v>17:56:42.234</v>
      </c>
      <c r="T611" t="str">
        <f>"17:56:41.834"</f>
        <v>17:56:41.834</v>
      </c>
      <c r="U611" t="str">
        <f t="shared" si="27"/>
        <v>A38EF2</v>
      </c>
      <c r="V611">
        <v>0</v>
      </c>
      <c r="W611">
        <v>0</v>
      </c>
      <c r="X611">
        <v>2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372</v>
      </c>
      <c r="AJ611">
        <v>33.798881000000002</v>
      </c>
      <c r="AK611" t="s">
        <v>376</v>
      </c>
      <c r="AL611">
        <v>-84.898396000000005</v>
      </c>
      <c r="AM611">
        <v>25</v>
      </c>
      <c r="AN611">
        <v>1975</v>
      </c>
      <c r="AO611" t="s">
        <v>128</v>
      </c>
      <c r="AP611">
        <v>-86</v>
      </c>
      <c r="AQ611">
        <v>3</v>
      </c>
      <c r="AR611">
        <v>-256</v>
      </c>
      <c r="AZ611">
        <v>1200</v>
      </c>
      <c r="BA611">
        <v>1</v>
      </c>
      <c r="BB611" t="str">
        <f t="shared" si="29"/>
        <v xml:space="preserve">N3284F  </v>
      </c>
      <c r="BC611">
        <v>1</v>
      </c>
      <c r="BE611">
        <v>0</v>
      </c>
      <c r="BF611">
        <v>0</v>
      </c>
      <c r="BG611">
        <v>0</v>
      </c>
      <c r="BH611">
        <v>2225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"17:56:42.237"</f>
        <v>17:56:42.237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5</v>
      </c>
      <c r="CP611" t="s">
        <v>118</v>
      </c>
      <c r="CQ611">
        <v>220</v>
      </c>
      <c r="CR611">
        <v>2</v>
      </c>
      <c r="CW611">
        <v>1634518</v>
      </c>
      <c r="CY611">
        <v>1</v>
      </c>
      <c r="CZ611">
        <v>0</v>
      </c>
      <c r="DA611">
        <v>0</v>
      </c>
      <c r="DB611">
        <v>0</v>
      </c>
      <c r="DC611">
        <v>0</v>
      </c>
      <c r="DD611">
        <v>1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"11/08/2021 17:56:42.504"</f>
        <v>11/08/2021 17:56:42.504</v>
      </c>
      <c r="C612" t="str">
        <f t="shared" si="28"/>
        <v>FFDFD3C0</v>
      </c>
      <c r="D612" t="s">
        <v>113</v>
      </c>
      <c r="E612">
        <v>4</v>
      </c>
      <c r="H612">
        <v>10</v>
      </c>
      <c r="I612" t="s">
        <v>114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"17:56:42.234"</f>
        <v>17:56:42.234</v>
      </c>
      <c r="T612" t="str">
        <f>"17:56:41.834"</f>
        <v>17:56:41.834</v>
      </c>
      <c r="U612" t="str">
        <f t="shared" si="27"/>
        <v>A38EF2</v>
      </c>
      <c r="V612">
        <v>0</v>
      </c>
      <c r="W612">
        <v>0</v>
      </c>
      <c r="X612">
        <v>2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1</v>
      </c>
      <c r="AI612" t="s">
        <v>372</v>
      </c>
      <c r="AJ612">
        <v>33.798881000000002</v>
      </c>
      <c r="AK612" t="s">
        <v>376</v>
      </c>
      <c r="AL612">
        <v>-84.898396000000005</v>
      </c>
      <c r="AM612">
        <v>25</v>
      </c>
      <c r="AN612">
        <v>1975</v>
      </c>
      <c r="AO612" t="s">
        <v>128</v>
      </c>
      <c r="AP612">
        <v>-86</v>
      </c>
      <c r="AQ612">
        <v>3</v>
      </c>
      <c r="AR612">
        <v>-256</v>
      </c>
      <c r="AZ612">
        <v>1200</v>
      </c>
      <c r="BA612">
        <v>1</v>
      </c>
      <c r="BB612" t="str">
        <f t="shared" si="29"/>
        <v xml:space="preserve">N3284F  </v>
      </c>
      <c r="BC612">
        <v>1</v>
      </c>
      <c r="BE612">
        <v>0</v>
      </c>
      <c r="BF612">
        <v>0</v>
      </c>
      <c r="BG612">
        <v>0</v>
      </c>
      <c r="BH612">
        <v>2225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"17:56:42.237"</f>
        <v>17:56:42.237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5</v>
      </c>
      <c r="CP612" t="s">
        <v>118</v>
      </c>
      <c r="CQ612">
        <v>220</v>
      </c>
      <c r="CR612">
        <v>2</v>
      </c>
      <c r="CW612">
        <v>1634518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"11/08/2021 17:56:42.504"</f>
        <v>11/08/2021 17:56:42.504</v>
      </c>
      <c r="C613" t="str">
        <f t="shared" si="28"/>
        <v>FFDFD3C0</v>
      </c>
      <c r="D613" t="s">
        <v>119</v>
      </c>
      <c r="E613">
        <v>5</v>
      </c>
      <c r="F613">
        <v>1005</v>
      </c>
      <c r="G613" t="s">
        <v>114</v>
      </c>
      <c r="J613" t="s">
        <v>120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"17:56:42.234"</f>
        <v>17:56:42.234</v>
      </c>
      <c r="T613" t="str">
        <f>"17:56:41.834"</f>
        <v>17:56:41.834</v>
      </c>
      <c r="U613" t="str">
        <f t="shared" si="27"/>
        <v>A38EF2</v>
      </c>
      <c r="V613">
        <v>0</v>
      </c>
      <c r="W613">
        <v>0</v>
      </c>
      <c r="X613">
        <v>2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372</v>
      </c>
      <c r="AJ613">
        <v>33.798881000000002</v>
      </c>
      <c r="AK613" t="s">
        <v>376</v>
      </c>
      <c r="AL613">
        <v>-84.898396000000005</v>
      </c>
      <c r="AM613">
        <v>25</v>
      </c>
      <c r="AN613">
        <v>1975</v>
      </c>
      <c r="AO613" t="s">
        <v>128</v>
      </c>
      <c r="AP613">
        <v>-86</v>
      </c>
      <c r="AQ613">
        <v>3</v>
      </c>
      <c r="AR613">
        <v>-256</v>
      </c>
      <c r="AZ613">
        <v>1200</v>
      </c>
      <c r="BA613">
        <v>1</v>
      </c>
      <c r="BB613" t="str">
        <f t="shared" si="29"/>
        <v xml:space="preserve">N3284F  </v>
      </c>
      <c r="BC613">
        <v>1</v>
      </c>
      <c r="BE613">
        <v>0</v>
      </c>
      <c r="BF613">
        <v>0</v>
      </c>
      <c r="BG613">
        <v>0</v>
      </c>
      <c r="BH613">
        <v>2225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"17:56:42.237"</f>
        <v>17:56:42.237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5</v>
      </c>
      <c r="CP613" t="s">
        <v>118</v>
      </c>
      <c r="CQ613">
        <v>220</v>
      </c>
      <c r="CR613">
        <v>2</v>
      </c>
      <c r="CW613">
        <v>1634518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"11/08/2021 17:56:42.519"</f>
        <v>11/08/2021 17:56:42.519</v>
      </c>
      <c r="C614" t="str">
        <f t="shared" si="28"/>
        <v>FFDFD3C0</v>
      </c>
      <c r="D614" t="s">
        <v>121</v>
      </c>
      <c r="E614">
        <v>4</v>
      </c>
      <c r="F614">
        <v>2004</v>
      </c>
      <c r="G614" t="s">
        <v>122</v>
      </c>
      <c r="J614" t="s">
        <v>123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"17:56:42.234"</f>
        <v>17:56:42.234</v>
      </c>
      <c r="T614" t="str">
        <f>"17:56:41.834"</f>
        <v>17:56:41.834</v>
      </c>
      <c r="U614" t="str">
        <f t="shared" si="27"/>
        <v>A38EF2</v>
      </c>
      <c r="V614">
        <v>0</v>
      </c>
      <c r="W614">
        <v>0</v>
      </c>
      <c r="X614">
        <v>2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1</v>
      </c>
      <c r="AI614" t="s">
        <v>372</v>
      </c>
      <c r="AJ614">
        <v>33.798881000000002</v>
      </c>
      <c r="AK614" t="s">
        <v>376</v>
      </c>
      <c r="AL614">
        <v>-84.898396000000005</v>
      </c>
      <c r="AM614">
        <v>25</v>
      </c>
      <c r="AN614">
        <v>1975</v>
      </c>
      <c r="AO614" t="s">
        <v>128</v>
      </c>
      <c r="AP614">
        <v>-86</v>
      </c>
      <c r="AQ614">
        <v>3</v>
      </c>
      <c r="AR614">
        <v>-256</v>
      </c>
      <c r="AZ614">
        <v>1200</v>
      </c>
      <c r="BA614">
        <v>1</v>
      </c>
      <c r="BB614" t="str">
        <f t="shared" si="29"/>
        <v xml:space="preserve">N3284F  </v>
      </c>
      <c r="BC614">
        <v>1</v>
      </c>
      <c r="BE614">
        <v>0</v>
      </c>
      <c r="BF614">
        <v>0</v>
      </c>
      <c r="BG614">
        <v>0</v>
      </c>
      <c r="BH614">
        <v>2225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"17:56:42.237"</f>
        <v>17:56:42.237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5</v>
      </c>
      <c r="CP614" t="s">
        <v>118</v>
      </c>
      <c r="CQ614">
        <v>220</v>
      </c>
      <c r="CR614">
        <v>2</v>
      </c>
      <c r="CW614">
        <v>1634518</v>
      </c>
      <c r="CY614">
        <v>1</v>
      </c>
      <c r="CZ614">
        <v>0</v>
      </c>
      <c r="DA614">
        <v>1</v>
      </c>
      <c r="DB614">
        <v>0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"11/08/2021 17:56:43.411"</f>
        <v>11/08/2021 17:56:43.411</v>
      </c>
      <c r="C615" t="str">
        <f t="shared" si="28"/>
        <v>FFDFD3C0</v>
      </c>
      <c r="D615" t="s">
        <v>119</v>
      </c>
      <c r="E615">
        <v>5</v>
      </c>
      <c r="F615">
        <v>1005</v>
      </c>
      <c r="G615" t="s">
        <v>114</v>
      </c>
      <c r="J615" t="s">
        <v>120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"17:56:43.141"</f>
        <v>17:56:43.141</v>
      </c>
      <c r="T615" t="str">
        <f>"17:56:42.741"</f>
        <v>17:56:42.741</v>
      </c>
      <c r="U615" t="str">
        <f t="shared" si="27"/>
        <v>A38EF2</v>
      </c>
      <c r="V615">
        <v>0</v>
      </c>
      <c r="W615">
        <v>0</v>
      </c>
      <c r="X615">
        <v>2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377</v>
      </c>
      <c r="AJ615">
        <v>33.798945000000003</v>
      </c>
      <c r="AK615" t="s">
        <v>378</v>
      </c>
      <c r="AL615">
        <v>-84.898867999999993</v>
      </c>
      <c r="AM615">
        <v>25</v>
      </c>
      <c r="AN615">
        <v>1975</v>
      </c>
      <c r="AO615" t="s">
        <v>128</v>
      </c>
      <c r="AP615">
        <v>-86</v>
      </c>
      <c r="AQ615">
        <v>5</v>
      </c>
      <c r="AR615">
        <v>-320</v>
      </c>
      <c r="AZ615">
        <v>1200</v>
      </c>
      <c r="BA615">
        <v>1</v>
      </c>
      <c r="BB615" t="str">
        <f t="shared" si="29"/>
        <v xml:space="preserve">N3284F  </v>
      </c>
      <c r="BC615">
        <v>1</v>
      </c>
      <c r="BE615">
        <v>0</v>
      </c>
      <c r="BF615">
        <v>0</v>
      </c>
      <c r="BG615">
        <v>0</v>
      </c>
      <c r="BH615">
        <v>2200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"17:56:43.147"</f>
        <v>17:56:43.147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5</v>
      </c>
      <c r="CP615" t="s">
        <v>118</v>
      </c>
      <c r="CQ615">
        <v>220</v>
      </c>
      <c r="CR615">
        <v>2</v>
      </c>
      <c r="CW615">
        <v>1635942</v>
      </c>
      <c r="CY615">
        <v>1</v>
      </c>
      <c r="CZ615">
        <v>0</v>
      </c>
      <c r="DA615">
        <v>0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"11/08/2021 17:56:44.395"</f>
        <v>11/08/2021 17:56:44.395</v>
      </c>
      <c r="C616" t="str">
        <f t="shared" si="28"/>
        <v>FFDFD3C0</v>
      </c>
      <c r="D616" t="s">
        <v>121</v>
      </c>
      <c r="E616">
        <v>4</v>
      </c>
      <c r="F616">
        <v>2004</v>
      </c>
      <c r="G616" t="s">
        <v>122</v>
      </c>
      <c r="J616" t="s">
        <v>123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"17:56:44.164"</f>
        <v>17:56:44.164</v>
      </c>
      <c r="T616" t="str">
        <f>"17:56:43.764"</f>
        <v>17:56:43.764</v>
      </c>
      <c r="U616" t="str">
        <f t="shared" si="27"/>
        <v>A38EF2</v>
      </c>
      <c r="V616">
        <v>0</v>
      </c>
      <c r="W616">
        <v>0</v>
      </c>
      <c r="X616">
        <v>2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377</v>
      </c>
      <c r="AJ616">
        <v>33.798945000000003</v>
      </c>
      <c r="AK616" t="s">
        <v>379</v>
      </c>
      <c r="AL616">
        <v>-84.899317999999994</v>
      </c>
      <c r="AM616">
        <v>25</v>
      </c>
      <c r="AN616">
        <v>1975</v>
      </c>
      <c r="AO616" t="s">
        <v>128</v>
      </c>
      <c r="AP616">
        <v>-85</v>
      </c>
      <c r="AQ616">
        <v>6</v>
      </c>
      <c r="AR616">
        <v>-256</v>
      </c>
      <c r="AZ616">
        <v>1200</v>
      </c>
      <c r="BA616">
        <v>1</v>
      </c>
      <c r="BB616" t="str">
        <f t="shared" si="29"/>
        <v xml:space="preserve">N3284F  </v>
      </c>
      <c r="BC616">
        <v>1</v>
      </c>
      <c r="BE616">
        <v>0</v>
      </c>
      <c r="BF616">
        <v>0</v>
      </c>
      <c r="BG616">
        <v>0</v>
      </c>
      <c r="BH616">
        <v>2200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"17:56:44.171"</f>
        <v>17:56:44.171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5</v>
      </c>
      <c r="CP616" t="s">
        <v>118</v>
      </c>
      <c r="CQ616">
        <v>220</v>
      </c>
      <c r="CR616">
        <v>2</v>
      </c>
      <c r="CW616">
        <v>1637496</v>
      </c>
      <c r="CY616">
        <v>1</v>
      </c>
      <c r="CZ616">
        <v>0</v>
      </c>
      <c r="DA616">
        <v>0</v>
      </c>
      <c r="DB616">
        <v>0</v>
      </c>
      <c r="DC616">
        <v>0</v>
      </c>
      <c r="DD616">
        <v>1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"11/08/2021 17:56:44.395"</f>
        <v>11/08/2021 17:56:44.395</v>
      </c>
      <c r="C617" t="str">
        <f t="shared" si="28"/>
        <v>FFDFD3C0</v>
      </c>
      <c r="D617" t="s">
        <v>113</v>
      </c>
      <c r="E617">
        <v>4</v>
      </c>
      <c r="H617">
        <v>10</v>
      </c>
      <c r="I617" t="s">
        <v>114</v>
      </c>
      <c r="J617" t="s">
        <v>115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"17:56:44.164"</f>
        <v>17:56:44.164</v>
      </c>
      <c r="T617" t="str">
        <f>"17:56:43.764"</f>
        <v>17:56:43.764</v>
      </c>
      <c r="U617" t="str">
        <f t="shared" si="27"/>
        <v>A38EF2</v>
      </c>
      <c r="V617">
        <v>0</v>
      </c>
      <c r="W617">
        <v>0</v>
      </c>
      <c r="X617">
        <v>2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377</v>
      </c>
      <c r="AJ617">
        <v>33.798945000000003</v>
      </c>
      <c r="AK617" t="s">
        <v>379</v>
      </c>
      <c r="AL617">
        <v>-84.899317999999994</v>
      </c>
      <c r="AM617">
        <v>25</v>
      </c>
      <c r="AN617">
        <v>1975</v>
      </c>
      <c r="AO617" t="s">
        <v>128</v>
      </c>
      <c r="AP617">
        <v>-85</v>
      </c>
      <c r="AQ617">
        <v>6</v>
      </c>
      <c r="AR617">
        <v>-256</v>
      </c>
      <c r="AZ617">
        <v>1200</v>
      </c>
      <c r="BA617">
        <v>1</v>
      </c>
      <c r="BB617" t="str">
        <f t="shared" si="29"/>
        <v xml:space="preserve">N3284F  </v>
      </c>
      <c r="BC617">
        <v>1</v>
      </c>
      <c r="BE617">
        <v>0</v>
      </c>
      <c r="BF617">
        <v>0</v>
      </c>
      <c r="BG617">
        <v>0</v>
      </c>
      <c r="BH617">
        <v>2200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"17:56:44.171"</f>
        <v>17:56:44.171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5</v>
      </c>
      <c r="CP617" t="s">
        <v>118</v>
      </c>
      <c r="CQ617">
        <v>220</v>
      </c>
      <c r="CR617">
        <v>2</v>
      </c>
      <c r="CW617">
        <v>1637496</v>
      </c>
      <c r="CY617">
        <v>1</v>
      </c>
      <c r="CZ617">
        <v>0</v>
      </c>
      <c r="DA617">
        <v>0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"11/08/2021 17:56:44.395"</f>
        <v>11/08/2021 17:56:44.395</v>
      </c>
      <c r="C618" t="str">
        <f t="shared" si="28"/>
        <v>FFDFD3C0</v>
      </c>
      <c r="D618" t="s">
        <v>124</v>
      </c>
      <c r="E618">
        <v>8</v>
      </c>
      <c r="H618">
        <v>176</v>
      </c>
      <c r="I618" t="s">
        <v>114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"17:56:44.164"</f>
        <v>17:56:44.164</v>
      </c>
      <c r="T618" t="str">
        <f>"17:56:43.764"</f>
        <v>17:56:43.764</v>
      </c>
      <c r="U618" t="str">
        <f t="shared" si="27"/>
        <v>A38EF2</v>
      </c>
      <c r="V618">
        <v>0</v>
      </c>
      <c r="W618">
        <v>0</v>
      </c>
      <c r="X618">
        <v>2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1</v>
      </c>
      <c r="AI618" t="s">
        <v>377</v>
      </c>
      <c r="AJ618">
        <v>33.798945000000003</v>
      </c>
      <c r="AK618" t="s">
        <v>379</v>
      </c>
      <c r="AL618">
        <v>-84.899317999999994</v>
      </c>
      <c r="AM618">
        <v>25</v>
      </c>
      <c r="AN618">
        <v>1975</v>
      </c>
      <c r="AO618" t="s">
        <v>128</v>
      </c>
      <c r="AP618">
        <v>-85</v>
      </c>
      <c r="AQ618">
        <v>6</v>
      </c>
      <c r="AR618">
        <v>-256</v>
      </c>
      <c r="AZ618">
        <v>1200</v>
      </c>
      <c r="BA618">
        <v>1</v>
      </c>
      <c r="BB618" t="str">
        <f t="shared" si="29"/>
        <v xml:space="preserve">N3284F  </v>
      </c>
      <c r="BC618">
        <v>1</v>
      </c>
      <c r="BE618">
        <v>0</v>
      </c>
      <c r="BF618">
        <v>0</v>
      </c>
      <c r="BG618">
        <v>0</v>
      </c>
      <c r="BH618">
        <v>2200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"17:56:44.171"</f>
        <v>17:56:44.171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5</v>
      </c>
      <c r="CP618" t="s">
        <v>118</v>
      </c>
      <c r="CQ618">
        <v>220</v>
      </c>
      <c r="CR618">
        <v>2</v>
      </c>
      <c r="CW618">
        <v>1637496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"11/08/2021 17:56:44.395"</f>
        <v>11/08/2021 17:56:44.395</v>
      </c>
      <c r="C619" t="str">
        <f t="shared" si="28"/>
        <v>FFDFD3C0</v>
      </c>
      <c r="D619" t="s">
        <v>119</v>
      </c>
      <c r="E619">
        <v>5</v>
      </c>
      <c r="F619">
        <v>1005</v>
      </c>
      <c r="G619" t="s">
        <v>114</v>
      </c>
      <c r="J619" t="s">
        <v>120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"17:56:44.164"</f>
        <v>17:56:44.164</v>
      </c>
      <c r="T619" t="str">
        <f>"17:56:43.764"</f>
        <v>17:56:43.764</v>
      </c>
      <c r="U619" t="str">
        <f t="shared" si="27"/>
        <v>A38EF2</v>
      </c>
      <c r="V619">
        <v>0</v>
      </c>
      <c r="W619">
        <v>0</v>
      </c>
      <c r="X619">
        <v>2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377</v>
      </c>
      <c r="AJ619">
        <v>33.798945000000003</v>
      </c>
      <c r="AK619" t="s">
        <v>379</v>
      </c>
      <c r="AL619">
        <v>-84.899317999999994</v>
      </c>
      <c r="AM619">
        <v>25</v>
      </c>
      <c r="AN619">
        <v>1975</v>
      </c>
      <c r="AO619" t="s">
        <v>128</v>
      </c>
      <c r="AP619">
        <v>-85</v>
      </c>
      <c r="AQ619">
        <v>6</v>
      </c>
      <c r="AR619">
        <v>-256</v>
      </c>
      <c r="AZ619">
        <v>1200</v>
      </c>
      <c r="BA619">
        <v>1</v>
      </c>
      <c r="BB619" t="str">
        <f t="shared" si="29"/>
        <v xml:space="preserve">N3284F  </v>
      </c>
      <c r="BC619">
        <v>1</v>
      </c>
      <c r="BE619">
        <v>0</v>
      </c>
      <c r="BF619">
        <v>0</v>
      </c>
      <c r="BG619">
        <v>0</v>
      </c>
      <c r="BH619">
        <v>2200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"17:56:44.171"</f>
        <v>17:56:44.171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5</v>
      </c>
      <c r="CP619" t="s">
        <v>118</v>
      </c>
      <c r="CQ619">
        <v>220</v>
      </c>
      <c r="CR619">
        <v>2</v>
      </c>
      <c r="CW619">
        <v>1637496</v>
      </c>
      <c r="CY619">
        <v>1</v>
      </c>
      <c r="CZ619">
        <v>0</v>
      </c>
      <c r="DA619">
        <v>0</v>
      </c>
      <c r="DB619">
        <v>0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"11/08/2021 17:56:45.208"</f>
        <v>11/08/2021 17:56:45.208</v>
      </c>
      <c r="C620" t="str">
        <f t="shared" si="28"/>
        <v>FFDFD3C0</v>
      </c>
      <c r="D620" t="s">
        <v>119</v>
      </c>
      <c r="E620">
        <v>5</v>
      </c>
      <c r="F620">
        <v>1005</v>
      </c>
      <c r="G620" t="s">
        <v>114</v>
      </c>
      <c r="J620" t="s">
        <v>120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"17:56:44.992"</f>
        <v>17:56:44.992</v>
      </c>
      <c r="T620" t="str">
        <f>"17:56:44.592"</f>
        <v>17:56:44.592</v>
      </c>
      <c r="U620" t="str">
        <f t="shared" si="27"/>
        <v>A38EF2</v>
      </c>
      <c r="V620">
        <v>0</v>
      </c>
      <c r="W620">
        <v>0</v>
      </c>
      <c r="X620">
        <v>2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380</v>
      </c>
      <c r="AJ620">
        <v>33.798966</v>
      </c>
      <c r="AK620" t="s">
        <v>381</v>
      </c>
      <c r="AL620">
        <v>-84.899704</v>
      </c>
      <c r="AM620">
        <v>25</v>
      </c>
      <c r="AN620">
        <v>1975</v>
      </c>
      <c r="AO620" t="s">
        <v>128</v>
      </c>
      <c r="AP620">
        <v>-85</v>
      </c>
      <c r="AQ620">
        <v>6</v>
      </c>
      <c r="AR620">
        <v>0</v>
      </c>
      <c r="AZ620">
        <v>1200</v>
      </c>
      <c r="BA620">
        <v>1</v>
      </c>
      <c r="BB620" t="str">
        <f t="shared" si="29"/>
        <v xml:space="preserve">N3284F  </v>
      </c>
      <c r="BC620">
        <v>1</v>
      </c>
      <c r="BE620">
        <v>0</v>
      </c>
      <c r="BF620">
        <v>0</v>
      </c>
      <c r="BG620">
        <v>0</v>
      </c>
      <c r="BH620">
        <v>2200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"17:56:44.998"</f>
        <v>17:56:44.998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5</v>
      </c>
      <c r="CP620" t="s">
        <v>118</v>
      </c>
      <c r="CQ620">
        <v>217</v>
      </c>
      <c r="CR620">
        <v>1</v>
      </c>
      <c r="CW620">
        <v>14876182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"11/08/2021 17:56:45.208"</f>
        <v>11/08/2021 17:56:45.208</v>
      </c>
      <c r="C621" t="str">
        <f t="shared" si="28"/>
        <v>FFDFD3C0</v>
      </c>
      <c r="D621" t="s">
        <v>124</v>
      </c>
      <c r="E621">
        <v>8</v>
      </c>
      <c r="H621">
        <v>176</v>
      </c>
      <c r="I621" t="s">
        <v>114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"17:56:44.992"</f>
        <v>17:56:44.992</v>
      </c>
      <c r="T621" t="str">
        <f>"17:56:44.592"</f>
        <v>17:56:44.592</v>
      </c>
      <c r="U621" t="str">
        <f t="shared" si="27"/>
        <v>A38EF2</v>
      </c>
      <c r="V621">
        <v>0</v>
      </c>
      <c r="W621">
        <v>0</v>
      </c>
      <c r="X621">
        <v>2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380</v>
      </c>
      <c r="AJ621">
        <v>33.798966</v>
      </c>
      <c r="AK621" t="s">
        <v>381</v>
      </c>
      <c r="AL621">
        <v>-84.899704</v>
      </c>
      <c r="AM621">
        <v>25</v>
      </c>
      <c r="AN621">
        <v>1975</v>
      </c>
      <c r="AO621" t="s">
        <v>128</v>
      </c>
      <c r="AP621">
        <v>-85</v>
      </c>
      <c r="AQ621">
        <v>6</v>
      </c>
      <c r="AR621">
        <v>0</v>
      </c>
      <c r="AZ621">
        <v>1200</v>
      </c>
      <c r="BA621">
        <v>1</v>
      </c>
      <c r="BB621" t="str">
        <f t="shared" si="29"/>
        <v xml:space="preserve">N3284F  </v>
      </c>
      <c r="BC621">
        <v>1</v>
      </c>
      <c r="BE621">
        <v>0</v>
      </c>
      <c r="BF621">
        <v>0</v>
      </c>
      <c r="BG621">
        <v>0</v>
      </c>
      <c r="BH621">
        <v>2200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"17:56:44.998"</f>
        <v>17:56:44.998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5</v>
      </c>
      <c r="CP621" t="s">
        <v>118</v>
      </c>
      <c r="CQ621">
        <v>217</v>
      </c>
      <c r="CR621">
        <v>1</v>
      </c>
      <c r="CW621">
        <v>14876182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"11/08/2021 17:56:45.208"</f>
        <v>11/08/2021 17:56:45.208</v>
      </c>
      <c r="C622" t="str">
        <f t="shared" si="28"/>
        <v>FFDFD3C0</v>
      </c>
      <c r="D622" t="s">
        <v>113</v>
      </c>
      <c r="E622">
        <v>4</v>
      </c>
      <c r="H622">
        <v>10</v>
      </c>
      <c r="I622" t="s">
        <v>114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"17:56:44.992"</f>
        <v>17:56:44.992</v>
      </c>
      <c r="T622" t="str">
        <f>"17:56:44.592"</f>
        <v>17:56:44.592</v>
      </c>
      <c r="U622" t="str">
        <f t="shared" si="27"/>
        <v>A38EF2</v>
      </c>
      <c r="V622">
        <v>0</v>
      </c>
      <c r="W622">
        <v>0</v>
      </c>
      <c r="X622">
        <v>2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1</v>
      </c>
      <c r="AI622" t="s">
        <v>380</v>
      </c>
      <c r="AJ622">
        <v>33.798966</v>
      </c>
      <c r="AK622" t="s">
        <v>381</v>
      </c>
      <c r="AL622">
        <v>-84.899704</v>
      </c>
      <c r="AM622">
        <v>25</v>
      </c>
      <c r="AN622">
        <v>1975</v>
      </c>
      <c r="AO622" t="s">
        <v>128</v>
      </c>
      <c r="AP622">
        <v>-85</v>
      </c>
      <c r="AQ622">
        <v>6</v>
      </c>
      <c r="AR622">
        <v>0</v>
      </c>
      <c r="AZ622">
        <v>1200</v>
      </c>
      <c r="BA622">
        <v>1</v>
      </c>
      <c r="BB622" t="str">
        <f t="shared" si="29"/>
        <v xml:space="preserve">N3284F  </v>
      </c>
      <c r="BC622">
        <v>1</v>
      </c>
      <c r="BE622">
        <v>0</v>
      </c>
      <c r="BF622">
        <v>0</v>
      </c>
      <c r="BG622">
        <v>0</v>
      </c>
      <c r="BH622">
        <v>2200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"17:56:44.998"</f>
        <v>17:56:44.998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5</v>
      </c>
      <c r="CP622" t="s">
        <v>118</v>
      </c>
      <c r="CQ622">
        <v>217</v>
      </c>
      <c r="CR622">
        <v>1</v>
      </c>
      <c r="CW622">
        <v>14876182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"11/08/2021 17:56:45.208"</f>
        <v>11/08/2021 17:56:45.208</v>
      </c>
      <c r="C623" t="str">
        <f t="shared" si="28"/>
        <v>FFDFD3C0</v>
      </c>
      <c r="D623" t="s">
        <v>121</v>
      </c>
      <c r="E623">
        <v>4</v>
      </c>
      <c r="F623">
        <v>2004</v>
      </c>
      <c r="G623" t="s">
        <v>122</v>
      </c>
      <c r="J623" t="s">
        <v>123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"17:56:44.992"</f>
        <v>17:56:44.992</v>
      </c>
      <c r="T623" t="str">
        <f>"17:56:44.592"</f>
        <v>17:56:44.592</v>
      </c>
      <c r="U623" t="str">
        <f t="shared" si="27"/>
        <v>A38EF2</v>
      </c>
      <c r="V623">
        <v>0</v>
      </c>
      <c r="W623">
        <v>0</v>
      </c>
      <c r="X623">
        <v>2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380</v>
      </c>
      <c r="AJ623">
        <v>33.798966</v>
      </c>
      <c r="AK623" t="s">
        <v>381</v>
      </c>
      <c r="AL623">
        <v>-84.899704</v>
      </c>
      <c r="AM623">
        <v>25</v>
      </c>
      <c r="AN623">
        <v>1975</v>
      </c>
      <c r="AO623" t="s">
        <v>128</v>
      </c>
      <c r="AP623">
        <v>-85</v>
      </c>
      <c r="AQ623">
        <v>6</v>
      </c>
      <c r="AR623">
        <v>0</v>
      </c>
      <c r="AZ623">
        <v>1200</v>
      </c>
      <c r="BA623">
        <v>1</v>
      </c>
      <c r="BB623" t="str">
        <f t="shared" si="29"/>
        <v xml:space="preserve">N3284F  </v>
      </c>
      <c r="BC623">
        <v>1</v>
      </c>
      <c r="BE623">
        <v>0</v>
      </c>
      <c r="BF623">
        <v>0</v>
      </c>
      <c r="BG623">
        <v>0</v>
      </c>
      <c r="BH623">
        <v>2200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"17:56:44.998"</f>
        <v>17:56:44.998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5</v>
      </c>
      <c r="CP623" t="s">
        <v>118</v>
      </c>
      <c r="CQ623">
        <v>217</v>
      </c>
      <c r="CR623">
        <v>1</v>
      </c>
      <c r="CW623">
        <v>14876182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"11/08/2021 17:56:46.489"</f>
        <v>11/08/2021 17:56:46.489</v>
      </c>
      <c r="C624" t="str">
        <f t="shared" si="28"/>
        <v>FFDFD3C0</v>
      </c>
      <c r="D624" t="s">
        <v>113</v>
      </c>
      <c r="E624">
        <v>4</v>
      </c>
      <c r="H624">
        <v>10</v>
      </c>
      <c r="I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"17:56:46.023"</f>
        <v>17:56:46.023</v>
      </c>
      <c r="T624" t="str">
        <f>"17:56:45.523"</f>
        <v>17:56:45.523</v>
      </c>
      <c r="U624" t="str">
        <f t="shared" si="27"/>
        <v>A38EF2</v>
      </c>
      <c r="V624">
        <v>0</v>
      </c>
      <c r="W624">
        <v>0</v>
      </c>
      <c r="X624">
        <v>2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382</v>
      </c>
      <c r="AJ624">
        <v>33.799008999999998</v>
      </c>
      <c r="AK624" t="s">
        <v>383</v>
      </c>
      <c r="AL624">
        <v>-84.900219000000007</v>
      </c>
      <c r="AM624">
        <v>25</v>
      </c>
      <c r="AN624">
        <v>1975</v>
      </c>
      <c r="AO624" t="s">
        <v>128</v>
      </c>
      <c r="AP624">
        <v>-84</v>
      </c>
      <c r="AQ624">
        <v>6</v>
      </c>
      <c r="AR624">
        <v>-64</v>
      </c>
      <c r="AZ624">
        <v>1200</v>
      </c>
      <c r="BA624">
        <v>1</v>
      </c>
      <c r="BB624" t="str">
        <f t="shared" si="29"/>
        <v xml:space="preserve">N3284F  </v>
      </c>
      <c r="BC624">
        <v>1</v>
      </c>
      <c r="BE624">
        <v>0</v>
      </c>
      <c r="BF624">
        <v>0</v>
      </c>
      <c r="BG624">
        <v>0</v>
      </c>
      <c r="BH624">
        <v>2200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"17:56:46.029"</f>
        <v>17:56:46.029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5</v>
      </c>
      <c r="CP624" t="s">
        <v>118</v>
      </c>
      <c r="CQ624">
        <v>220</v>
      </c>
      <c r="CR624">
        <v>2</v>
      </c>
      <c r="CW624">
        <v>1640335</v>
      </c>
      <c r="CY624">
        <v>1</v>
      </c>
      <c r="CZ624">
        <v>0</v>
      </c>
      <c r="DA624">
        <v>0</v>
      </c>
      <c r="DB624">
        <v>0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"11/08/2021 17:56:46.489"</f>
        <v>11/08/2021 17:56:46.489</v>
      </c>
      <c r="C625" t="str">
        <f t="shared" si="28"/>
        <v>FFDFD3C0</v>
      </c>
      <c r="D625" t="s">
        <v>121</v>
      </c>
      <c r="E625">
        <v>4</v>
      </c>
      <c r="F625">
        <v>2004</v>
      </c>
      <c r="G625" t="s">
        <v>122</v>
      </c>
      <c r="J625" t="s">
        <v>123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"17:56:46.023"</f>
        <v>17:56:46.023</v>
      </c>
      <c r="T625" t="str">
        <f>"17:56:45.523"</f>
        <v>17:56:45.523</v>
      </c>
      <c r="U625" t="str">
        <f t="shared" si="27"/>
        <v>A38EF2</v>
      </c>
      <c r="V625">
        <v>0</v>
      </c>
      <c r="W625">
        <v>0</v>
      </c>
      <c r="X625">
        <v>2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382</v>
      </c>
      <c r="AJ625">
        <v>33.799008999999998</v>
      </c>
      <c r="AK625" t="s">
        <v>383</v>
      </c>
      <c r="AL625">
        <v>-84.900219000000007</v>
      </c>
      <c r="AM625">
        <v>25</v>
      </c>
      <c r="AN625">
        <v>1975</v>
      </c>
      <c r="AO625" t="s">
        <v>128</v>
      </c>
      <c r="AP625">
        <v>-84</v>
      </c>
      <c r="AQ625">
        <v>6</v>
      </c>
      <c r="AR625">
        <v>-64</v>
      </c>
      <c r="AZ625">
        <v>1200</v>
      </c>
      <c r="BA625">
        <v>1</v>
      </c>
      <c r="BB625" t="str">
        <f t="shared" si="29"/>
        <v xml:space="preserve">N3284F  </v>
      </c>
      <c r="BC625">
        <v>1</v>
      </c>
      <c r="BE625">
        <v>0</v>
      </c>
      <c r="BF625">
        <v>0</v>
      </c>
      <c r="BG625">
        <v>0</v>
      </c>
      <c r="BH625">
        <v>2200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"17:56:46.029"</f>
        <v>17:56:46.029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5</v>
      </c>
      <c r="CP625" t="s">
        <v>118</v>
      </c>
      <c r="CQ625">
        <v>220</v>
      </c>
      <c r="CR625">
        <v>2</v>
      </c>
      <c r="CW625">
        <v>1640335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1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"11/08/2021 17:56:46.489"</f>
        <v>11/08/2021 17:56:46.489</v>
      </c>
      <c r="C626" t="str">
        <f t="shared" si="28"/>
        <v>FFDFD3C0</v>
      </c>
      <c r="D626" t="s">
        <v>124</v>
      </c>
      <c r="E626">
        <v>8</v>
      </c>
      <c r="H626">
        <v>176</v>
      </c>
      <c r="I626" t="s">
        <v>114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"17:56:46.023"</f>
        <v>17:56:46.023</v>
      </c>
      <c r="T626" t="str">
        <f>"17:56:45.523"</f>
        <v>17:56:45.523</v>
      </c>
      <c r="U626" t="str">
        <f t="shared" si="27"/>
        <v>A38EF2</v>
      </c>
      <c r="V626">
        <v>0</v>
      </c>
      <c r="W626">
        <v>0</v>
      </c>
      <c r="X626">
        <v>2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382</v>
      </c>
      <c r="AJ626">
        <v>33.799008999999998</v>
      </c>
      <c r="AK626" t="s">
        <v>383</v>
      </c>
      <c r="AL626">
        <v>-84.900219000000007</v>
      </c>
      <c r="AM626">
        <v>25</v>
      </c>
      <c r="AN626">
        <v>1975</v>
      </c>
      <c r="AO626" t="s">
        <v>128</v>
      </c>
      <c r="AP626">
        <v>-84</v>
      </c>
      <c r="AQ626">
        <v>6</v>
      </c>
      <c r="AR626">
        <v>-64</v>
      </c>
      <c r="AZ626">
        <v>1200</v>
      </c>
      <c r="BA626">
        <v>1</v>
      </c>
      <c r="BB626" t="str">
        <f t="shared" si="29"/>
        <v xml:space="preserve">N3284F  </v>
      </c>
      <c r="BC626">
        <v>1</v>
      </c>
      <c r="BE626">
        <v>0</v>
      </c>
      <c r="BF626">
        <v>0</v>
      </c>
      <c r="BG626">
        <v>0</v>
      </c>
      <c r="BH626">
        <v>2200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"17:56:46.029"</f>
        <v>17:56:46.029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5</v>
      </c>
      <c r="CP626" t="s">
        <v>118</v>
      </c>
      <c r="CQ626">
        <v>220</v>
      </c>
      <c r="CR626">
        <v>2</v>
      </c>
      <c r="CW626">
        <v>1640335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"11/08/2021 17:56:46.489"</f>
        <v>11/08/2021 17:56:46.489</v>
      </c>
      <c r="C627" t="str">
        <f t="shared" si="28"/>
        <v>FFDFD3C0</v>
      </c>
      <c r="D627" t="s">
        <v>119</v>
      </c>
      <c r="E627">
        <v>5</v>
      </c>
      <c r="F627">
        <v>1005</v>
      </c>
      <c r="G627" t="s">
        <v>114</v>
      </c>
      <c r="J627" t="s">
        <v>120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"17:56:46.023"</f>
        <v>17:56:46.023</v>
      </c>
      <c r="T627" t="str">
        <f>"17:56:45.523"</f>
        <v>17:56:45.523</v>
      </c>
      <c r="U627" t="str">
        <f t="shared" si="27"/>
        <v>A38EF2</v>
      </c>
      <c r="V627">
        <v>0</v>
      </c>
      <c r="W627">
        <v>0</v>
      </c>
      <c r="X627">
        <v>2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382</v>
      </c>
      <c r="AJ627">
        <v>33.799008999999998</v>
      </c>
      <c r="AK627" t="s">
        <v>383</v>
      </c>
      <c r="AL627">
        <v>-84.900219000000007</v>
      </c>
      <c r="AM627">
        <v>25</v>
      </c>
      <c r="AN627">
        <v>1975</v>
      </c>
      <c r="AO627" t="s">
        <v>128</v>
      </c>
      <c r="AP627">
        <v>-84</v>
      </c>
      <c r="AQ627">
        <v>6</v>
      </c>
      <c r="AR627">
        <v>-64</v>
      </c>
      <c r="AZ627">
        <v>1200</v>
      </c>
      <c r="BA627">
        <v>1</v>
      </c>
      <c r="BB627" t="str">
        <f t="shared" si="29"/>
        <v xml:space="preserve">N3284F  </v>
      </c>
      <c r="BC627">
        <v>1</v>
      </c>
      <c r="BE627">
        <v>0</v>
      </c>
      <c r="BF627">
        <v>0</v>
      </c>
      <c r="BG627">
        <v>0</v>
      </c>
      <c r="BH627">
        <v>2200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"17:56:46.029"</f>
        <v>17:56:46.029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5</v>
      </c>
      <c r="CP627" t="s">
        <v>118</v>
      </c>
      <c r="CQ627">
        <v>220</v>
      </c>
      <c r="CR627">
        <v>2</v>
      </c>
      <c r="CW627">
        <v>1640335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"11/08/2021 17:56:47.430"</f>
        <v>11/08/2021 17:56:47.430</v>
      </c>
      <c r="C628" t="str">
        <f t="shared" si="28"/>
        <v>FFDFD3C0</v>
      </c>
      <c r="D628" t="s">
        <v>119</v>
      </c>
      <c r="E628">
        <v>5</v>
      </c>
      <c r="F628">
        <v>1005</v>
      </c>
      <c r="G628" t="s">
        <v>114</v>
      </c>
      <c r="J628" t="s">
        <v>120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"17:56:47.109"</f>
        <v>17:56:47.109</v>
      </c>
      <c r="T628" t="str">
        <f>"17:56:46.609"</f>
        <v>17:56:46.609</v>
      </c>
      <c r="U628" t="str">
        <f t="shared" si="27"/>
        <v>A38EF2</v>
      </c>
      <c r="V628">
        <v>0</v>
      </c>
      <c r="W628">
        <v>0</v>
      </c>
      <c r="X628">
        <v>2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1</v>
      </c>
      <c r="AI628" t="s">
        <v>384</v>
      </c>
      <c r="AJ628">
        <v>33.799030999999999</v>
      </c>
      <c r="AK628" t="s">
        <v>385</v>
      </c>
      <c r="AL628">
        <v>-84.900712999999996</v>
      </c>
      <c r="AM628">
        <v>25</v>
      </c>
      <c r="AN628">
        <v>1975</v>
      </c>
      <c r="AO628" t="s">
        <v>128</v>
      </c>
      <c r="AP628">
        <v>-83</v>
      </c>
      <c r="AQ628">
        <v>6</v>
      </c>
      <c r="AR628">
        <v>-64</v>
      </c>
      <c r="AZ628">
        <v>1200</v>
      </c>
      <c r="BA628">
        <v>1</v>
      </c>
      <c r="BB628" t="str">
        <f t="shared" si="29"/>
        <v xml:space="preserve">N3284F  </v>
      </c>
      <c r="BC628">
        <v>1</v>
      </c>
      <c r="BE628">
        <v>0</v>
      </c>
      <c r="BF628">
        <v>0</v>
      </c>
      <c r="BG628">
        <v>0</v>
      </c>
      <c r="BH628">
        <v>2200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"17:56:47.117"</f>
        <v>17:56:47.117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5</v>
      </c>
      <c r="CP628" t="s">
        <v>118</v>
      </c>
      <c r="CQ628">
        <v>220</v>
      </c>
      <c r="CR628">
        <v>2</v>
      </c>
      <c r="CW628">
        <v>1642101</v>
      </c>
      <c r="CY628">
        <v>1</v>
      </c>
      <c r="CZ628">
        <v>0</v>
      </c>
      <c r="DA628">
        <v>0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"11/08/2021 17:56:47.430"</f>
        <v>11/08/2021 17:56:47.430</v>
      </c>
      <c r="C629" t="str">
        <f t="shared" si="28"/>
        <v>FFDFD3C0</v>
      </c>
      <c r="D629" t="s">
        <v>113</v>
      </c>
      <c r="E629">
        <v>4</v>
      </c>
      <c r="H629">
        <v>10</v>
      </c>
      <c r="I629" t="s">
        <v>114</v>
      </c>
      <c r="J629" t="s">
        <v>115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"17:56:47.109"</f>
        <v>17:56:47.109</v>
      </c>
      <c r="T629" t="str">
        <f>"17:56:46.609"</f>
        <v>17:56:46.609</v>
      </c>
      <c r="U629" t="str">
        <f t="shared" si="27"/>
        <v>A38EF2</v>
      </c>
      <c r="V629">
        <v>0</v>
      </c>
      <c r="W629">
        <v>0</v>
      </c>
      <c r="X629">
        <v>2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384</v>
      </c>
      <c r="AJ629">
        <v>33.799030999999999</v>
      </c>
      <c r="AK629" t="s">
        <v>385</v>
      </c>
      <c r="AL629">
        <v>-84.900712999999996</v>
      </c>
      <c r="AM629">
        <v>25</v>
      </c>
      <c r="AN629">
        <v>1975</v>
      </c>
      <c r="AO629" t="s">
        <v>128</v>
      </c>
      <c r="AP629">
        <v>-83</v>
      </c>
      <c r="AQ629">
        <v>6</v>
      </c>
      <c r="AR629">
        <v>-64</v>
      </c>
      <c r="AZ629">
        <v>1200</v>
      </c>
      <c r="BA629">
        <v>1</v>
      </c>
      <c r="BB629" t="str">
        <f t="shared" si="29"/>
        <v xml:space="preserve">N3284F  </v>
      </c>
      <c r="BC629">
        <v>1</v>
      </c>
      <c r="BE629">
        <v>0</v>
      </c>
      <c r="BF629">
        <v>0</v>
      </c>
      <c r="BG629">
        <v>0</v>
      </c>
      <c r="BH629">
        <v>2200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"17:56:47.117"</f>
        <v>17:56:47.117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5</v>
      </c>
      <c r="CP629" t="s">
        <v>118</v>
      </c>
      <c r="CQ629">
        <v>220</v>
      </c>
      <c r="CR629">
        <v>2</v>
      </c>
      <c r="CW629">
        <v>1642101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"11/08/2021 17:56:47.430"</f>
        <v>11/08/2021 17:56:47.430</v>
      </c>
      <c r="C630" t="str">
        <f t="shared" si="28"/>
        <v>FFDFD3C0</v>
      </c>
      <c r="D630" t="s">
        <v>124</v>
      </c>
      <c r="E630">
        <v>8</v>
      </c>
      <c r="H630">
        <v>176</v>
      </c>
      <c r="I630" t="s">
        <v>114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"17:56:47.109"</f>
        <v>17:56:47.109</v>
      </c>
      <c r="T630" t="str">
        <f>"17:56:46.609"</f>
        <v>17:56:46.609</v>
      </c>
      <c r="U630" t="str">
        <f t="shared" si="27"/>
        <v>A38EF2</v>
      </c>
      <c r="V630">
        <v>0</v>
      </c>
      <c r="W630">
        <v>0</v>
      </c>
      <c r="X630">
        <v>2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384</v>
      </c>
      <c r="AJ630">
        <v>33.799030999999999</v>
      </c>
      <c r="AK630" t="s">
        <v>385</v>
      </c>
      <c r="AL630">
        <v>-84.900712999999996</v>
      </c>
      <c r="AM630">
        <v>25</v>
      </c>
      <c r="AN630">
        <v>1975</v>
      </c>
      <c r="AO630" t="s">
        <v>128</v>
      </c>
      <c r="AP630">
        <v>-83</v>
      </c>
      <c r="AQ630">
        <v>6</v>
      </c>
      <c r="AR630">
        <v>-64</v>
      </c>
      <c r="AZ630">
        <v>1200</v>
      </c>
      <c r="BA630">
        <v>1</v>
      </c>
      <c r="BB630" t="str">
        <f t="shared" si="29"/>
        <v xml:space="preserve">N3284F  </v>
      </c>
      <c r="BC630">
        <v>1</v>
      </c>
      <c r="BE630">
        <v>0</v>
      </c>
      <c r="BF630">
        <v>0</v>
      </c>
      <c r="BG630">
        <v>0</v>
      </c>
      <c r="BH630">
        <v>2200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"17:56:47.117"</f>
        <v>17:56:47.117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5</v>
      </c>
      <c r="CP630" t="s">
        <v>118</v>
      </c>
      <c r="CQ630">
        <v>220</v>
      </c>
      <c r="CR630">
        <v>2</v>
      </c>
      <c r="CW630">
        <v>1642101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"11/08/2021 17:56:47.430"</f>
        <v>11/08/2021 17:56:47.430</v>
      </c>
      <c r="C631" t="str">
        <f t="shared" si="28"/>
        <v>FFDFD3C0</v>
      </c>
      <c r="D631" t="s">
        <v>121</v>
      </c>
      <c r="E631">
        <v>4</v>
      </c>
      <c r="F631">
        <v>2004</v>
      </c>
      <c r="G631" t="s">
        <v>122</v>
      </c>
      <c r="J631" t="s">
        <v>123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"17:56:47.109"</f>
        <v>17:56:47.109</v>
      </c>
      <c r="T631" t="str">
        <f>"17:56:46.609"</f>
        <v>17:56:46.609</v>
      </c>
      <c r="U631" t="str">
        <f t="shared" si="27"/>
        <v>A38EF2</v>
      </c>
      <c r="V631">
        <v>0</v>
      </c>
      <c r="W631">
        <v>0</v>
      </c>
      <c r="X631">
        <v>2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384</v>
      </c>
      <c r="AJ631">
        <v>33.799030999999999</v>
      </c>
      <c r="AK631" t="s">
        <v>385</v>
      </c>
      <c r="AL631">
        <v>-84.900712999999996</v>
      </c>
      <c r="AM631">
        <v>25</v>
      </c>
      <c r="AN631">
        <v>1975</v>
      </c>
      <c r="AO631" t="s">
        <v>128</v>
      </c>
      <c r="AP631">
        <v>-83</v>
      </c>
      <c r="AQ631">
        <v>6</v>
      </c>
      <c r="AR631">
        <v>-64</v>
      </c>
      <c r="AZ631">
        <v>1200</v>
      </c>
      <c r="BA631">
        <v>1</v>
      </c>
      <c r="BB631" t="str">
        <f t="shared" si="29"/>
        <v xml:space="preserve">N3284F  </v>
      </c>
      <c r="BC631">
        <v>1</v>
      </c>
      <c r="BE631">
        <v>0</v>
      </c>
      <c r="BF631">
        <v>0</v>
      </c>
      <c r="BG631">
        <v>0</v>
      </c>
      <c r="BH631">
        <v>2200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"17:56:47.117"</f>
        <v>17:56:47.117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5</v>
      </c>
      <c r="CP631" t="s">
        <v>118</v>
      </c>
      <c r="CQ631">
        <v>220</v>
      </c>
      <c r="CR631">
        <v>2</v>
      </c>
      <c r="CW631">
        <v>1642101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"11/08/2021 17:56:48.534"</f>
        <v>11/08/2021 17:56:48.534</v>
      </c>
      <c r="C632" t="str">
        <f t="shared" si="28"/>
        <v>FFDFD3C0</v>
      </c>
      <c r="D632" t="s">
        <v>119</v>
      </c>
      <c r="E632">
        <v>5</v>
      </c>
      <c r="F632">
        <v>1005</v>
      </c>
      <c r="G632" t="s">
        <v>114</v>
      </c>
      <c r="J632" t="s">
        <v>120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"17:56:48.180"</f>
        <v>17:56:48.180</v>
      </c>
      <c r="T632" t="str">
        <f>"17:56:47.680"</f>
        <v>17:56:47.680</v>
      </c>
      <c r="U632" t="str">
        <f t="shared" si="27"/>
        <v>A38EF2</v>
      </c>
      <c r="V632">
        <v>0</v>
      </c>
      <c r="W632">
        <v>0</v>
      </c>
      <c r="X632">
        <v>2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386</v>
      </c>
      <c r="AJ632">
        <v>33.799073999999997</v>
      </c>
      <c r="AK632" t="s">
        <v>387</v>
      </c>
      <c r="AL632">
        <v>-84.901206000000002</v>
      </c>
      <c r="AM632">
        <v>25</v>
      </c>
      <c r="AN632">
        <v>1975</v>
      </c>
      <c r="AO632" t="s">
        <v>128</v>
      </c>
      <c r="AP632">
        <v>-82</v>
      </c>
      <c r="AQ632">
        <v>5</v>
      </c>
      <c r="AR632">
        <v>128</v>
      </c>
      <c r="AZ632">
        <v>1200</v>
      </c>
      <c r="BA632">
        <v>1</v>
      </c>
      <c r="BB632" t="str">
        <f t="shared" si="29"/>
        <v xml:space="preserve">N3284F  </v>
      </c>
      <c r="BC632">
        <v>1</v>
      </c>
      <c r="BE632">
        <v>0</v>
      </c>
      <c r="BF632">
        <v>0</v>
      </c>
      <c r="BG632">
        <v>0</v>
      </c>
      <c r="BH632">
        <v>2200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"17:56:48.180"</f>
        <v>17:56:48.180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5</v>
      </c>
      <c r="CP632" t="s">
        <v>118</v>
      </c>
      <c r="CQ632">
        <v>220</v>
      </c>
      <c r="CR632">
        <v>2</v>
      </c>
      <c r="CW632">
        <v>1643800</v>
      </c>
      <c r="CY632">
        <v>1</v>
      </c>
      <c r="CZ632">
        <v>0</v>
      </c>
      <c r="DA632">
        <v>0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"11/08/2021 17:56:48.534"</f>
        <v>11/08/2021 17:56:48.534</v>
      </c>
      <c r="C633" t="str">
        <f t="shared" si="28"/>
        <v>FFDFD3C0</v>
      </c>
      <c r="D633" t="s">
        <v>113</v>
      </c>
      <c r="E633">
        <v>4</v>
      </c>
      <c r="H633">
        <v>10</v>
      </c>
      <c r="I633" t="s">
        <v>114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"17:56:48.180"</f>
        <v>17:56:48.180</v>
      </c>
      <c r="T633" t="str">
        <f>"17:56:47.680"</f>
        <v>17:56:47.680</v>
      </c>
      <c r="U633" t="str">
        <f t="shared" si="27"/>
        <v>A38EF2</v>
      </c>
      <c r="V633">
        <v>0</v>
      </c>
      <c r="W633">
        <v>0</v>
      </c>
      <c r="X633">
        <v>2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1</v>
      </c>
      <c r="AI633" t="s">
        <v>386</v>
      </c>
      <c r="AJ633">
        <v>33.799073999999997</v>
      </c>
      <c r="AK633" t="s">
        <v>387</v>
      </c>
      <c r="AL633">
        <v>-84.901206000000002</v>
      </c>
      <c r="AM633">
        <v>25</v>
      </c>
      <c r="AN633">
        <v>1975</v>
      </c>
      <c r="AO633" t="s">
        <v>128</v>
      </c>
      <c r="AP633">
        <v>-82</v>
      </c>
      <c r="AQ633">
        <v>5</v>
      </c>
      <c r="AR633">
        <v>128</v>
      </c>
      <c r="AZ633">
        <v>1200</v>
      </c>
      <c r="BA633">
        <v>1</v>
      </c>
      <c r="BB633" t="str">
        <f t="shared" si="29"/>
        <v xml:space="preserve">N3284F  </v>
      </c>
      <c r="BC633">
        <v>1</v>
      </c>
      <c r="BE633">
        <v>0</v>
      </c>
      <c r="BF633">
        <v>0</v>
      </c>
      <c r="BG633">
        <v>0</v>
      </c>
      <c r="BH633">
        <v>2200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"17:56:48.180"</f>
        <v>17:56:48.180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5</v>
      </c>
      <c r="CP633" t="s">
        <v>118</v>
      </c>
      <c r="CQ633">
        <v>220</v>
      </c>
      <c r="CR633">
        <v>2</v>
      </c>
      <c r="CW633">
        <v>1643800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"11/08/2021 17:56:48.534"</f>
        <v>11/08/2021 17:56:48.534</v>
      </c>
      <c r="C634" t="str">
        <f t="shared" si="28"/>
        <v>FFDFD3C0</v>
      </c>
      <c r="D634" t="s">
        <v>124</v>
      </c>
      <c r="E634">
        <v>8</v>
      </c>
      <c r="H634">
        <v>176</v>
      </c>
      <c r="I634" t="s">
        <v>114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"17:56:48.180"</f>
        <v>17:56:48.180</v>
      </c>
      <c r="T634" t="str">
        <f>"17:56:47.680"</f>
        <v>17:56:47.680</v>
      </c>
      <c r="U634" t="str">
        <f t="shared" si="27"/>
        <v>A38EF2</v>
      </c>
      <c r="V634">
        <v>0</v>
      </c>
      <c r="W634">
        <v>0</v>
      </c>
      <c r="X634">
        <v>2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386</v>
      </c>
      <c r="AJ634">
        <v>33.799073999999997</v>
      </c>
      <c r="AK634" t="s">
        <v>387</v>
      </c>
      <c r="AL634">
        <v>-84.901206000000002</v>
      </c>
      <c r="AM634">
        <v>25</v>
      </c>
      <c r="AN634">
        <v>1975</v>
      </c>
      <c r="AO634" t="s">
        <v>128</v>
      </c>
      <c r="AP634">
        <v>-82</v>
      </c>
      <c r="AQ634">
        <v>5</v>
      </c>
      <c r="AR634">
        <v>128</v>
      </c>
      <c r="AZ634">
        <v>1200</v>
      </c>
      <c r="BA634">
        <v>1</v>
      </c>
      <c r="BB634" t="str">
        <f t="shared" si="29"/>
        <v xml:space="preserve">N3284F  </v>
      </c>
      <c r="BC634">
        <v>1</v>
      </c>
      <c r="BE634">
        <v>0</v>
      </c>
      <c r="BF634">
        <v>0</v>
      </c>
      <c r="BG634">
        <v>0</v>
      </c>
      <c r="BH634">
        <v>2200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"17:56:48.180"</f>
        <v>17:56:48.180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5</v>
      </c>
      <c r="CP634" t="s">
        <v>118</v>
      </c>
      <c r="CQ634">
        <v>220</v>
      </c>
      <c r="CR634">
        <v>2</v>
      </c>
      <c r="CW634">
        <v>1643800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"11/08/2021 17:56:48.534"</f>
        <v>11/08/2021 17:56:48.534</v>
      </c>
      <c r="C635" t="str">
        <f t="shared" si="28"/>
        <v>FFDFD3C0</v>
      </c>
      <c r="D635" t="s">
        <v>121</v>
      </c>
      <c r="E635">
        <v>4</v>
      </c>
      <c r="F635">
        <v>2004</v>
      </c>
      <c r="G635" t="s">
        <v>122</v>
      </c>
      <c r="J635" t="s">
        <v>123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"17:56:48.180"</f>
        <v>17:56:48.180</v>
      </c>
      <c r="T635" t="str">
        <f>"17:56:47.680"</f>
        <v>17:56:47.680</v>
      </c>
      <c r="U635" t="str">
        <f t="shared" si="27"/>
        <v>A38EF2</v>
      </c>
      <c r="V635">
        <v>0</v>
      </c>
      <c r="W635">
        <v>0</v>
      </c>
      <c r="X635">
        <v>2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386</v>
      </c>
      <c r="AJ635">
        <v>33.799073999999997</v>
      </c>
      <c r="AK635" t="s">
        <v>387</v>
      </c>
      <c r="AL635">
        <v>-84.901206000000002</v>
      </c>
      <c r="AM635">
        <v>25</v>
      </c>
      <c r="AN635">
        <v>1975</v>
      </c>
      <c r="AO635" t="s">
        <v>128</v>
      </c>
      <c r="AP635">
        <v>-82</v>
      </c>
      <c r="AQ635">
        <v>5</v>
      </c>
      <c r="AR635">
        <v>128</v>
      </c>
      <c r="AZ635">
        <v>1200</v>
      </c>
      <c r="BA635">
        <v>1</v>
      </c>
      <c r="BB635" t="str">
        <f t="shared" si="29"/>
        <v xml:space="preserve">N3284F  </v>
      </c>
      <c r="BC635">
        <v>1</v>
      </c>
      <c r="BE635">
        <v>0</v>
      </c>
      <c r="BF635">
        <v>0</v>
      </c>
      <c r="BG635">
        <v>0</v>
      </c>
      <c r="BH635">
        <v>2200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"17:56:48.180"</f>
        <v>17:56:48.180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5</v>
      </c>
      <c r="CP635" t="s">
        <v>118</v>
      </c>
      <c r="CQ635">
        <v>220</v>
      </c>
      <c r="CR635">
        <v>2</v>
      </c>
      <c r="CW635">
        <v>1643800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"11/08/2021 17:56:49.268"</f>
        <v>11/08/2021 17:56:49.268</v>
      </c>
      <c r="C636" t="str">
        <f t="shared" si="28"/>
        <v>FFDFD3C0</v>
      </c>
      <c r="D636" t="s">
        <v>119</v>
      </c>
      <c r="E636">
        <v>5</v>
      </c>
      <c r="F636">
        <v>1005</v>
      </c>
      <c r="G636" t="s">
        <v>114</v>
      </c>
      <c r="J636" t="s">
        <v>120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"17:56:49.055"</f>
        <v>17:56:49.055</v>
      </c>
      <c r="T636" t="str">
        <f>"17:56:48.655"</f>
        <v>17:56:48.655</v>
      </c>
      <c r="U636" t="str">
        <f t="shared" si="27"/>
        <v>A38EF2</v>
      </c>
      <c r="V636">
        <v>0</v>
      </c>
      <c r="W636">
        <v>0</v>
      </c>
      <c r="X636">
        <v>2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386</v>
      </c>
      <c r="AJ636">
        <v>33.799073999999997</v>
      </c>
      <c r="AK636" t="s">
        <v>388</v>
      </c>
      <c r="AL636">
        <v>-84.901593000000005</v>
      </c>
      <c r="AM636">
        <v>25</v>
      </c>
      <c r="AN636">
        <v>1975</v>
      </c>
      <c r="AO636" t="s">
        <v>128</v>
      </c>
      <c r="AP636">
        <v>-81</v>
      </c>
      <c r="AQ636">
        <v>5</v>
      </c>
      <c r="AR636">
        <v>-64</v>
      </c>
      <c r="AZ636">
        <v>1200</v>
      </c>
      <c r="BA636">
        <v>1</v>
      </c>
      <c r="BB636" t="str">
        <f t="shared" si="29"/>
        <v xml:space="preserve">N3284F  </v>
      </c>
      <c r="BC636">
        <v>1</v>
      </c>
      <c r="BE636">
        <v>0</v>
      </c>
      <c r="BF636">
        <v>0</v>
      </c>
      <c r="BG636">
        <v>0</v>
      </c>
      <c r="BH636">
        <v>2200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"17:56:49.055"</f>
        <v>17:56:49.055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5</v>
      </c>
      <c r="CP636" t="s">
        <v>118</v>
      </c>
      <c r="CQ636">
        <v>217</v>
      </c>
      <c r="CR636">
        <v>1</v>
      </c>
      <c r="CW636">
        <v>14883700</v>
      </c>
      <c r="CY636">
        <v>1</v>
      </c>
      <c r="CZ636">
        <v>0</v>
      </c>
      <c r="DA636">
        <v>0</v>
      </c>
      <c r="DB636">
        <v>0</v>
      </c>
      <c r="DC636">
        <v>0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"11/08/2021 17:56:49.268"</f>
        <v>11/08/2021 17:56:49.268</v>
      </c>
      <c r="C637" t="str">
        <f t="shared" si="28"/>
        <v>FFDFD3C0</v>
      </c>
      <c r="D637" t="s">
        <v>113</v>
      </c>
      <c r="E637">
        <v>4</v>
      </c>
      <c r="H637">
        <v>10</v>
      </c>
      <c r="I637" t="s">
        <v>114</v>
      </c>
      <c r="J637" t="s">
        <v>115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"17:56:49.055"</f>
        <v>17:56:49.055</v>
      </c>
      <c r="T637" t="str">
        <f>"17:56:48.655"</f>
        <v>17:56:48.655</v>
      </c>
      <c r="U637" t="str">
        <f t="shared" si="27"/>
        <v>A38EF2</v>
      </c>
      <c r="V637">
        <v>0</v>
      </c>
      <c r="W637">
        <v>0</v>
      </c>
      <c r="X637">
        <v>2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1</v>
      </c>
      <c r="AI637" t="s">
        <v>386</v>
      </c>
      <c r="AJ637">
        <v>33.799073999999997</v>
      </c>
      <c r="AK637" t="s">
        <v>388</v>
      </c>
      <c r="AL637">
        <v>-84.901593000000005</v>
      </c>
      <c r="AM637">
        <v>25</v>
      </c>
      <c r="AN637">
        <v>1975</v>
      </c>
      <c r="AO637" t="s">
        <v>128</v>
      </c>
      <c r="AP637">
        <v>-81</v>
      </c>
      <c r="AQ637">
        <v>5</v>
      </c>
      <c r="AR637">
        <v>-64</v>
      </c>
      <c r="AZ637">
        <v>1200</v>
      </c>
      <c r="BA637">
        <v>1</v>
      </c>
      <c r="BB637" t="str">
        <f t="shared" si="29"/>
        <v xml:space="preserve">N3284F  </v>
      </c>
      <c r="BC637">
        <v>1</v>
      </c>
      <c r="BE637">
        <v>0</v>
      </c>
      <c r="BF637">
        <v>0</v>
      </c>
      <c r="BG637">
        <v>0</v>
      </c>
      <c r="BH637">
        <v>2200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"17:56:49.055"</f>
        <v>17:56:49.055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5</v>
      </c>
      <c r="CP637" t="s">
        <v>118</v>
      </c>
      <c r="CQ637">
        <v>217</v>
      </c>
      <c r="CR637">
        <v>1</v>
      </c>
      <c r="CW637">
        <v>14883700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"11/08/2021 17:56:49.268"</f>
        <v>11/08/2021 17:56:49.268</v>
      </c>
      <c r="C638" t="str">
        <f t="shared" si="28"/>
        <v>FFDFD3C0</v>
      </c>
      <c r="D638" t="s">
        <v>124</v>
      </c>
      <c r="E638">
        <v>8</v>
      </c>
      <c r="H638">
        <v>176</v>
      </c>
      <c r="I638" t="s">
        <v>114</v>
      </c>
      <c r="J638" t="s">
        <v>125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"17:56:49.055"</f>
        <v>17:56:49.055</v>
      </c>
      <c r="T638" t="str">
        <f>"17:56:48.655"</f>
        <v>17:56:48.655</v>
      </c>
      <c r="U638" t="str">
        <f t="shared" si="27"/>
        <v>A38EF2</v>
      </c>
      <c r="V638">
        <v>0</v>
      </c>
      <c r="W638">
        <v>0</v>
      </c>
      <c r="X638">
        <v>2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386</v>
      </c>
      <c r="AJ638">
        <v>33.799073999999997</v>
      </c>
      <c r="AK638" t="s">
        <v>388</v>
      </c>
      <c r="AL638">
        <v>-84.901593000000005</v>
      </c>
      <c r="AM638">
        <v>25</v>
      </c>
      <c r="AN638">
        <v>1975</v>
      </c>
      <c r="AO638" t="s">
        <v>128</v>
      </c>
      <c r="AP638">
        <v>-81</v>
      </c>
      <c r="AQ638">
        <v>5</v>
      </c>
      <c r="AR638">
        <v>-64</v>
      </c>
      <c r="AZ638">
        <v>1200</v>
      </c>
      <c r="BA638">
        <v>1</v>
      </c>
      <c r="BB638" t="str">
        <f t="shared" si="29"/>
        <v xml:space="preserve">N3284F  </v>
      </c>
      <c r="BC638">
        <v>1</v>
      </c>
      <c r="BE638">
        <v>0</v>
      </c>
      <c r="BF638">
        <v>0</v>
      </c>
      <c r="BG638">
        <v>0</v>
      </c>
      <c r="BH638">
        <v>2200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"17:56:49.055"</f>
        <v>17:56:49.055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5</v>
      </c>
      <c r="CP638" t="s">
        <v>118</v>
      </c>
      <c r="CQ638">
        <v>217</v>
      </c>
      <c r="CR638">
        <v>1</v>
      </c>
      <c r="CW638">
        <v>14883700</v>
      </c>
      <c r="CY638">
        <v>1</v>
      </c>
      <c r="CZ638">
        <v>0</v>
      </c>
      <c r="DA638">
        <v>1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"11/08/2021 17:56:49.268"</f>
        <v>11/08/2021 17:56:49.268</v>
      </c>
      <c r="C639" t="str">
        <f t="shared" si="28"/>
        <v>FFDFD3C0</v>
      </c>
      <c r="D639" t="s">
        <v>121</v>
      </c>
      <c r="E639">
        <v>4</v>
      </c>
      <c r="F639">
        <v>2004</v>
      </c>
      <c r="G639" t="s">
        <v>122</v>
      </c>
      <c r="J639" t="s">
        <v>123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"17:56:49.055"</f>
        <v>17:56:49.055</v>
      </c>
      <c r="T639" t="str">
        <f>"17:56:48.655"</f>
        <v>17:56:48.655</v>
      </c>
      <c r="U639" t="str">
        <f t="shared" si="27"/>
        <v>A38EF2</v>
      </c>
      <c r="V639">
        <v>0</v>
      </c>
      <c r="W639">
        <v>0</v>
      </c>
      <c r="X639">
        <v>2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386</v>
      </c>
      <c r="AJ639">
        <v>33.799073999999997</v>
      </c>
      <c r="AK639" t="s">
        <v>388</v>
      </c>
      <c r="AL639">
        <v>-84.901593000000005</v>
      </c>
      <c r="AM639">
        <v>25</v>
      </c>
      <c r="AN639">
        <v>1975</v>
      </c>
      <c r="AO639" t="s">
        <v>128</v>
      </c>
      <c r="AP639">
        <v>-81</v>
      </c>
      <c r="AQ639">
        <v>5</v>
      </c>
      <c r="AR639">
        <v>-64</v>
      </c>
      <c r="AZ639">
        <v>1200</v>
      </c>
      <c r="BA639">
        <v>1</v>
      </c>
      <c r="BB639" t="str">
        <f t="shared" si="29"/>
        <v xml:space="preserve">N3284F  </v>
      </c>
      <c r="BC639">
        <v>1</v>
      </c>
      <c r="BE639">
        <v>0</v>
      </c>
      <c r="BF639">
        <v>0</v>
      </c>
      <c r="BG639">
        <v>0</v>
      </c>
      <c r="BH639">
        <v>2200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"17:56:49.055"</f>
        <v>17:56:49.055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5</v>
      </c>
      <c r="CP639" t="s">
        <v>118</v>
      </c>
      <c r="CQ639">
        <v>217</v>
      </c>
      <c r="CR639">
        <v>1</v>
      </c>
      <c r="CW639">
        <v>14883700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"11/08/2021 17:56:50.409"</f>
        <v>11/08/2021 17:56:50.409</v>
      </c>
      <c r="C640" t="str">
        <f t="shared" si="28"/>
        <v>FFDFD3C0</v>
      </c>
      <c r="D640" t="s">
        <v>119</v>
      </c>
      <c r="E640">
        <v>5</v>
      </c>
      <c r="F640">
        <v>1005</v>
      </c>
      <c r="G640" t="s">
        <v>114</v>
      </c>
      <c r="J640" t="s">
        <v>120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"17:56:50.039"</f>
        <v>17:56:50.039</v>
      </c>
      <c r="T640" t="str">
        <f>"17:56:49.639"</f>
        <v>17:56:49.639</v>
      </c>
      <c r="U640" t="str">
        <f t="shared" si="27"/>
        <v>A38EF2</v>
      </c>
      <c r="V640">
        <v>0</v>
      </c>
      <c r="W640">
        <v>0</v>
      </c>
      <c r="X640">
        <v>2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1</v>
      </c>
      <c r="AI640" t="s">
        <v>389</v>
      </c>
      <c r="AJ640">
        <v>33.799117000000003</v>
      </c>
      <c r="AK640" t="s">
        <v>390</v>
      </c>
      <c r="AL640">
        <v>-84.902000000000001</v>
      </c>
      <c r="AM640">
        <v>25</v>
      </c>
      <c r="AN640">
        <v>1975</v>
      </c>
      <c r="AO640" t="s">
        <v>128</v>
      </c>
      <c r="AP640">
        <v>-81</v>
      </c>
      <c r="AQ640">
        <v>6</v>
      </c>
      <c r="AR640">
        <v>-128</v>
      </c>
      <c r="AZ640">
        <v>1200</v>
      </c>
      <c r="BA640">
        <v>1</v>
      </c>
      <c r="BB640" t="str">
        <f t="shared" si="29"/>
        <v xml:space="preserve">N3284F  </v>
      </c>
      <c r="BC640">
        <v>1</v>
      </c>
      <c r="BE640">
        <v>0</v>
      </c>
      <c r="BF640">
        <v>0</v>
      </c>
      <c r="BG640">
        <v>0</v>
      </c>
      <c r="BH640">
        <v>2200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"17:56:50.044"</f>
        <v>17:56:50.044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5</v>
      </c>
      <c r="CP640" t="s">
        <v>118</v>
      </c>
      <c r="CQ640">
        <v>220</v>
      </c>
      <c r="CR640">
        <v>2</v>
      </c>
      <c r="CW640">
        <v>1646637</v>
      </c>
      <c r="CY640">
        <v>1</v>
      </c>
      <c r="CZ640">
        <v>0</v>
      </c>
      <c r="DA640">
        <v>0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"11/08/2021 17:56:50.409"</f>
        <v>11/08/2021 17:56:50.409</v>
      </c>
      <c r="C641" t="str">
        <f t="shared" si="28"/>
        <v>FFDFD3C0</v>
      </c>
      <c r="D641" t="s">
        <v>113</v>
      </c>
      <c r="E641">
        <v>4</v>
      </c>
      <c r="H641">
        <v>10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"17:56:50.039"</f>
        <v>17:56:50.039</v>
      </c>
      <c r="T641" t="str">
        <f>"17:56:49.639"</f>
        <v>17:56:49.639</v>
      </c>
      <c r="U641" t="str">
        <f t="shared" si="27"/>
        <v>A38EF2</v>
      </c>
      <c r="V641">
        <v>0</v>
      </c>
      <c r="W641">
        <v>0</v>
      </c>
      <c r="X641">
        <v>2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389</v>
      </c>
      <c r="AJ641">
        <v>33.799117000000003</v>
      </c>
      <c r="AK641" t="s">
        <v>390</v>
      </c>
      <c r="AL641">
        <v>-84.902000000000001</v>
      </c>
      <c r="AM641">
        <v>25</v>
      </c>
      <c r="AN641">
        <v>1975</v>
      </c>
      <c r="AO641" t="s">
        <v>128</v>
      </c>
      <c r="AP641">
        <v>-81</v>
      </c>
      <c r="AQ641">
        <v>6</v>
      </c>
      <c r="AR641">
        <v>-128</v>
      </c>
      <c r="AZ641">
        <v>1200</v>
      </c>
      <c r="BA641">
        <v>1</v>
      </c>
      <c r="BB641" t="str">
        <f t="shared" si="29"/>
        <v xml:space="preserve">N3284F  </v>
      </c>
      <c r="BC641">
        <v>1</v>
      </c>
      <c r="BE641">
        <v>0</v>
      </c>
      <c r="BF641">
        <v>0</v>
      </c>
      <c r="BG641">
        <v>0</v>
      </c>
      <c r="BH641">
        <v>2200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"17:56:50.044"</f>
        <v>17:56:50.044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5</v>
      </c>
      <c r="CP641" t="s">
        <v>118</v>
      </c>
      <c r="CQ641">
        <v>220</v>
      </c>
      <c r="CR641">
        <v>2</v>
      </c>
      <c r="CW641">
        <v>1646637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"11/08/2021 17:56:50.409"</f>
        <v>11/08/2021 17:56:50.409</v>
      </c>
      <c r="C642" t="str">
        <f t="shared" si="28"/>
        <v>FFDFD3C0</v>
      </c>
      <c r="D642" t="s">
        <v>124</v>
      </c>
      <c r="E642">
        <v>8</v>
      </c>
      <c r="H642">
        <v>176</v>
      </c>
      <c r="I642" t="s">
        <v>114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"17:56:50.039"</f>
        <v>17:56:50.039</v>
      </c>
      <c r="T642" t="str">
        <f>"17:56:49.639"</f>
        <v>17:56:49.639</v>
      </c>
      <c r="U642" t="str">
        <f t="shared" ref="U642:U705" si="30">"A38EF2"</f>
        <v>A38EF2</v>
      </c>
      <c r="V642">
        <v>0</v>
      </c>
      <c r="W642">
        <v>0</v>
      </c>
      <c r="X642">
        <v>2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389</v>
      </c>
      <c r="AJ642">
        <v>33.799117000000003</v>
      </c>
      <c r="AK642" t="s">
        <v>390</v>
      </c>
      <c r="AL642">
        <v>-84.902000000000001</v>
      </c>
      <c r="AM642">
        <v>25</v>
      </c>
      <c r="AN642">
        <v>1975</v>
      </c>
      <c r="AO642" t="s">
        <v>128</v>
      </c>
      <c r="AP642">
        <v>-81</v>
      </c>
      <c r="AQ642">
        <v>6</v>
      </c>
      <c r="AR642">
        <v>-128</v>
      </c>
      <c r="AZ642">
        <v>1200</v>
      </c>
      <c r="BA642">
        <v>1</v>
      </c>
      <c r="BB642" t="str">
        <f t="shared" si="29"/>
        <v xml:space="preserve">N3284F  </v>
      </c>
      <c r="BC642">
        <v>1</v>
      </c>
      <c r="BE642">
        <v>0</v>
      </c>
      <c r="BF642">
        <v>0</v>
      </c>
      <c r="BG642">
        <v>0</v>
      </c>
      <c r="BH642">
        <v>2200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"17:56:50.044"</f>
        <v>17:56:50.044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5</v>
      </c>
      <c r="CP642" t="s">
        <v>118</v>
      </c>
      <c r="CQ642">
        <v>220</v>
      </c>
      <c r="CR642">
        <v>2</v>
      </c>
      <c r="CW642">
        <v>1646637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"11/08/2021 17:56:50.409"</f>
        <v>11/08/2021 17:56:50.409</v>
      </c>
      <c r="C643" t="str">
        <f t="shared" ref="C643:C706" si="31">"FFDFD3C0"</f>
        <v>FFDFD3C0</v>
      </c>
      <c r="D643" t="s">
        <v>121</v>
      </c>
      <c r="E643">
        <v>4</v>
      </c>
      <c r="F643">
        <v>2004</v>
      </c>
      <c r="G643" t="s">
        <v>122</v>
      </c>
      <c r="J643" t="s">
        <v>123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"17:56:50.039"</f>
        <v>17:56:50.039</v>
      </c>
      <c r="T643" t="str">
        <f>"17:56:49.639"</f>
        <v>17:56:49.639</v>
      </c>
      <c r="U643" t="str">
        <f t="shared" si="30"/>
        <v>A38EF2</v>
      </c>
      <c r="V643">
        <v>0</v>
      </c>
      <c r="W643">
        <v>0</v>
      </c>
      <c r="X643">
        <v>2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389</v>
      </c>
      <c r="AJ643">
        <v>33.799117000000003</v>
      </c>
      <c r="AK643" t="s">
        <v>390</v>
      </c>
      <c r="AL643">
        <v>-84.902000000000001</v>
      </c>
      <c r="AM643">
        <v>25</v>
      </c>
      <c r="AN643">
        <v>1975</v>
      </c>
      <c r="AO643" t="s">
        <v>128</v>
      </c>
      <c r="AP643">
        <v>-81</v>
      </c>
      <c r="AQ643">
        <v>6</v>
      </c>
      <c r="AR643">
        <v>-128</v>
      </c>
      <c r="AZ643">
        <v>1200</v>
      </c>
      <c r="BA643">
        <v>1</v>
      </c>
      <c r="BB643" t="str">
        <f t="shared" ref="BB643:BB706" si="32">"N3284F  "</f>
        <v xml:space="preserve">N3284F  </v>
      </c>
      <c r="BC643">
        <v>1</v>
      </c>
      <c r="BE643">
        <v>0</v>
      </c>
      <c r="BF643">
        <v>0</v>
      </c>
      <c r="BG643">
        <v>0</v>
      </c>
      <c r="BH643">
        <v>2200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"17:56:50.044"</f>
        <v>17:56:50.044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5</v>
      </c>
      <c r="CP643" t="s">
        <v>118</v>
      </c>
      <c r="CQ643">
        <v>220</v>
      </c>
      <c r="CR643">
        <v>2</v>
      </c>
      <c r="CW643">
        <v>1646637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"11/08/2021 17:56:51.253"</f>
        <v>11/08/2021 17:56:51.253</v>
      </c>
      <c r="C644" t="str">
        <f t="shared" si="31"/>
        <v>FFDFD3C0</v>
      </c>
      <c r="D644" t="s">
        <v>121</v>
      </c>
      <c r="E644">
        <v>4</v>
      </c>
      <c r="F644">
        <v>2004</v>
      </c>
      <c r="G644" t="s">
        <v>122</v>
      </c>
      <c r="J644" t="s">
        <v>123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"17:56:50.938"</f>
        <v>17:56:50.938</v>
      </c>
      <c r="T644" t="str">
        <f>"17:56:50.138"</f>
        <v>17:56:50.138</v>
      </c>
      <c r="U644" t="str">
        <f t="shared" si="30"/>
        <v>A38EF2</v>
      </c>
      <c r="V644">
        <v>0</v>
      </c>
      <c r="W644">
        <v>0</v>
      </c>
      <c r="X644">
        <v>2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389</v>
      </c>
      <c r="AJ644">
        <v>33.799117000000003</v>
      </c>
      <c r="AK644" t="s">
        <v>391</v>
      </c>
      <c r="AL644">
        <v>-84.902407999999994</v>
      </c>
      <c r="AM644">
        <v>25</v>
      </c>
      <c r="AN644">
        <v>1975</v>
      </c>
      <c r="AO644" t="s">
        <v>128</v>
      </c>
      <c r="AP644">
        <v>-80</v>
      </c>
      <c r="AQ644">
        <v>6</v>
      </c>
      <c r="AR644">
        <v>-128</v>
      </c>
      <c r="AZ644">
        <v>1200</v>
      </c>
      <c r="BA644">
        <v>1</v>
      </c>
      <c r="BB644" t="str">
        <f t="shared" si="32"/>
        <v xml:space="preserve">N3284F  </v>
      </c>
      <c r="BC644">
        <v>1</v>
      </c>
      <c r="BE644">
        <v>0</v>
      </c>
      <c r="BF644">
        <v>0</v>
      </c>
      <c r="BG644">
        <v>0</v>
      </c>
      <c r="BH644">
        <v>2200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"17:56:50.939"</f>
        <v>17:56:50.939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5</v>
      </c>
      <c r="CP644" t="s">
        <v>118</v>
      </c>
      <c r="CQ644">
        <v>220</v>
      </c>
      <c r="CR644">
        <v>2</v>
      </c>
      <c r="CW644">
        <v>1648018</v>
      </c>
      <c r="CY644">
        <v>1</v>
      </c>
      <c r="CZ644">
        <v>0</v>
      </c>
      <c r="DA644">
        <v>0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"11/08/2021 17:56:51.346"</f>
        <v>11/08/2021 17:56:51.346</v>
      </c>
      <c r="C645" t="str">
        <f t="shared" si="31"/>
        <v>FFDFD3C0</v>
      </c>
      <c r="D645" t="s">
        <v>119</v>
      </c>
      <c r="E645">
        <v>5</v>
      </c>
      <c r="F645">
        <v>1005</v>
      </c>
      <c r="G645" t="s">
        <v>114</v>
      </c>
      <c r="J645" t="s">
        <v>120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"17:56:50.938"</f>
        <v>17:56:50.938</v>
      </c>
      <c r="T645" t="str">
        <f>"17:56:50.138"</f>
        <v>17:56:50.138</v>
      </c>
      <c r="U645" t="str">
        <f t="shared" si="30"/>
        <v>A38EF2</v>
      </c>
      <c r="V645">
        <v>0</v>
      </c>
      <c r="W645">
        <v>0</v>
      </c>
      <c r="X645">
        <v>2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389</v>
      </c>
      <c r="AJ645">
        <v>33.799117000000003</v>
      </c>
      <c r="AK645" t="s">
        <v>391</v>
      </c>
      <c r="AL645">
        <v>-84.902407999999994</v>
      </c>
      <c r="AM645">
        <v>25</v>
      </c>
      <c r="AN645">
        <v>1975</v>
      </c>
      <c r="AO645" t="s">
        <v>128</v>
      </c>
      <c r="AP645">
        <v>-80</v>
      </c>
      <c r="AQ645">
        <v>6</v>
      </c>
      <c r="AR645">
        <v>-128</v>
      </c>
      <c r="AZ645">
        <v>1200</v>
      </c>
      <c r="BA645">
        <v>1</v>
      </c>
      <c r="BB645" t="str">
        <f t="shared" si="32"/>
        <v xml:space="preserve">N3284F  </v>
      </c>
      <c r="BC645">
        <v>1</v>
      </c>
      <c r="BE645">
        <v>0</v>
      </c>
      <c r="BF645">
        <v>0</v>
      </c>
      <c r="BG645">
        <v>0</v>
      </c>
      <c r="BH645">
        <v>2200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"17:56:50.939"</f>
        <v>17:56:50.939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5</v>
      </c>
      <c r="CP645" t="s">
        <v>118</v>
      </c>
      <c r="CQ645">
        <v>220</v>
      </c>
      <c r="CR645">
        <v>2</v>
      </c>
      <c r="CW645">
        <v>1648018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"11/08/2021 17:56:51.346"</f>
        <v>11/08/2021 17:56:51.346</v>
      </c>
      <c r="C646" t="str">
        <f t="shared" si="31"/>
        <v>FFDFD3C0</v>
      </c>
      <c r="D646" t="s">
        <v>113</v>
      </c>
      <c r="E646">
        <v>4</v>
      </c>
      <c r="H646">
        <v>10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"17:56:50.938"</f>
        <v>17:56:50.938</v>
      </c>
      <c r="T646" t="str">
        <f>"17:56:50.138"</f>
        <v>17:56:50.138</v>
      </c>
      <c r="U646" t="str">
        <f t="shared" si="30"/>
        <v>A38EF2</v>
      </c>
      <c r="V646">
        <v>0</v>
      </c>
      <c r="W646">
        <v>0</v>
      </c>
      <c r="X646">
        <v>2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389</v>
      </c>
      <c r="AJ646">
        <v>33.799117000000003</v>
      </c>
      <c r="AK646" t="s">
        <v>391</v>
      </c>
      <c r="AL646">
        <v>-84.902407999999994</v>
      </c>
      <c r="AM646">
        <v>25</v>
      </c>
      <c r="AN646">
        <v>1975</v>
      </c>
      <c r="AO646" t="s">
        <v>128</v>
      </c>
      <c r="AP646">
        <v>-80</v>
      </c>
      <c r="AQ646">
        <v>6</v>
      </c>
      <c r="AR646">
        <v>-128</v>
      </c>
      <c r="AZ646">
        <v>1200</v>
      </c>
      <c r="BA646">
        <v>1</v>
      </c>
      <c r="BB646" t="str">
        <f t="shared" si="32"/>
        <v xml:space="preserve">N3284F  </v>
      </c>
      <c r="BC646">
        <v>1</v>
      </c>
      <c r="BE646">
        <v>0</v>
      </c>
      <c r="BF646">
        <v>0</v>
      </c>
      <c r="BG646">
        <v>0</v>
      </c>
      <c r="BH646">
        <v>2200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"17:56:50.939"</f>
        <v>17:56:50.939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5</v>
      </c>
      <c r="CP646" t="s">
        <v>118</v>
      </c>
      <c r="CQ646">
        <v>220</v>
      </c>
      <c r="CR646">
        <v>2</v>
      </c>
      <c r="CW646">
        <v>1648018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"11/08/2021 17:56:51.346"</f>
        <v>11/08/2021 17:56:51.346</v>
      </c>
      <c r="C647" t="str">
        <f t="shared" si="31"/>
        <v>FFDFD3C0</v>
      </c>
      <c r="D647" t="s">
        <v>124</v>
      </c>
      <c r="E647">
        <v>8</v>
      </c>
      <c r="H647">
        <v>176</v>
      </c>
      <c r="I647" t="s">
        <v>114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"17:56:50.938"</f>
        <v>17:56:50.938</v>
      </c>
      <c r="T647" t="str">
        <f>"17:56:50.138"</f>
        <v>17:56:50.138</v>
      </c>
      <c r="U647" t="str">
        <f t="shared" si="30"/>
        <v>A38EF2</v>
      </c>
      <c r="V647">
        <v>0</v>
      </c>
      <c r="W647">
        <v>0</v>
      </c>
      <c r="X647">
        <v>2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389</v>
      </c>
      <c r="AJ647">
        <v>33.799117000000003</v>
      </c>
      <c r="AK647" t="s">
        <v>391</v>
      </c>
      <c r="AL647">
        <v>-84.902407999999994</v>
      </c>
      <c r="AM647">
        <v>25</v>
      </c>
      <c r="AN647">
        <v>1975</v>
      </c>
      <c r="AO647" t="s">
        <v>128</v>
      </c>
      <c r="AP647">
        <v>-80</v>
      </c>
      <c r="AQ647">
        <v>6</v>
      </c>
      <c r="AR647">
        <v>-128</v>
      </c>
      <c r="AZ647">
        <v>1200</v>
      </c>
      <c r="BA647">
        <v>1</v>
      </c>
      <c r="BB647" t="str">
        <f t="shared" si="32"/>
        <v xml:space="preserve">N3284F  </v>
      </c>
      <c r="BC647">
        <v>1</v>
      </c>
      <c r="BE647">
        <v>0</v>
      </c>
      <c r="BF647">
        <v>0</v>
      </c>
      <c r="BG647">
        <v>0</v>
      </c>
      <c r="BH647">
        <v>2200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"17:56:50.939"</f>
        <v>17:56:50.939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5</v>
      </c>
      <c r="CP647" t="s">
        <v>118</v>
      </c>
      <c r="CQ647">
        <v>220</v>
      </c>
      <c r="CR647">
        <v>2</v>
      </c>
      <c r="CW647">
        <v>1648018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"11/08/2021 17:56:52.112"</f>
        <v>11/08/2021 17:56:52.112</v>
      </c>
      <c r="C648" t="str">
        <f t="shared" si="31"/>
        <v>FFDFD3C0</v>
      </c>
      <c r="D648" t="s">
        <v>119</v>
      </c>
      <c r="E648">
        <v>5</v>
      </c>
      <c r="F648">
        <v>1005</v>
      </c>
      <c r="G648" t="s">
        <v>114</v>
      </c>
      <c r="J648" t="s">
        <v>120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"17:56:51.914"</f>
        <v>17:56:51.914</v>
      </c>
      <c r="T648" t="str">
        <f>"17:56:51.014"</f>
        <v>17:56:51.014</v>
      </c>
      <c r="U648" t="str">
        <f t="shared" si="30"/>
        <v>A38EF2</v>
      </c>
      <c r="V648">
        <v>0</v>
      </c>
      <c r="W648">
        <v>0</v>
      </c>
      <c r="X648">
        <v>2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392</v>
      </c>
      <c r="AJ648">
        <v>33.799160000000001</v>
      </c>
      <c r="AK648" t="s">
        <v>393</v>
      </c>
      <c r="AL648">
        <v>-84.902859000000007</v>
      </c>
      <c r="AM648">
        <v>25</v>
      </c>
      <c r="AN648">
        <v>1975</v>
      </c>
      <c r="AO648" t="s">
        <v>128</v>
      </c>
      <c r="AP648">
        <v>-79</v>
      </c>
      <c r="AQ648">
        <v>5</v>
      </c>
      <c r="AR648">
        <v>0</v>
      </c>
      <c r="AZ648">
        <v>1200</v>
      </c>
      <c r="BA648">
        <v>1</v>
      </c>
      <c r="BB648" t="str">
        <f t="shared" si="32"/>
        <v xml:space="preserve">N3284F  </v>
      </c>
      <c r="BC648">
        <v>1</v>
      </c>
      <c r="BE648">
        <v>0</v>
      </c>
      <c r="BF648">
        <v>0</v>
      </c>
      <c r="BG648">
        <v>0</v>
      </c>
      <c r="BH648">
        <v>2200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"17:56:51.915"</f>
        <v>17:56:51.915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3</v>
      </c>
      <c r="CP648" t="s">
        <v>118</v>
      </c>
      <c r="CQ648">
        <v>220</v>
      </c>
      <c r="CR648">
        <v>3</v>
      </c>
      <c r="CW648">
        <v>5048353</v>
      </c>
      <c r="CY648">
        <v>1</v>
      </c>
      <c r="CZ648">
        <v>0</v>
      </c>
      <c r="DA648">
        <v>0</v>
      </c>
      <c r="DB648">
        <v>0</v>
      </c>
      <c r="DC648">
        <v>0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"11/08/2021 17:56:52.175"</f>
        <v>11/08/2021 17:56:52.175</v>
      </c>
      <c r="C649" t="str">
        <f t="shared" si="31"/>
        <v>FFDFD3C0</v>
      </c>
      <c r="D649" t="s">
        <v>113</v>
      </c>
      <c r="E649">
        <v>4</v>
      </c>
      <c r="H649">
        <v>10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"17:56:51.914"</f>
        <v>17:56:51.914</v>
      </c>
      <c r="T649" t="str">
        <f>"17:56:51.014"</f>
        <v>17:56:51.014</v>
      </c>
      <c r="U649" t="str">
        <f t="shared" si="30"/>
        <v>A38EF2</v>
      </c>
      <c r="V649">
        <v>0</v>
      </c>
      <c r="W649">
        <v>0</v>
      </c>
      <c r="X649">
        <v>2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392</v>
      </c>
      <c r="AJ649">
        <v>33.799160000000001</v>
      </c>
      <c r="AK649" t="s">
        <v>393</v>
      </c>
      <c r="AL649">
        <v>-84.902859000000007</v>
      </c>
      <c r="AM649">
        <v>25</v>
      </c>
      <c r="AN649">
        <v>1975</v>
      </c>
      <c r="AO649" t="s">
        <v>128</v>
      </c>
      <c r="AP649">
        <v>-79</v>
      </c>
      <c r="AQ649">
        <v>5</v>
      </c>
      <c r="AR649">
        <v>0</v>
      </c>
      <c r="AZ649">
        <v>1200</v>
      </c>
      <c r="BA649">
        <v>1</v>
      </c>
      <c r="BB649" t="str">
        <f t="shared" si="32"/>
        <v xml:space="preserve">N3284F  </v>
      </c>
      <c r="BC649">
        <v>1</v>
      </c>
      <c r="BE649">
        <v>0</v>
      </c>
      <c r="BF649">
        <v>0</v>
      </c>
      <c r="BG649">
        <v>0</v>
      </c>
      <c r="BH649">
        <v>2200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"17:56:51.915"</f>
        <v>17:56:51.915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3</v>
      </c>
      <c r="CP649" t="s">
        <v>118</v>
      </c>
      <c r="CQ649">
        <v>220</v>
      </c>
      <c r="CR649">
        <v>3</v>
      </c>
      <c r="CW649">
        <v>5048353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"11/08/2021 17:56:52.175"</f>
        <v>11/08/2021 17:56:52.175</v>
      </c>
      <c r="C650" t="str">
        <f t="shared" si="31"/>
        <v>FFDFD3C0</v>
      </c>
      <c r="D650" t="s">
        <v>124</v>
      </c>
      <c r="E650">
        <v>8</v>
      </c>
      <c r="H650">
        <v>176</v>
      </c>
      <c r="I650" t="s">
        <v>114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"17:56:51.914"</f>
        <v>17:56:51.914</v>
      </c>
      <c r="T650" t="str">
        <f>"17:56:51.014"</f>
        <v>17:56:51.014</v>
      </c>
      <c r="U650" t="str">
        <f t="shared" si="30"/>
        <v>A38EF2</v>
      </c>
      <c r="V650">
        <v>0</v>
      </c>
      <c r="W650">
        <v>0</v>
      </c>
      <c r="X650">
        <v>2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392</v>
      </c>
      <c r="AJ650">
        <v>33.799160000000001</v>
      </c>
      <c r="AK650" t="s">
        <v>393</v>
      </c>
      <c r="AL650">
        <v>-84.902859000000007</v>
      </c>
      <c r="AM650">
        <v>25</v>
      </c>
      <c r="AN650">
        <v>1975</v>
      </c>
      <c r="AO650" t="s">
        <v>128</v>
      </c>
      <c r="AP650">
        <v>-79</v>
      </c>
      <c r="AQ650">
        <v>5</v>
      </c>
      <c r="AR650">
        <v>0</v>
      </c>
      <c r="AZ650">
        <v>1200</v>
      </c>
      <c r="BA650">
        <v>1</v>
      </c>
      <c r="BB650" t="str">
        <f t="shared" si="32"/>
        <v xml:space="preserve">N3284F  </v>
      </c>
      <c r="BC650">
        <v>1</v>
      </c>
      <c r="BE650">
        <v>0</v>
      </c>
      <c r="BF650">
        <v>0</v>
      </c>
      <c r="BG650">
        <v>0</v>
      </c>
      <c r="BH650">
        <v>2200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"17:56:51.915"</f>
        <v>17:56:51.915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3</v>
      </c>
      <c r="CP650" t="s">
        <v>118</v>
      </c>
      <c r="CQ650">
        <v>220</v>
      </c>
      <c r="CR650">
        <v>3</v>
      </c>
      <c r="CW650">
        <v>5048353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"11/08/2021 17:56:52.253"</f>
        <v>11/08/2021 17:56:52.253</v>
      </c>
      <c r="C651" t="str">
        <f t="shared" si="31"/>
        <v>FFDFD3C0</v>
      </c>
      <c r="D651" t="s">
        <v>121</v>
      </c>
      <c r="E651">
        <v>4</v>
      </c>
      <c r="F651">
        <v>2004</v>
      </c>
      <c r="G651" t="s">
        <v>122</v>
      </c>
      <c r="J651" t="s">
        <v>123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"17:56:51.914"</f>
        <v>17:56:51.914</v>
      </c>
      <c r="T651" t="str">
        <f>"17:56:51.014"</f>
        <v>17:56:51.014</v>
      </c>
      <c r="U651" t="str">
        <f t="shared" si="30"/>
        <v>A38EF2</v>
      </c>
      <c r="V651">
        <v>0</v>
      </c>
      <c r="W651">
        <v>0</v>
      </c>
      <c r="X651">
        <v>2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392</v>
      </c>
      <c r="AJ651">
        <v>33.799160000000001</v>
      </c>
      <c r="AK651" t="s">
        <v>393</v>
      </c>
      <c r="AL651">
        <v>-84.902859000000007</v>
      </c>
      <c r="AM651">
        <v>25</v>
      </c>
      <c r="AN651">
        <v>1975</v>
      </c>
      <c r="AO651" t="s">
        <v>128</v>
      </c>
      <c r="AP651">
        <v>-79</v>
      </c>
      <c r="AQ651">
        <v>5</v>
      </c>
      <c r="AR651">
        <v>0</v>
      </c>
      <c r="AZ651">
        <v>1200</v>
      </c>
      <c r="BA651">
        <v>1</v>
      </c>
      <c r="BB651" t="str">
        <f t="shared" si="32"/>
        <v xml:space="preserve">N3284F  </v>
      </c>
      <c r="BC651">
        <v>1</v>
      </c>
      <c r="BE651">
        <v>0</v>
      </c>
      <c r="BF651">
        <v>0</v>
      </c>
      <c r="BG651">
        <v>0</v>
      </c>
      <c r="BH651">
        <v>2200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"17:56:51.915"</f>
        <v>17:56:51.915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3</v>
      </c>
      <c r="CP651" t="s">
        <v>118</v>
      </c>
      <c r="CQ651">
        <v>220</v>
      </c>
      <c r="CR651">
        <v>3</v>
      </c>
      <c r="CW651">
        <v>5048353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"11/08/2021 17:56:53.301"</f>
        <v>11/08/2021 17:56:53.301</v>
      </c>
      <c r="C652" t="str">
        <f t="shared" si="31"/>
        <v>FFDFD3C0</v>
      </c>
      <c r="D652" t="s">
        <v>119</v>
      </c>
      <c r="E652">
        <v>5</v>
      </c>
      <c r="F652">
        <v>1005</v>
      </c>
      <c r="G652" t="s">
        <v>114</v>
      </c>
      <c r="J652" t="s">
        <v>120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"17:56:52.953"</f>
        <v>17:56:52.953</v>
      </c>
      <c r="T652" t="str">
        <f>"17:56:52.453"</f>
        <v>17:56:52.453</v>
      </c>
      <c r="U652" t="str">
        <f t="shared" si="30"/>
        <v>A38EF2</v>
      </c>
      <c r="V652">
        <v>0</v>
      </c>
      <c r="W652">
        <v>0</v>
      </c>
      <c r="X652">
        <v>2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392</v>
      </c>
      <c r="AJ652">
        <v>33.799160000000001</v>
      </c>
      <c r="AK652" t="s">
        <v>394</v>
      </c>
      <c r="AL652">
        <v>-84.903288000000003</v>
      </c>
      <c r="AM652">
        <v>25</v>
      </c>
      <c r="AN652">
        <v>1950</v>
      </c>
      <c r="AO652" t="s">
        <v>128</v>
      </c>
      <c r="AP652">
        <v>-78</v>
      </c>
      <c r="AQ652">
        <v>4</v>
      </c>
      <c r="AR652">
        <v>64</v>
      </c>
      <c r="AZ652">
        <v>1200</v>
      </c>
      <c r="BA652">
        <v>1</v>
      </c>
      <c r="BB652" t="str">
        <f t="shared" si="32"/>
        <v xml:space="preserve">N3284F  </v>
      </c>
      <c r="BC652">
        <v>1</v>
      </c>
      <c r="BE652">
        <v>0</v>
      </c>
      <c r="BF652">
        <v>0</v>
      </c>
      <c r="BG652">
        <v>0</v>
      </c>
      <c r="BH652">
        <v>2175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"17:56:52.961"</f>
        <v>17:56:52.961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118</v>
      </c>
      <c r="CQ652">
        <v>219</v>
      </c>
      <c r="CR652">
        <v>3</v>
      </c>
      <c r="CW652">
        <v>10158977</v>
      </c>
      <c r="CY652">
        <v>1</v>
      </c>
      <c r="CZ652">
        <v>0</v>
      </c>
      <c r="DA652">
        <v>0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"11/08/2021 17:56:53.301"</f>
        <v>11/08/2021 17:56:53.301</v>
      </c>
      <c r="C653" t="str">
        <f t="shared" si="31"/>
        <v>FFDFD3C0</v>
      </c>
      <c r="D653" t="s">
        <v>113</v>
      </c>
      <c r="E653">
        <v>4</v>
      </c>
      <c r="H653">
        <v>10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"17:56:52.953"</f>
        <v>17:56:52.953</v>
      </c>
      <c r="T653" t="str">
        <f>"17:56:52.453"</f>
        <v>17:56:52.453</v>
      </c>
      <c r="U653" t="str">
        <f t="shared" si="30"/>
        <v>A38EF2</v>
      </c>
      <c r="V653">
        <v>0</v>
      </c>
      <c r="W653">
        <v>0</v>
      </c>
      <c r="X653">
        <v>2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392</v>
      </c>
      <c r="AJ653">
        <v>33.799160000000001</v>
      </c>
      <c r="AK653" t="s">
        <v>394</v>
      </c>
      <c r="AL653">
        <v>-84.903288000000003</v>
      </c>
      <c r="AM653">
        <v>25</v>
      </c>
      <c r="AN653">
        <v>1950</v>
      </c>
      <c r="AO653" t="s">
        <v>128</v>
      </c>
      <c r="AP653">
        <v>-78</v>
      </c>
      <c r="AQ653">
        <v>4</v>
      </c>
      <c r="AR653">
        <v>64</v>
      </c>
      <c r="AZ653">
        <v>1200</v>
      </c>
      <c r="BA653">
        <v>1</v>
      </c>
      <c r="BB653" t="str">
        <f t="shared" si="32"/>
        <v xml:space="preserve">N3284F  </v>
      </c>
      <c r="BC653">
        <v>1</v>
      </c>
      <c r="BE653">
        <v>0</v>
      </c>
      <c r="BF653">
        <v>0</v>
      </c>
      <c r="BG653">
        <v>0</v>
      </c>
      <c r="BH653">
        <v>2175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"17:56:52.961"</f>
        <v>17:56:52.961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118</v>
      </c>
      <c r="CQ653">
        <v>219</v>
      </c>
      <c r="CR653">
        <v>3</v>
      </c>
      <c r="CW653">
        <v>10158977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"11/08/2021 17:56:53.301"</f>
        <v>11/08/2021 17:56:53.301</v>
      </c>
      <c r="C654" t="str">
        <f t="shared" si="31"/>
        <v>FFDFD3C0</v>
      </c>
      <c r="D654" t="s">
        <v>124</v>
      </c>
      <c r="E654">
        <v>8</v>
      </c>
      <c r="H654">
        <v>176</v>
      </c>
      <c r="I654" t="s">
        <v>114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"17:56:52.953"</f>
        <v>17:56:52.953</v>
      </c>
      <c r="T654" t="str">
        <f>"17:56:52.453"</f>
        <v>17:56:52.453</v>
      </c>
      <c r="U654" t="str">
        <f t="shared" si="30"/>
        <v>A38EF2</v>
      </c>
      <c r="V654">
        <v>0</v>
      </c>
      <c r="W654">
        <v>0</v>
      </c>
      <c r="X654">
        <v>2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392</v>
      </c>
      <c r="AJ654">
        <v>33.799160000000001</v>
      </c>
      <c r="AK654" t="s">
        <v>394</v>
      </c>
      <c r="AL654">
        <v>-84.903288000000003</v>
      </c>
      <c r="AM654">
        <v>25</v>
      </c>
      <c r="AN654">
        <v>1950</v>
      </c>
      <c r="AO654" t="s">
        <v>128</v>
      </c>
      <c r="AP654">
        <v>-78</v>
      </c>
      <c r="AQ654">
        <v>4</v>
      </c>
      <c r="AR654">
        <v>64</v>
      </c>
      <c r="AZ654">
        <v>1200</v>
      </c>
      <c r="BA654">
        <v>1</v>
      </c>
      <c r="BB654" t="str">
        <f t="shared" si="32"/>
        <v xml:space="preserve">N3284F  </v>
      </c>
      <c r="BC654">
        <v>1</v>
      </c>
      <c r="BE654">
        <v>0</v>
      </c>
      <c r="BF654">
        <v>0</v>
      </c>
      <c r="BG654">
        <v>0</v>
      </c>
      <c r="BH654">
        <v>2175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"17:56:52.961"</f>
        <v>17:56:52.961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118</v>
      </c>
      <c r="CQ654">
        <v>219</v>
      </c>
      <c r="CR654">
        <v>3</v>
      </c>
      <c r="CW654">
        <v>10158977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"11/08/2021 17:56:53.301"</f>
        <v>11/08/2021 17:56:53.301</v>
      </c>
      <c r="C655" t="str">
        <f t="shared" si="31"/>
        <v>FFDFD3C0</v>
      </c>
      <c r="D655" t="s">
        <v>121</v>
      </c>
      <c r="E655">
        <v>4</v>
      </c>
      <c r="F655">
        <v>2004</v>
      </c>
      <c r="G655" t="s">
        <v>122</v>
      </c>
      <c r="J655" t="s">
        <v>123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"17:56:52.953"</f>
        <v>17:56:52.953</v>
      </c>
      <c r="T655" t="str">
        <f>"17:56:52.453"</f>
        <v>17:56:52.453</v>
      </c>
      <c r="U655" t="str">
        <f t="shared" si="30"/>
        <v>A38EF2</v>
      </c>
      <c r="V655">
        <v>0</v>
      </c>
      <c r="W655">
        <v>0</v>
      </c>
      <c r="X655">
        <v>2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392</v>
      </c>
      <c r="AJ655">
        <v>33.799160000000001</v>
      </c>
      <c r="AK655" t="s">
        <v>394</v>
      </c>
      <c r="AL655">
        <v>-84.903288000000003</v>
      </c>
      <c r="AM655">
        <v>25</v>
      </c>
      <c r="AN655">
        <v>1950</v>
      </c>
      <c r="AO655" t="s">
        <v>128</v>
      </c>
      <c r="AP655">
        <v>-78</v>
      </c>
      <c r="AQ655">
        <v>4</v>
      </c>
      <c r="AR655">
        <v>64</v>
      </c>
      <c r="AZ655">
        <v>1200</v>
      </c>
      <c r="BA655">
        <v>1</v>
      </c>
      <c r="BB655" t="str">
        <f t="shared" si="32"/>
        <v xml:space="preserve">N3284F  </v>
      </c>
      <c r="BC655">
        <v>1</v>
      </c>
      <c r="BE655">
        <v>0</v>
      </c>
      <c r="BF655">
        <v>0</v>
      </c>
      <c r="BG655">
        <v>0</v>
      </c>
      <c r="BH655">
        <v>2175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"17:56:52.961"</f>
        <v>17:56:52.961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118</v>
      </c>
      <c r="CQ655">
        <v>219</v>
      </c>
      <c r="CR655">
        <v>3</v>
      </c>
      <c r="CW655">
        <v>10158977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"11/08/2021 17:56:54.301"</f>
        <v>11/08/2021 17:56:54.301</v>
      </c>
      <c r="C656" t="str">
        <f t="shared" si="31"/>
        <v>FFDFD3C0</v>
      </c>
      <c r="D656" t="s">
        <v>113</v>
      </c>
      <c r="E656">
        <v>4</v>
      </c>
      <c r="H656">
        <v>10</v>
      </c>
      <c r="I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"17:56:53.930"</f>
        <v>17:56:53.930</v>
      </c>
      <c r="T656" t="str">
        <f>"17:56:53.530"</f>
        <v>17:56:53.530</v>
      </c>
      <c r="U656" t="str">
        <f t="shared" si="30"/>
        <v>A38EF2</v>
      </c>
      <c r="V656">
        <v>0</v>
      </c>
      <c r="W656">
        <v>0</v>
      </c>
      <c r="X656">
        <v>2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392</v>
      </c>
      <c r="AJ656">
        <v>33.799160000000001</v>
      </c>
      <c r="AK656" t="s">
        <v>395</v>
      </c>
      <c r="AL656">
        <v>-84.903695999999997</v>
      </c>
      <c r="AM656">
        <v>25</v>
      </c>
      <c r="AN656">
        <v>1950</v>
      </c>
      <c r="AO656" t="s">
        <v>128</v>
      </c>
      <c r="AP656">
        <v>-76</v>
      </c>
      <c r="AQ656">
        <v>3</v>
      </c>
      <c r="AR656">
        <v>64</v>
      </c>
      <c r="AZ656">
        <v>1200</v>
      </c>
      <c r="BA656">
        <v>1</v>
      </c>
      <c r="BB656" t="str">
        <f t="shared" si="32"/>
        <v xml:space="preserve">N3284F  </v>
      </c>
      <c r="BC656">
        <v>1</v>
      </c>
      <c r="BE656">
        <v>0</v>
      </c>
      <c r="BF656">
        <v>0</v>
      </c>
      <c r="BG656">
        <v>0</v>
      </c>
      <c r="BH656">
        <v>2175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"17:56:53.937"</f>
        <v>17:56:53.937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118</v>
      </c>
      <c r="CQ656">
        <v>219</v>
      </c>
      <c r="CR656">
        <v>3</v>
      </c>
      <c r="CW656">
        <v>10160441</v>
      </c>
      <c r="CY656">
        <v>1</v>
      </c>
      <c r="CZ656">
        <v>0</v>
      </c>
      <c r="DA656">
        <v>0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"11/08/2021 17:56:54.301"</f>
        <v>11/08/2021 17:56:54.301</v>
      </c>
      <c r="C657" t="str">
        <f t="shared" si="31"/>
        <v>FFDFD3C0</v>
      </c>
      <c r="D657" t="s">
        <v>124</v>
      </c>
      <c r="E657">
        <v>8</v>
      </c>
      <c r="H657">
        <v>176</v>
      </c>
      <c r="I657" t="s">
        <v>114</v>
      </c>
      <c r="J657" t="s">
        <v>125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"17:56:53.930"</f>
        <v>17:56:53.930</v>
      </c>
      <c r="T657" t="str">
        <f>"17:56:53.530"</f>
        <v>17:56:53.530</v>
      </c>
      <c r="U657" t="str">
        <f t="shared" si="30"/>
        <v>A38EF2</v>
      </c>
      <c r="V657">
        <v>0</v>
      </c>
      <c r="W657">
        <v>0</v>
      </c>
      <c r="X657">
        <v>2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392</v>
      </c>
      <c r="AJ657">
        <v>33.799160000000001</v>
      </c>
      <c r="AK657" t="s">
        <v>395</v>
      </c>
      <c r="AL657">
        <v>-84.903695999999997</v>
      </c>
      <c r="AM657">
        <v>25</v>
      </c>
      <c r="AN657">
        <v>1950</v>
      </c>
      <c r="AO657" t="s">
        <v>128</v>
      </c>
      <c r="AP657">
        <v>-76</v>
      </c>
      <c r="AQ657">
        <v>3</v>
      </c>
      <c r="AR657">
        <v>64</v>
      </c>
      <c r="AZ657">
        <v>1200</v>
      </c>
      <c r="BA657">
        <v>1</v>
      </c>
      <c r="BB657" t="str">
        <f t="shared" si="32"/>
        <v xml:space="preserve">N3284F  </v>
      </c>
      <c r="BC657">
        <v>1</v>
      </c>
      <c r="BE657">
        <v>0</v>
      </c>
      <c r="BF657">
        <v>0</v>
      </c>
      <c r="BG657">
        <v>0</v>
      </c>
      <c r="BH657">
        <v>2175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"17:56:53.937"</f>
        <v>17:56:53.937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118</v>
      </c>
      <c r="CQ657">
        <v>219</v>
      </c>
      <c r="CR657">
        <v>3</v>
      </c>
      <c r="CW657">
        <v>10160441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"11/08/2021 17:56:54.301"</f>
        <v>11/08/2021 17:56:54.301</v>
      </c>
      <c r="C658" t="str">
        <f t="shared" si="31"/>
        <v>FFDFD3C0</v>
      </c>
      <c r="D658" t="s">
        <v>119</v>
      </c>
      <c r="E658">
        <v>5</v>
      </c>
      <c r="F658">
        <v>1005</v>
      </c>
      <c r="G658" t="s">
        <v>114</v>
      </c>
      <c r="J658" t="s">
        <v>120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"17:56:53.930"</f>
        <v>17:56:53.930</v>
      </c>
      <c r="T658" t="str">
        <f>"17:56:53.530"</f>
        <v>17:56:53.530</v>
      </c>
      <c r="U658" t="str">
        <f t="shared" si="30"/>
        <v>A38EF2</v>
      </c>
      <c r="V658">
        <v>0</v>
      </c>
      <c r="W658">
        <v>0</v>
      </c>
      <c r="X658">
        <v>2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392</v>
      </c>
      <c r="AJ658">
        <v>33.799160000000001</v>
      </c>
      <c r="AK658" t="s">
        <v>395</v>
      </c>
      <c r="AL658">
        <v>-84.903695999999997</v>
      </c>
      <c r="AM658">
        <v>25</v>
      </c>
      <c r="AN658">
        <v>1950</v>
      </c>
      <c r="AO658" t="s">
        <v>128</v>
      </c>
      <c r="AP658">
        <v>-76</v>
      </c>
      <c r="AQ658">
        <v>3</v>
      </c>
      <c r="AR658">
        <v>64</v>
      </c>
      <c r="AZ658">
        <v>1200</v>
      </c>
      <c r="BA658">
        <v>1</v>
      </c>
      <c r="BB658" t="str">
        <f t="shared" si="32"/>
        <v xml:space="preserve">N3284F  </v>
      </c>
      <c r="BC658">
        <v>1</v>
      </c>
      <c r="BE658">
        <v>0</v>
      </c>
      <c r="BF658">
        <v>0</v>
      </c>
      <c r="BG658">
        <v>0</v>
      </c>
      <c r="BH658">
        <v>2175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"17:56:53.937"</f>
        <v>17:56:53.937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118</v>
      </c>
      <c r="CQ658">
        <v>219</v>
      </c>
      <c r="CR658">
        <v>3</v>
      </c>
      <c r="CW658">
        <v>10160441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"11/08/2021 17:56:54.301"</f>
        <v>11/08/2021 17:56:54.301</v>
      </c>
      <c r="C659" t="str">
        <f t="shared" si="31"/>
        <v>FFDFD3C0</v>
      </c>
      <c r="D659" t="s">
        <v>121</v>
      </c>
      <c r="E659">
        <v>4</v>
      </c>
      <c r="F659">
        <v>2004</v>
      </c>
      <c r="G659" t="s">
        <v>122</v>
      </c>
      <c r="J659" t="s">
        <v>123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"17:56:53.930"</f>
        <v>17:56:53.930</v>
      </c>
      <c r="T659" t="str">
        <f>"17:56:53.530"</f>
        <v>17:56:53.530</v>
      </c>
      <c r="U659" t="str">
        <f t="shared" si="30"/>
        <v>A38EF2</v>
      </c>
      <c r="V659">
        <v>0</v>
      </c>
      <c r="W659">
        <v>0</v>
      </c>
      <c r="X659">
        <v>2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392</v>
      </c>
      <c r="AJ659">
        <v>33.799160000000001</v>
      </c>
      <c r="AK659" t="s">
        <v>395</v>
      </c>
      <c r="AL659">
        <v>-84.903695999999997</v>
      </c>
      <c r="AM659">
        <v>25</v>
      </c>
      <c r="AN659">
        <v>1950</v>
      </c>
      <c r="AO659" t="s">
        <v>128</v>
      </c>
      <c r="AP659">
        <v>-76</v>
      </c>
      <c r="AQ659">
        <v>3</v>
      </c>
      <c r="AR659">
        <v>64</v>
      </c>
      <c r="AZ659">
        <v>1200</v>
      </c>
      <c r="BA659">
        <v>1</v>
      </c>
      <c r="BB659" t="str">
        <f t="shared" si="32"/>
        <v xml:space="preserve">N3284F  </v>
      </c>
      <c r="BC659">
        <v>1</v>
      </c>
      <c r="BE659">
        <v>0</v>
      </c>
      <c r="BF659">
        <v>0</v>
      </c>
      <c r="BG659">
        <v>0</v>
      </c>
      <c r="BH659">
        <v>2175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"17:56:53.937"</f>
        <v>17:56:53.937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118</v>
      </c>
      <c r="CQ659">
        <v>219</v>
      </c>
      <c r="CR659">
        <v>3</v>
      </c>
      <c r="CW659">
        <v>10160441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"11/08/2021 17:56:55.395"</f>
        <v>11/08/2021 17:56:55.395</v>
      </c>
      <c r="C660" t="str">
        <f t="shared" si="31"/>
        <v>FFDFD3C0</v>
      </c>
      <c r="D660" t="s">
        <v>113</v>
      </c>
      <c r="E660">
        <v>4</v>
      </c>
      <c r="H660">
        <v>10</v>
      </c>
      <c r="I660" t="s">
        <v>114</v>
      </c>
      <c r="J660" t="s">
        <v>115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"17:56:55.078"</f>
        <v>17:56:55.078</v>
      </c>
      <c r="T660" t="str">
        <f>"17:56:54.578"</f>
        <v>17:56:54.578</v>
      </c>
      <c r="U660" t="str">
        <f t="shared" si="30"/>
        <v>A38EF2</v>
      </c>
      <c r="V660">
        <v>0</v>
      </c>
      <c r="W660">
        <v>0</v>
      </c>
      <c r="X660">
        <v>2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396</v>
      </c>
      <c r="AJ660">
        <v>33.799202000000001</v>
      </c>
      <c r="AK660" t="s">
        <v>397</v>
      </c>
      <c r="AL660">
        <v>-84.904189000000002</v>
      </c>
      <c r="AM660">
        <v>25</v>
      </c>
      <c r="AN660">
        <v>1950</v>
      </c>
      <c r="AO660" t="s">
        <v>128</v>
      </c>
      <c r="AP660">
        <v>-74</v>
      </c>
      <c r="AQ660">
        <v>3</v>
      </c>
      <c r="AR660">
        <v>-128</v>
      </c>
      <c r="AZ660">
        <v>1200</v>
      </c>
      <c r="BA660">
        <v>1</v>
      </c>
      <c r="BB660" t="str">
        <f t="shared" si="32"/>
        <v xml:space="preserve">N3284F  </v>
      </c>
      <c r="BC660">
        <v>1</v>
      </c>
      <c r="BE660">
        <v>0</v>
      </c>
      <c r="BF660">
        <v>0</v>
      </c>
      <c r="BG660">
        <v>0</v>
      </c>
      <c r="BH660">
        <v>2175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"17:56:55.084"</f>
        <v>17:56:55.084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118</v>
      </c>
      <c r="CQ660">
        <v>219</v>
      </c>
      <c r="CR660">
        <v>3</v>
      </c>
      <c r="CW660">
        <v>10162163</v>
      </c>
      <c r="CY660">
        <v>1</v>
      </c>
      <c r="CZ660">
        <v>0</v>
      </c>
      <c r="DA660">
        <v>0</v>
      </c>
      <c r="DB660">
        <v>0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"11/08/2021 17:56:55.395"</f>
        <v>11/08/2021 17:56:55.395</v>
      </c>
      <c r="C661" t="str">
        <f t="shared" si="31"/>
        <v>FFDFD3C0</v>
      </c>
      <c r="D661" t="s">
        <v>124</v>
      </c>
      <c r="E661">
        <v>8</v>
      </c>
      <c r="H661">
        <v>176</v>
      </c>
      <c r="I661" t="s">
        <v>114</v>
      </c>
      <c r="J661" t="s">
        <v>125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"17:56:55.078"</f>
        <v>17:56:55.078</v>
      </c>
      <c r="T661" t="str">
        <f>"17:56:54.578"</f>
        <v>17:56:54.578</v>
      </c>
      <c r="U661" t="str">
        <f t="shared" si="30"/>
        <v>A38EF2</v>
      </c>
      <c r="V661">
        <v>0</v>
      </c>
      <c r="W661">
        <v>0</v>
      </c>
      <c r="X661">
        <v>2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396</v>
      </c>
      <c r="AJ661">
        <v>33.799202000000001</v>
      </c>
      <c r="AK661" t="s">
        <v>397</v>
      </c>
      <c r="AL661">
        <v>-84.904189000000002</v>
      </c>
      <c r="AM661">
        <v>25</v>
      </c>
      <c r="AN661">
        <v>1950</v>
      </c>
      <c r="AO661" t="s">
        <v>128</v>
      </c>
      <c r="AP661">
        <v>-74</v>
      </c>
      <c r="AQ661">
        <v>3</v>
      </c>
      <c r="AR661">
        <v>-128</v>
      </c>
      <c r="AZ661">
        <v>1200</v>
      </c>
      <c r="BA661">
        <v>1</v>
      </c>
      <c r="BB661" t="str">
        <f t="shared" si="32"/>
        <v xml:space="preserve">N3284F  </v>
      </c>
      <c r="BC661">
        <v>1</v>
      </c>
      <c r="BE661">
        <v>0</v>
      </c>
      <c r="BF661">
        <v>0</v>
      </c>
      <c r="BG661">
        <v>0</v>
      </c>
      <c r="BH661">
        <v>2175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"17:56:55.084"</f>
        <v>17:56:55.084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118</v>
      </c>
      <c r="CQ661">
        <v>219</v>
      </c>
      <c r="CR661">
        <v>3</v>
      </c>
      <c r="CW661">
        <v>10162163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"11/08/2021 17:56:55.395"</f>
        <v>11/08/2021 17:56:55.395</v>
      </c>
      <c r="C662" t="str">
        <f t="shared" si="31"/>
        <v>FFDFD3C0</v>
      </c>
      <c r="D662" t="s">
        <v>119</v>
      </c>
      <c r="E662">
        <v>5</v>
      </c>
      <c r="F662">
        <v>1005</v>
      </c>
      <c r="G662" t="s">
        <v>114</v>
      </c>
      <c r="J662" t="s">
        <v>120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"17:56:55.078"</f>
        <v>17:56:55.078</v>
      </c>
      <c r="T662" t="str">
        <f>"17:56:54.578"</f>
        <v>17:56:54.578</v>
      </c>
      <c r="U662" t="str">
        <f t="shared" si="30"/>
        <v>A38EF2</v>
      </c>
      <c r="V662">
        <v>0</v>
      </c>
      <c r="W662">
        <v>0</v>
      </c>
      <c r="X662">
        <v>2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396</v>
      </c>
      <c r="AJ662">
        <v>33.799202000000001</v>
      </c>
      <c r="AK662" t="s">
        <v>397</v>
      </c>
      <c r="AL662">
        <v>-84.904189000000002</v>
      </c>
      <c r="AM662">
        <v>25</v>
      </c>
      <c r="AN662">
        <v>1950</v>
      </c>
      <c r="AO662" t="s">
        <v>128</v>
      </c>
      <c r="AP662">
        <v>-74</v>
      </c>
      <c r="AQ662">
        <v>3</v>
      </c>
      <c r="AR662">
        <v>-128</v>
      </c>
      <c r="AZ662">
        <v>1200</v>
      </c>
      <c r="BA662">
        <v>1</v>
      </c>
      <c r="BB662" t="str">
        <f t="shared" si="32"/>
        <v xml:space="preserve">N3284F  </v>
      </c>
      <c r="BC662">
        <v>1</v>
      </c>
      <c r="BE662">
        <v>0</v>
      </c>
      <c r="BF662">
        <v>0</v>
      </c>
      <c r="BG662">
        <v>0</v>
      </c>
      <c r="BH662">
        <v>2175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"17:56:55.084"</f>
        <v>17:56:55.084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118</v>
      </c>
      <c r="CQ662">
        <v>219</v>
      </c>
      <c r="CR662">
        <v>3</v>
      </c>
      <c r="CW662">
        <v>10162163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"11/08/2021 17:56:55.395"</f>
        <v>11/08/2021 17:56:55.395</v>
      </c>
      <c r="C663" t="str">
        <f t="shared" si="31"/>
        <v>FFDFD3C0</v>
      </c>
      <c r="D663" t="s">
        <v>121</v>
      </c>
      <c r="E663">
        <v>4</v>
      </c>
      <c r="F663">
        <v>2004</v>
      </c>
      <c r="G663" t="s">
        <v>122</v>
      </c>
      <c r="J663" t="s">
        <v>123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"17:56:55.078"</f>
        <v>17:56:55.078</v>
      </c>
      <c r="T663" t="str">
        <f>"17:56:54.578"</f>
        <v>17:56:54.578</v>
      </c>
      <c r="U663" t="str">
        <f t="shared" si="30"/>
        <v>A38EF2</v>
      </c>
      <c r="V663">
        <v>0</v>
      </c>
      <c r="W663">
        <v>0</v>
      </c>
      <c r="X663">
        <v>2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396</v>
      </c>
      <c r="AJ663">
        <v>33.799202000000001</v>
      </c>
      <c r="AK663" t="s">
        <v>397</v>
      </c>
      <c r="AL663">
        <v>-84.904189000000002</v>
      </c>
      <c r="AM663">
        <v>25</v>
      </c>
      <c r="AN663">
        <v>1950</v>
      </c>
      <c r="AO663" t="s">
        <v>128</v>
      </c>
      <c r="AP663">
        <v>-74</v>
      </c>
      <c r="AQ663">
        <v>3</v>
      </c>
      <c r="AR663">
        <v>-128</v>
      </c>
      <c r="AZ663">
        <v>1200</v>
      </c>
      <c r="BA663">
        <v>1</v>
      </c>
      <c r="BB663" t="str">
        <f t="shared" si="32"/>
        <v xml:space="preserve">N3284F  </v>
      </c>
      <c r="BC663">
        <v>1</v>
      </c>
      <c r="BE663">
        <v>0</v>
      </c>
      <c r="BF663">
        <v>0</v>
      </c>
      <c r="BG663">
        <v>0</v>
      </c>
      <c r="BH663">
        <v>2175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"17:56:55.084"</f>
        <v>17:56:55.084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118</v>
      </c>
      <c r="CQ663">
        <v>219</v>
      </c>
      <c r="CR663">
        <v>3</v>
      </c>
      <c r="CW663">
        <v>10162163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"11/08/2021 17:56:56.285"</f>
        <v>11/08/2021 17:56:56.285</v>
      </c>
      <c r="C664" t="str">
        <f t="shared" si="31"/>
        <v>FFDFD3C0</v>
      </c>
      <c r="D664" t="s">
        <v>121</v>
      </c>
      <c r="E664">
        <v>4</v>
      </c>
      <c r="F664">
        <v>2004</v>
      </c>
      <c r="G664" t="s">
        <v>122</v>
      </c>
      <c r="J664" t="s">
        <v>123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"17:56:55.992"</f>
        <v>17:56:55.992</v>
      </c>
      <c r="T664" t="str">
        <f>"17:56:55.592"</f>
        <v>17:56:55.592</v>
      </c>
      <c r="U664" t="str">
        <f t="shared" si="30"/>
        <v>A38EF2</v>
      </c>
      <c r="V664">
        <v>0</v>
      </c>
      <c r="W664">
        <v>0</v>
      </c>
      <c r="X664">
        <v>2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396</v>
      </c>
      <c r="AJ664">
        <v>33.799202000000001</v>
      </c>
      <c r="AK664" t="s">
        <v>398</v>
      </c>
      <c r="AL664">
        <v>-84.904574999999994</v>
      </c>
      <c r="AM664">
        <v>25</v>
      </c>
      <c r="AN664">
        <v>1950</v>
      </c>
      <c r="AO664" t="s">
        <v>128</v>
      </c>
      <c r="AP664">
        <v>-73</v>
      </c>
      <c r="AQ664">
        <v>2</v>
      </c>
      <c r="AR664">
        <v>-128</v>
      </c>
      <c r="AZ664">
        <v>1200</v>
      </c>
      <c r="BA664">
        <v>1</v>
      </c>
      <c r="BB664" t="str">
        <f t="shared" si="32"/>
        <v xml:space="preserve">N3284F  </v>
      </c>
      <c r="BC664">
        <v>1</v>
      </c>
      <c r="BE664">
        <v>0</v>
      </c>
      <c r="BF664">
        <v>0</v>
      </c>
      <c r="BG664">
        <v>0</v>
      </c>
      <c r="BH664">
        <v>2175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"17:56:56.000"</f>
        <v>17:56:56.000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118</v>
      </c>
      <c r="CQ664">
        <v>219</v>
      </c>
      <c r="CR664">
        <v>3</v>
      </c>
      <c r="CW664">
        <v>10163597</v>
      </c>
      <c r="CY664">
        <v>1</v>
      </c>
      <c r="CZ664">
        <v>0</v>
      </c>
      <c r="DA664">
        <v>0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"11/08/2021 17:56:56.285"</f>
        <v>11/08/2021 17:56:56.285</v>
      </c>
      <c r="C665" t="str">
        <f t="shared" si="31"/>
        <v>FFDFD3C0</v>
      </c>
      <c r="D665" t="s">
        <v>113</v>
      </c>
      <c r="E665">
        <v>4</v>
      </c>
      <c r="H665">
        <v>10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"17:56:55.992"</f>
        <v>17:56:55.992</v>
      </c>
      <c r="T665" t="str">
        <f>"17:56:55.592"</f>
        <v>17:56:55.592</v>
      </c>
      <c r="U665" t="str">
        <f t="shared" si="30"/>
        <v>A38EF2</v>
      </c>
      <c r="V665">
        <v>0</v>
      </c>
      <c r="W665">
        <v>0</v>
      </c>
      <c r="X665">
        <v>2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396</v>
      </c>
      <c r="AJ665">
        <v>33.799202000000001</v>
      </c>
      <c r="AK665" t="s">
        <v>398</v>
      </c>
      <c r="AL665">
        <v>-84.904574999999994</v>
      </c>
      <c r="AM665">
        <v>25</v>
      </c>
      <c r="AN665">
        <v>1950</v>
      </c>
      <c r="AO665" t="s">
        <v>128</v>
      </c>
      <c r="AP665">
        <v>-73</v>
      </c>
      <c r="AQ665">
        <v>2</v>
      </c>
      <c r="AR665">
        <v>-128</v>
      </c>
      <c r="AZ665">
        <v>1200</v>
      </c>
      <c r="BA665">
        <v>1</v>
      </c>
      <c r="BB665" t="str">
        <f t="shared" si="32"/>
        <v xml:space="preserve">N3284F  </v>
      </c>
      <c r="BC665">
        <v>1</v>
      </c>
      <c r="BE665">
        <v>0</v>
      </c>
      <c r="BF665">
        <v>0</v>
      </c>
      <c r="BG665">
        <v>0</v>
      </c>
      <c r="BH665">
        <v>2175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"17:56:56.000"</f>
        <v>17:56:56.000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118</v>
      </c>
      <c r="CQ665">
        <v>219</v>
      </c>
      <c r="CR665">
        <v>3</v>
      </c>
      <c r="CW665">
        <v>10163597</v>
      </c>
      <c r="CY665">
        <v>1</v>
      </c>
      <c r="CZ665">
        <v>0</v>
      </c>
      <c r="DA665">
        <v>0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"11/08/2021 17:56:56.285"</f>
        <v>11/08/2021 17:56:56.285</v>
      </c>
      <c r="C666" t="str">
        <f t="shared" si="31"/>
        <v>FFDFD3C0</v>
      </c>
      <c r="D666" t="s">
        <v>119</v>
      </c>
      <c r="E666">
        <v>5</v>
      </c>
      <c r="F666">
        <v>1005</v>
      </c>
      <c r="G666" t="s">
        <v>114</v>
      </c>
      <c r="J666" t="s">
        <v>120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"17:56:55.992"</f>
        <v>17:56:55.992</v>
      </c>
      <c r="T666" t="str">
        <f>"17:56:55.592"</f>
        <v>17:56:55.592</v>
      </c>
      <c r="U666" t="str">
        <f t="shared" si="30"/>
        <v>A38EF2</v>
      </c>
      <c r="V666">
        <v>0</v>
      </c>
      <c r="W666">
        <v>0</v>
      </c>
      <c r="X666">
        <v>2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396</v>
      </c>
      <c r="AJ666">
        <v>33.799202000000001</v>
      </c>
      <c r="AK666" t="s">
        <v>398</v>
      </c>
      <c r="AL666">
        <v>-84.904574999999994</v>
      </c>
      <c r="AM666">
        <v>25</v>
      </c>
      <c r="AN666">
        <v>1950</v>
      </c>
      <c r="AO666" t="s">
        <v>128</v>
      </c>
      <c r="AP666">
        <v>-73</v>
      </c>
      <c r="AQ666">
        <v>2</v>
      </c>
      <c r="AR666">
        <v>-128</v>
      </c>
      <c r="AZ666">
        <v>1200</v>
      </c>
      <c r="BA666">
        <v>1</v>
      </c>
      <c r="BB666" t="str">
        <f t="shared" si="32"/>
        <v xml:space="preserve">N3284F  </v>
      </c>
      <c r="BC666">
        <v>1</v>
      </c>
      <c r="BE666">
        <v>0</v>
      </c>
      <c r="BF666">
        <v>0</v>
      </c>
      <c r="BG666">
        <v>0</v>
      </c>
      <c r="BH666">
        <v>2175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"17:56:56.000"</f>
        <v>17:56:56.000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118</v>
      </c>
      <c r="CQ666">
        <v>219</v>
      </c>
      <c r="CR666">
        <v>3</v>
      </c>
      <c r="CW666">
        <v>10163597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"11/08/2021 17:56:56.285"</f>
        <v>11/08/2021 17:56:56.285</v>
      </c>
      <c r="C667" t="str">
        <f t="shared" si="31"/>
        <v>FFDFD3C0</v>
      </c>
      <c r="D667" t="s">
        <v>124</v>
      </c>
      <c r="E667">
        <v>8</v>
      </c>
      <c r="H667">
        <v>176</v>
      </c>
      <c r="I667" t="s">
        <v>114</v>
      </c>
      <c r="J667" t="s">
        <v>125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"17:56:55.992"</f>
        <v>17:56:55.992</v>
      </c>
      <c r="T667" t="str">
        <f>"17:56:55.592"</f>
        <v>17:56:55.592</v>
      </c>
      <c r="U667" t="str">
        <f t="shared" si="30"/>
        <v>A38EF2</v>
      </c>
      <c r="V667">
        <v>0</v>
      </c>
      <c r="W667">
        <v>0</v>
      </c>
      <c r="X667">
        <v>2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396</v>
      </c>
      <c r="AJ667">
        <v>33.799202000000001</v>
      </c>
      <c r="AK667" t="s">
        <v>398</v>
      </c>
      <c r="AL667">
        <v>-84.904574999999994</v>
      </c>
      <c r="AM667">
        <v>25</v>
      </c>
      <c r="AN667">
        <v>1950</v>
      </c>
      <c r="AO667" t="s">
        <v>128</v>
      </c>
      <c r="AP667">
        <v>-73</v>
      </c>
      <c r="AQ667">
        <v>2</v>
      </c>
      <c r="AR667">
        <v>-128</v>
      </c>
      <c r="AZ667">
        <v>1200</v>
      </c>
      <c r="BA667">
        <v>1</v>
      </c>
      <c r="BB667" t="str">
        <f t="shared" si="32"/>
        <v xml:space="preserve">N3284F  </v>
      </c>
      <c r="BC667">
        <v>1</v>
      </c>
      <c r="BE667">
        <v>0</v>
      </c>
      <c r="BF667">
        <v>0</v>
      </c>
      <c r="BG667">
        <v>0</v>
      </c>
      <c r="BH667">
        <v>2175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"17:56:56.000"</f>
        <v>17:56:56.000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118</v>
      </c>
      <c r="CQ667">
        <v>219</v>
      </c>
      <c r="CR667">
        <v>3</v>
      </c>
      <c r="CW667">
        <v>10163597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"11/08/2021 17:56:57.270"</f>
        <v>11/08/2021 17:56:57.270</v>
      </c>
      <c r="C668" t="str">
        <f t="shared" si="31"/>
        <v>FFDFD3C0</v>
      </c>
      <c r="D668" t="s">
        <v>113</v>
      </c>
      <c r="E668">
        <v>4</v>
      </c>
      <c r="H668">
        <v>10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"17:56:57.063"</f>
        <v>17:56:57.063</v>
      </c>
      <c r="T668" t="str">
        <f>"17:56:56.563"</f>
        <v>17:56:56.563</v>
      </c>
      <c r="U668" t="str">
        <f t="shared" si="30"/>
        <v>A38EF2</v>
      </c>
      <c r="V668">
        <v>0</v>
      </c>
      <c r="W668">
        <v>0</v>
      </c>
      <c r="X668">
        <v>2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396</v>
      </c>
      <c r="AJ668">
        <v>33.799202000000001</v>
      </c>
      <c r="AK668" t="s">
        <v>399</v>
      </c>
      <c r="AL668">
        <v>-84.904983000000001</v>
      </c>
      <c r="AM668">
        <v>25</v>
      </c>
      <c r="AN668">
        <v>1950</v>
      </c>
      <c r="AO668" t="s">
        <v>128</v>
      </c>
      <c r="AP668">
        <v>-72</v>
      </c>
      <c r="AQ668">
        <v>2</v>
      </c>
      <c r="AR668">
        <v>-320</v>
      </c>
      <c r="AZ668">
        <v>1200</v>
      </c>
      <c r="BA668">
        <v>1</v>
      </c>
      <c r="BB668" t="str">
        <f t="shared" si="32"/>
        <v xml:space="preserve">N3284F  </v>
      </c>
      <c r="BC668">
        <v>1</v>
      </c>
      <c r="BE668">
        <v>0</v>
      </c>
      <c r="BF668">
        <v>0</v>
      </c>
      <c r="BG668">
        <v>0</v>
      </c>
      <c r="BH668">
        <v>2175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"17:56:57.068"</f>
        <v>17:56:57.068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118</v>
      </c>
      <c r="CQ668">
        <v>219</v>
      </c>
      <c r="CR668">
        <v>3</v>
      </c>
      <c r="CW668">
        <v>10165338</v>
      </c>
      <c r="CY668">
        <v>1</v>
      </c>
      <c r="CZ668">
        <v>0</v>
      </c>
      <c r="DA668">
        <v>0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"11/08/2021 17:56:57.270"</f>
        <v>11/08/2021 17:56:57.270</v>
      </c>
      <c r="C669" t="str">
        <f t="shared" si="31"/>
        <v>FFDFD3C0</v>
      </c>
      <c r="D669" t="s">
        <v>124</v>
      </c>
      <c r="E669">
        <v>8</v>
      </c>
      <c r="H669">
        <v>176</v>
      </c>
      <c r="I669" t="s">
        <v>114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"17:56:57.063"</f>
        <v>17:56:57.063</v>
      </c>
      <c r="T669" t="str">
        <f>"17:56:56.563"</f>
        <v>17:56:56.563</v>
      </c>
      <c r="U669" t="str">
        <f t="shared" si="30"/>
        <v>A38EF2</v>
      </c>
      <c r="V669">
        <v>0</v>
      </c>
      <c r="W669">
        <v>0</v>
      </c>
      <c r="X669">
        <v>2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396</v>
      </c>
      <c r="AJ669">
        <v>33.799202000000001</v>
      </c>
      <c r="AK669" t="s">
        <v>399</v>
      </c>
      <c r="AL669">
        <v>-84.904983000000001</v>
      </c>
      <c r="AM669">
        <v>25</v>
      </c>
      <c r="AN669">
        <v>1950</v>
      </c>
      <c r="AO669" t="s">
        <v>128</v>
      </c>
      <c r="AP669">
        <v>-72</v>
      </c>
      <c r="AQ669">
        <v>2</v>
      </c>
      <c r="AR669">
        <v>-320</v>
      </c>
      <c r="AZ669">
        <v>1200</v>
      </c>
      <c r="BA669">
        <v>1</v>
      </c>
      <c r="BB669" t="str">
        <f t="shared" si="32"/>
        <v xml:space="preserve">N3284F  </v>
      </c>
      <c r="BC669">
        <v>1</v>
      </c>
      <c r="BE669">
        <v>0</v>
      </c>
      <c r="BF669">
        <v>0</v>
      </c>
      <c r="BG669">
        <v>0</v>
      </c>
      <c r="BH669">
        <v>2175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"17:56:57.068"</f>
        <v>17:56:57.068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118</v>
      </c>
      <c r="CQ669">
        <v>219</v>
      </c>
      <c r="CR669">
        <v>3</v>
      </c>
      <c r="CW669">
        <v>10165338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"11/08/2021 17:56:57.270"</f>
        <v>11/08/2021 17:56:57.270</v>
      </c>
      <c r="C670" t="str">
        <f t="shared" si="31"/>
        <v>FFDFD3C0</v>
      </c>
      <c r="D670" t="s">
        <v>119</v>
      </c>
      <c r="E670">
        <v>5</v>
      </c>
      <c r="F670">
        <v>1005</v>
      </c>
      <c r="G670" t="s">
        <v>114</v>
      </c>
      <c r="J670" t="s">
        <v>120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"17:56:57.063"</f>
        <v>17:56:57.063</v>
      </c>
      <c r="T670" t="str">
        <f>"17:56:56.563"</f>
        <v>17:56:56.563</v>
      </c>
      <c r="U670" t="str">
        <f t="shared" si="30"/>
        <v>A38EF2</v>
      </c>
      <c r="V670">
        <v>0</v>
      </c>
      <c r="W670">
        <v>0</v>
      </c>
      <c r="X670">
        <v>2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396</v>
      </c>
      <c r="AJ670">
        <v>33.799202000000001</v>
      </c>
      <c r="AK670" t="s">
        <v>399</v>
      </c>
      <c r="AL670">
        <v>-84.904983000000001</v>
      </c>
      <c r="AM670">
        <v>25</v>
      </c>
      <c r="AN670">
        <v>1950</v>
      </c>
      <c r="AO670" t="s">
        <v>128</v>
      </c>
      <c r="AP670">
        <v>-72</v>
      </c>
      <c r="AQ670">
        <v>2</v>
      </c>
      <c r="AR670">
        <v>-320</v>
      </c>
      <c r="AZ670">
        <v>1200</v>
      </c>
      <c r="BA670">
        <v>1</v>
      </c>
      <c r="BB670" t="str">
        <f t="shared" si="32"/>
        <v xml:space="preserve">N3284F  </v>
      </c>
      <c r="BC670">
        <v>1</v>
      </c>
      <c r="BE670">
        <v>0</v>
      </c>
      <c r="BF670">
        <v>0</v>
      </c>
      <c r="BG670">
        <v>0</v>
      </c>
      <c r="BH670">
        <v>2175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"17:56:57.068"</f>
        <v>17:56:57.068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118</v>
      </c>
      <c r="CQ670">
        <v>219</v>
      </c>
      <c r="CR670">
        <v>3</v>
      </c>
      <c r="CW670">
        <v>10165338</v>
      </c>
      <c r="CY670">
        <v>1</v>
      </c>
      <c r="CZ670">
        <v>0</v>
      </c>
      <c r="DA670">
        <v>0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"11/08/2021 17:56:57.364"</f>
        <v>11/08/2021 17:56:57.364</v>
      </c>
      <c r="C671" t="str">
        <f t="shared" si="31"/>
        <v>FFDFD3C0</v>
      </c>
      <c r="D671" t="s">
        <v>121</v>
      </c>
      <c r="E671">
        <v>4</v>
      </c>
      <c r="F671">
        <v>2004</v>
      </c>
      <c r="G671" t="s">
        <v>122</v>
      </c>
      <c r="J671" t="s">
        <v>123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"17:56:57.063"</f>
        <v>17:56:57.063</v>
      </c>
      <c r="T671" t="str">
        <f>"17:56:56.563"</f>
        <v>17:56:56.563</v>
      </c>
      <c r="U671" t="str">
        <f t="shared" si="30"/>
        <v>A38EF2</v>
      </c>
      <c r="V671">
        <v>0</v>
      </c>
      <c r="W671">
        <v>0</v>
      </c>
      <c r="X671">
        <v>2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396</v>
      </c>
      <c r="AJ671">
        <v>33.799202000000001</v>
      </c>
      <c r="AK671" t="s">
        <v>399</v>
      </c>
      <c r="AL671">
        <v>-84.904983000000001</v>
      </c>
      <c r="AM671">
        <v>25</v>
      </c>
      <c r="AN671">
        <v>1950</v>
      </c>
      <c r="AO671" t="s">
        <v>128</v>
      </c>
      <c r="AP671">
        <v>-72</v>
      </c>
      <c r="AQ671">
        <v>2</v>
      </c>
      <c r="AR671">
        <v>-320</v>
      </c>
      <c r="AZ671">
        <v>1200</v>
      </c>
      <c r="BA671">
        <v>1</v>
      </c>
      <c r="BB671" t="str">
        <f t="shared" si="32"/>
        <v xml:space="preserve">N3284F  </v>
      </c>
      <c r="BC671">
        <v>1</v>
      </c>
      <c r="BE671">
        <v>0</v>
      </c>
      <c r="BF671">
        <v>0</v>
      </c>
      <c r="BG671">
        <v>0</v>
      </c>
      <c r="BH671">
        <v>2175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"17:56:57.068"</f>
        <v>17:56:57.068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118</v>
      </c>
      <c r="CQ671">
        <v>219</v>
      </c>
      <c r="CR671">
        <v>3</v>
      </c>
      <c r="CW671">
        <v>10165338</v>
      </c>
      <c r="CY671">
        <v>1</v>
      </c>
      <c r="CZ671">
        <v>0</v>
      </c>
      <c r="DA671">
        <v>0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"11/08/2021 17:56:58.511"</f>
        <v>11/08/2021 17:56:58.511</v>
      </c>
      <c r="C672" t="str">
        <f t="shared" si="31"/>
        <v>FFDFD3C0</v>
      </c>
      <c r="D672" t="s">
        <v>113</v>
      </c>
      <c r="E672">
        <v>4</v>
      </c>
      <c r="H672">
        <v>10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"17:56:58.172"</f>
        <v>17:56:58.172</v>
      </c>
      <c r="T672" t="str">
        <f>"17:56:57.672"</f>
        <v>17:56:57.672</v>
      </c>
      <c r="U672" t="str">
        <f t="shared" si="30"/>
        <v>A38EF2</v>
      </c>
      <c r="V672">
        <v>0</v>
      </c>
      <c r="W672">
        <v>0</v>
      </c>
      <c r="X672">
        <v>2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400</v>
      </c>
      <c r="AJ672">
        <v>33.799244999999999</v>
      </c>
      <c r="AK672" t="s">
        <v>401</v>
      </c>
      <c r="AL672">
        <v>-84.905434</v>
      </c>
      <c r="AM672">
        <v>25</v>
      </c>
      <c r="AN672">
        <v>1950</v>
      </c>
      <c r="AO672" t="s">
        <v>128</v>
      </c>
      <c r="AP672">
        <v>-71</v>
      </c>
      <c r="AQ672">
        <v>3</v>
      </c>
      <c r="AR672">
        <v>-192</v>
      </c>
      <c r="AZ672">
        <v>1200</v>
      </c>
      <c r="BA672">
        <v>1</v>
      </c>
      <c r="BB672" t="str">
        <f t="shared" si="32"/>
        <v xml:space="preserve">N3284F  </v>
      </c>
      <c r="BC672">
        <v>1</v>
      </c>
      <c r="BE672">
        <v>0</v>
      </c>
      <c r="BF672">
        <v>0</v>
      </c>
      <c r="BG672">
        <v>0</v>
      </c>
      <c r="BH672">
        <v>2175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"17:56:58.172"</f>
        <v>17:56:58.172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118</v>
      </c>
      <c r="CQ672">
        <v>219</v>
      </c>
      <c r="CR672">
        <v>3</v>
      </c>
      <c r="CW672">
        <v>10167110</v>
      </c>
      <c r="CY672">
        <v>1</v>
      </c>
      <c r="CZ672">
        <v>0</v>
      </c>
      <c r="DA672">
        <v>0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"11/08/2021 17:56:58.511"</f>
        <v>11/08/2021 17:56:58.511</v>
      </c>
      <c r="C673" t="str">
        <f t="shared" si="31"/>
        <v>FFDFD3C0</v>
      </c>
      <c r="D673" t="s">
        <v>124</v>
      </c>
      <c r="E673">
        <v>8</v>
      </c>
      <c r="H673">
        <v>176</v>
      </c>
      <c r="I673" t="s">
        <v>114</v>
      </c>
      <c r="J673" t="s">
        <v>125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"17:56:58.172"</f>
        <v>17:56:58.172</v>
      </c>
      <c r="T673" t="str">
        <f>"17:56:57.672"</f>
        <v>17:56:57.672</v>
      </c>
      <c r="U673" t="str">
        <f t="shared" si="30"/>
        <v>A38EF2</v>
      </c>
      <c r="V673">
        <v>0</v>
      </c>
      <c r="W673">
        <v>0</v>
      </c>
      <c r="X673">
        <v>2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400</v>
      </c>
      <c r="AJ673">
        <v>33.799244999999999</v>
      </c>
      <c r="AK673" t="s">
        <v>401</v>
      </c>
      <c r="AL673">
        <v>-84.905434</v>
      </c>
      <c r="AM673">
        <v>25</v>
      </c>
      <c r="AN673">
        <v>1950</v>
      </c>
      <c r="AO673" t="s">
        <v>128</v>
      </c>
      <c r="AP673">
        <v>-71</v>
      </c>
      <c r="AQ673">
        <v>3</v>
      </c>
      <c r="AR673">
        <v>-192</v>
      </c>
      <c r="AZ673">
        <v>1200</v>
      </c>
      <c r="BA673">
        <v>1</v>
      </c>
      <c r="BB673" t="str">
        <f t="shared" si="32"/>
        <v xml:space="preserve">N3284F  </v>
      </c>
      <c r="BC673">
        <v>1</v>
      </c>
      <c r="BE673">
        <v>0</v>
      </c>
      <c r="BF673">
        <v>0</v>
      </c>
      <c r="BG673">
        <v>0</v>
      </c>
      <c r="BH673">
        <v>2175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"17:56:58.172"</f>
        <v>17:56:58.172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118</v>
      </c>
      <c r="CQ673">
        <v>219</v>
      </c>
      <c r="CR673">
        <v>3</v>
      </c>
      <c r="CW673">
        <v>10167110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"11/08/2021 17:56:58.511"</f>
        <v>11/08/2021 17:56:58.511</v>
      </c>
      <c r="C674" t="str">
        <f t="shared" si="31"/>
        <v>FFDFD3C0</v>
      </c>
      <c r="D674" t="s">
        <v>119</v>
      </c>
      <c r="E674">
        <v>5</v>
      </c>
      <c r="F674">
        <v>1005</v>
      </c>
      <c r="G674" t="s">
        <v>114</v>
      </c>
      <c r="J674" t="s">
        <v>120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"17:56:58.172"</f>
        <v>17:56:58.172</v>
      </c>
      <c r="T674" t="str">
        <f>"17:56:57.672"</f>
        <v>17:56:57.672</v>
      </c>
      <c r="U674" t="str">
        <f t="shared" si="30"/>
        <v>A38EF2</v>
      </c>
      <c r="V674">
        <v>0</v>
      </c>
      <c r="W674">
        <v>0</v>
      </c>
      <c r="X674">
        <v>2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1</v>
      </c>
      <c r="AI674" t="s">
        <v>400</v>
      </c>
      <c r="AJ674">
        <v>33.799244999999999</v>
      </c>
      <c r="AK674" t="s">
        <v>401</v>
      </c>
      <c r="AL674">
        <v>-84.905434</v>
      </c>
      <c r="AM674">
        <v>25</v>
      </c>
      <c r="AN674">
        <v>1950</v>
      </c>
      <c r="AO674" t="s">
        <v>128</v>
      </c>
      <c r="AP674">
        <v>-71</v>
      </c>
      <c r="AQ674">
        <v>3</v>
      </c>
      <c r="AR674">
        <v>-192</v>
      </c>
      <c r="AZ674">
        <v>1200</v>
      </c>
      <c r="BA674">
        <v>1</v>
      </c>
      <c r="BB674" t="str">
        <f t="shared" si="32"/>
        <v xml:space="preserve">N3284F  </v>
      </c>
      <c r="BC674">
        <v>1</v>
      </c>
      <c r="BE674">
        <v>0</v>
      </c>
      <c r="BF674">
        <v>0</v>
      </c>
      <c r="BG674">
        <v>0</v>
      </c>
      <c r="BH674">
        <v>2175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"17:56:58.172"</f>
        <v>17:56:58.172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118</v>
      </c>
      <c r="CQ674">
        <v>219</v>
      </c>
      <c r="CR674">
        <v>3</v>
      </c>
      <c r="CW674">
        <v>10167110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"11/08/2021 17:56:58.511"</f>
        <v>11/08/2021 17:56:58.511</v>
      </c>
      <c r="C675" t="str">
        <f t="shared" si="31"/>
        <v>FFDFD3C0</v>
      </c>
      <c r="D675" t="s">
        <v>121</v>
      </c>
      <c r="E675">
        <v>4</v>
      </c>
      <c r="F675">
        <v>2004</v>
      </c>
      <c r="G675" t="s">
        <v>122</v>
      </c>
      <c r="J675" t="s">
        <v>123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"17:56:58.172"</f>
        <v>17:56:58.172</v>
      </c>
      <c r="T675" t="str">
        <f>"17:56:57.672"</f>
        <v>17:56:57.672</v>
      </c>
      <c r="U675" t="str">
        <f t="shared" si="30"/>
        <v>A38EF2</v>
      </c>
      <c r="V675">
        <v>0</v>
      </c>
      <c r="W675">
        <v>0</v>
      </c>
      <c r="X675">
        <v>2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400</v>
      </c>
      <c r="AJ675">
        <v>33.799244999999999</v>
      </c>
      <c r="AK675" t="s">
        <v>401</v>
      </c>
      <c r="AL675">
        <v>-84.905434</v>
      </c>
      <c r="AM675">
        <v>25</v>
      </c>
      <c r="AN675">
        <v>1950</v>
      </c>
      <c r="AO675" t="s">
        <v>128</v>
      </c>
      <c r="AP675">
        <v>-71</v>
      </c>
      <c r="AQ675">
        <v>3</v>
      </c>
      <c r="AR675">
        <v>-192</v>
      </c>
      <c r="AZ675">
        <v>1200</v>
      </c>
      <c r="BA675">
        <v>1</v>
      </c>
      <c r="BB675" t="str">
        <f t="shared" si="32"/>
        <v xml:space="preserve">N3284F  </v>
      </c>
      <c r="BC675">
        <v>1</v>
      </c>
      <c r="BE675">
        <v>0</v>
      </c>
      <c r="BF675">
        <v>0</v>
      </c>
      <c r="BG675">
        <v>0</v>
      </c>
      <c r="BH675">
        <v>2175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"17:56:58.172"</f>
        <v>17:56:58.172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118</v>
      </c>
      <c r="CQ675">
        <v>219</v>
      </c>
      <c r="CR675">
        <v>3</v>
      </c>
      <c r="CW675">
        <v>10167110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"11/08/2021 17:56:59.480"</f>
        <v>11/08/2021 17:56:59.480</v>
      </c>
      <c r="C676" t="str">
        <f t="shared" si="31"/>
        <v>FFDFD3C0</v>
      </c>
      <c r="D676" t="s">
        <v>113</v>
      </c>
      <c r="E676">
        <v>4</v>
      </c>
      <c r="H676">
        <v>10</v>
      </c>
      <c r="I676" t="s">
        <v>114</v>
      </c>
      <c r="J676" t="s">
        <v>115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"17:56:59.227"</f>
        <v>17:56:59.227</v>
      </c>
      <c r="T676" t="str">
        <f>"17:56:58.827"</f>
        <v>17:56:58.827</v>
      </c>
      <c r="U676" t="str">
        <f t="shared" si="30"/>
        <v>A38EF2</v>
      </c>
      <c r="V676">
        <v>0</v>
      </c>
      <c r="W676">
        <v>0</v>
      </c>
      <c r="X676">
        <v>2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400</v>
      </c>
      <c r="AJ676">
        <v>33.799244999999999</v>
      </c>
      <c r="AK676" t="s">
        <v>402</v>
      </c>
      <c r="AL676">
        <v>-84.905777</v>
      </c>
      <c r="AM676">
        <v>25</v>
      </c>
      <c r="AN676">
        <v>1950</v>
      </c>
      <c r="AO676" t="s">
        <v>128</v>
      </c>
      <c r="AP676">
        <v>-69</v>
      </c>
      <c r="AQ676">
        <v>5</v>
      </c>
      <c r="AR676">
        <v>-256</v>
      </c>
      <c r="AZ676">
        <v>1200</v>
      </c>
      <c r="BA676">
        <v>1</v>
      </c>
      <c r="BB676" t="str">
        <f t="shared" si="32"/>
        <v xml:space="preserve">N3284F  </v>
      </c>
      <c r="BC676">
        <v>1</v>
      </c>
      <c r="BE676">
        <v>0</v>
      </c>
      <c r="BF676">
        <v>0</v>
      </c>
      <c r="BG676">
        <v>0</v>
      </c>
      <c r="BH676">
        <v>2175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"17:56:59.231"</f>
        <v>17:56:59.231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118</v>
      </c>
      <c r="CQ676">
        <v>219</v>
      </c>
      <c r="CR676">
        <v>3</v>
      </c>
      <c r="CW676">
        <v>10168681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"11/08/2021 17:56:59.636"</f>
        <v>11/08/2021 17:56:59.636</v>
      </c>
      <c r="C677" t="str">
        <f t="shared" si="31"/>
        <v>FFDFD3C0</v>
      </c>
      <c r="D677" t="s">
        <v>124</v>
      </c>
      <c r="E677">
        <v>8</v>
      </c>
      <c r="H677">
        <v>176</v>
      </c>
      <c r="I677" t="s">
        <v>114</v>
      </c>
      <c r="J677" t="s">
        <v>125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"17:56:59.227"</f>
        <v>17:56:59.227</v>
      </c>
      <c r="T677" t="str">
        <f>"17:56:58.827"</f>
        <v>17:56:58.827</v>
      </c>
      <c r="U677" t="str">
        <f t="shared" si="30"/>
        <v>A38EF2</v>
      </c>
      <c r="V677">
        <v>0</v>
      </c>
      <c r="W677">
        <v>0</v>
      </c>
      <c r="X677">
        <v>2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400</v>
      </c>
      <c r="AJ677">
        <v>33.799244999999999</v>
      </c>
      <c r="AK677" t="s">
        <v>402</v>
      </c>
      <c r="AL677">
        <v>-84.905777</v>
      </c>
      <c r="AM677">
        <v>25</v>
      </c>
      <c r="AN677">
        <v>1950</v>
      </c>
      <c r="AO677" t="s">
        <v>128</v>
      </c>
      <c r="AP677">
        <v>-69</v>
      </c>
      <c r="AQ677">
        <v>5</v>
      </c>
      <c r="AR677">
        <v>-256</v>
      </c>
      <c r="AZ677">
        <v>1200</v>
      </c>
      <c r="BA677">
        <v>1</v>
      </c>
      <c r="BB677" t="str">
        <f t="shared" si="32"/>
        <v xml:space="preserve">N3284F  </v>
      </c>
      <c r="BC677">
        <v>1</v>
      </c>
      <c r="BE677">
        <v>0</v>
      </c>
      <c r="BF677">
        <v>0</v>
      </c>
      <c r="BG677">
        <v>0</v>
      </c>
      <c r="BH677">
        <v>2175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"17:56:59.231"</f>
        <v>17:56:59.231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118</v>
      </c>
      <c r="CQ677">
        <v>219</v>
      </c>
      <c r="CR677">
        <v>3</v>
      </c>
      <c r="CW677">
        <v>10168681</v>
      </c>
      <c r="CY677">
        <v>0</v>
      </c>
      <c r="CZ677">
        <v>0</v>
      </c>
      <c r="DA677">
        <v>1</v>
      </c>
      <c r="DB677">
        <v>0</v>
      </c>
      <c r="DC677">
        <v>0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"11/08/2021 17:56:59.636"</f>
        <v>11/08/2021 17:56:59.636</v>
      </c>
      <c r="C678" t="str">
        <f t="shared" si="31"/>
        <v>FFDFD3C0</v>
      </c>
      <c r="D678" t="s">
        <v>119</v>
      </c>
      <c r="E678">
        <v>5</v>
      </c>
      <c r="F678">
        <v>1005</v>
      </c>
      <c r="G678" t="s">
        <v>114</v>
      </c>
      <c r="J678" t="s">
        <v>120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"17:56:59.227"</f>
        <v>17:56:59.227</v>
      </c>
      <c r="T678" t="str">
        <f>"17:56:58.827"</f>
        <v>17:56:58.827</v>
      </c>
      <c r="U678" t="str">
        <f t="shared" si="30"/>
        <v>A38EF2</v>
      </c>
      <c r="V678">
        <v>0</v>
      </c>
      <c r="W678">
        <v>0</v>
      </c>
      <c r="X678">
        <v>2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400</v>
      </c>
      <c r="AJ678">
        <v>33.799244999999999</v>
      </c>
      <c r="AK678" t="s">
        <v>402</v>
      </c>
      <c r="AL678">
        <v>-84.905777</v>
      </c>
      <c r="AM678">
        <v>25</v>
      </c>
      <c r="AN678">
        <v>1950</v>
      </c>
      <c r="AO678" t="s">
        <v>128</v>
      </c>
      <c r="AP678">
        <v>-69</v>
      </c>
      <c r="AQ678">
        <v>5</v>
      </c>
      <c r="AR678">
        <v>-256</v>
      </c>
      <c r="AZ678">
        <v>1200</v>
      </c>
      <c r="BA678">
        <v>1</v>
      </c>
      <c r="BB678" t="str">
        <f t="shared" si="32"/>
        <v xml:space="preserve">N3284F  </v>
      </c>
      <c r="BC678">
        <v>1</v>
      </c>
      <c r="BE678">
        <v>0</v>
      </c>
      <c r="BF678">
        <v>0</v>
      </c>
      <c r="BG678">
        <v>0</v>
      </c>
      <c r="BH678">
        <v>2175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"17:56:59.231"</f>
        <v>17:56:59.231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118</v>
      </c>
      <c r="CQ678">
        <v>219</v>
      </c>
      <c r="CR678">
        <v>3</v>
      </c>
      <c r="CW678">
        <v>10168681</v>
      </c>
      <c r="CY678">
        <v>0</v>
      </c>
      <c r="CZ678">
        <v>0</v>
      </c>
      <c r="DA678">
        <v>1</v>
      </c>
      <c r="DB678">
        <v>0</v>
      </c>
      <c r="DC678">
        <v>0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"11/08/2021 17:56:59.636"</f>
        <v>11/08/2021 17:56:59.636</v>
      </c>
      <c r="C679" t="str">
        <f t="shared" si="31"/>
        <v>FFDFD3C0</v>
      </c>
      <c r="D679" t="s">
        <v>121</v>
      </c>
      <c r="E679">
        <v>4</v>
      </c>
      <c r="F679">
        <v>2004</v>
      </c>
      <c r="G679" t="s">
        <v>122</v>
      </c>
      <c r="J679" t="s">
        <v>123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"17:56:59.227"</f>
        <v>17:56:59.227</v>
      </c>
      <c r="T679" t="str">
        <f>"17:56:58.827"</f>
        <v>17:56:58.827</v>
      </c>
      <c r="U679" t="str">
        <f t="shared" si="30"/>
        <v>A38EF2</v>
      </c>
      <c r="V679">
        <v>0</v>
      </c>
      <c r="W679">
        <v>0</v>
      </c>
      <c r="X679">
        <v>2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400</v>
      </c>
      <c r="AJ679">
        <v>33.799244999999999</v>
      </c>
      <c r="AK679" t="s">
        <v>402</v>
      </c>
      <c r="AL679">
        <v>-84.905777</v>
      </c>
      <c r="AM679">
        <v>25</v>
      </c>
      <c r="AN679">
        <v>1950</v>
      </c>
      <c r="AO679" t="s">
        <v>128</v>
      </c>
      <c r="AP679">
        <v>-69</v>
      </c>
      <c r="AQ679">
        <v>5</v>
      </c>
      <c r="AR679">
        <v>-256</v>
      </c>
      <c r="AZ679">
        <v>1200</v>
      </c>
      <c r="BA679">
        <v>1</v>
      </c>
      <c r="BB679" t="str">
        <f t="shared" si="32"/>
        <v xml:space="preserve">N3284F  </v>
      </c>
      <c r="BC679">
        <v>1</v>
      </c>
      <c r="BE679">
        <v>0</v>
      </c>
      <c r="BF679">
        <v>0</v>
      </c>
      <c r="BG679">
        <v>0</v>
      </c>
      <c r="BH679">
        <v>2175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"17:56:59.231"</f>
        <v>17:56:59.231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118</v>
      </c>
      <c r="CQ679">
        <v>219</v>
      </c>
      <c r="CR679">
        <v>3</v>
      </c>
      <c r="CW679">
        <v>10168681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"11/08/2021 17:57:00.637"</f>
        <v>11/08/2021 17:57:00.637</v>
      </c>
      <c r="C680" t="str">
        <f t="shared" si="31"/>
        <v>FFDFD3C0</v>
      </c>
      <c r="D680" t="s">
        <v>124</v>
      </c>
      <c r="E680">
        <v>8</v>
      </c>
      <c r="H680">
        <v>176</v>
      </c>
      <c r="I680" t="s">
        <v>114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"17:57:00.234"</f>
        <v>17:57:00.234</v>
      </c>
      <c r="T680" t="str">
        <f>"17:56:59.734"</f>
        <v>17:56:59.734</v>
      </c>
      <c r="U680" t="str">
        <f t="shared" si="30"/>
        <v>A38EF2</v>
      </c>
      <c r="V680">
        <v>0</v>
      </c>
      <c r="W680">
        <v>0</v>
      </c>
      <c r="X680">
        <v>2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403</v>
      </c>
      <c r="AJ680">
        <v>33.799287999999997</v>
      </c>
      <c r="AK680" t="s">
        <v>404</v>
      </c>
      <c r="AL680">
        <v>-84.906184999999994</v>
      </c>
      <c r="AM680">
        <v>25</v>
      </c>
      <c r="AN680">
        <v>1950</v>
      </c>
      <c r="AO680" t="s">
        <v>128</v>
      </c>
      <c r="AP680">
        <v>-67</v>
      </c>
      <c r="AQ680">
        <v>6</v>
      </c>
      <c r="AR680">
        <v>-320</v>
      </c>
      <c r="AZ680">
        <v>1200</v>
      </c>
      <c r="BA680">
        <v>1</v>
      </c>
      <c r="BB680" t="str">
        <f t="shared" si="32"/>
        <v xml:space="preserve">N3284F  </v>
      </c>
      <c r="BC680">
        <v>1</v>
      </c>
      <c r="BE680">
        <v>0</v>
      </c>
      <c r="BF680">
        <v>0</v>
      </c>
      <c r="BG680">
        <v>0</v>
      </c>
      <c r="BH680">
        <v>2175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"17:57:00.235"</f>
        <v>17:57:00.235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118</v>
      </c>
      <c r="CQ680">
        <v>219</v>
      </c>
      <c r="CR680">
        <v>3</v>
      </c>
      <c r="CW680">
        <v>10170211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"11/08/2021 17:57:00.637"</f>
        <v>11/08/2021 17:57:00.637</v>
      </c>
      <c r="C681" t="str">
        <f t="shared" si="31"/>
        <v>FFDFD3C0</v>
      </c>
      <c r="D681" t="s">
        <v>119</v>
      </c>
      <c r="E681">
        <v>5</v>
      </c>
      <c r="F681">
        <v>1005</v>
      </c>
      <c r="G681" t="s">
        <v>114</v>
      </c>
      <c r="J681" t="s">
        <v>120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"17:57:00.234"</f>
        <v>17:57:00.234</v>
      </c>
      <c r="T681" t="str">
        <f>"17:56:59.734"</f>
        <v>17:56:59.734</v>
      </c>
      <c r="U681" t="str">
        <f t="shared" si="30"/>
        <v>A38EF2</v>
      </c>
      <c r="V681">
        <v>0</v>
      </c>
      <c r="W681">
        <v>0</v>
      </c>
      <c r="X681">
        <v>2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403</v>
      </c>
      <c r="AJ681">
        <v>33.799287999999997</v>
      </c>
      <c r="AK681" t="s">
        <v>404</v>
      </c>
      <c r="AL681">
        <v>-84.906184999999994</v>
      </c>
      <c r="AM681">
        <v>25</v>
      </c>
      <c r="AN681">
        <v>1950</v>
      </c>
      <c r="AO681" t="s">
        <v>128</v>
      </c>
      <c r="AP681">
        <v>-67</v>
      </c>
      <c r="AQ681">
        <v>6</v>
      </c>
      <c r="AR681">
        <v>-320</v>
      </c>
      <c r="AZ681">
        <v>1200</v>
      </c>
      <c r="BA681">
        <v>1</v>
      </c>
      <c r="BB681" t="str">
        <f t="shared" si="32"/>
        <v xml:space="preserve">N3284F  </v>
      </c>
      <c r="BC681">
        <v>1</v>
      </c>
      <c r="BE681">
        <v>0</v>
      </c>
      <c r="BF681">
        <v>0</v>
      </c>
      <c r="BG681">
        <v>0</v>
      </c>
      <c r="BH681">
        <v>2175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"17:57:00.235"</f>
        <v>17:57:00.235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118</v>
      </c>
      <c r="CQ681">
        <v>219</v>
      </c>
      <c r="CR681">
        <v>3</v>
      </c>
      <c r="CW681">
        <v>10170211</v>
      </c>
      <c r="CY681">
        <v>0</v>
      </c>
      <c r="CZ681">
        <v>0</v>
      </c>
      <c r="DA681">
        <v>1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"11/08/2021 17:57:00.637"</f>
        <v>11/08/2021 17:57:00.637</v>
      </c>
      <c r="C682" t="str">
        <f t="shared" si="31"/>
        <v>FFDFD3C0</v>
      </c>
      <c r="D682" t="s">
        <v>121</v>
      </c>
      <c r="E682">
        <v>4</v>
      </c>
      <c r="F682">
        <v>2004</v>
      </c>
      <c r="G682" t="s">
        <v>122</v>
      </c>
      <c r="J682" t="s">
        <v>123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"17:57:00.234"</f>
        <v>17:57:00.234</v>
      </c>
      <c r="T682" t="str">
        <f>"17:56:59.734"</f>
        <v>17:56:59.734</v>
      </c>
      <c r="U682" t="str">
        <f t="shared" si="30"/>
        <v>A38EF2</v>
      </c>
      <c r="V682">
        <v>0</v>
      </c>
      <c r="W682">
        <v>0</v>
      </c>
      <c r="X682">
        <v>2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1</v>
      </c>
      <c r="AI682" t="s">
        <v>403</v>
      </c>
      <c r="AJ682">
        <v>33.799287999999997</v>
      </c>
      <c r="AK682" t="s">
        <v>404</v>
      </c>
      <c r="AL682">
        <v>-84.906184999999994</v>
      </c>
      <c r="AM682">
        <v>25</v>
      </c>
      <c r="AN682">
        <v>1950</v>
      </c>
      <c r="AO682" t="s">
        <v>128</v>
      </c>
      <c r="AP682">
        <v>-67</v>
      </c>
      <c r="AQ682">
        <v>6</v>
      </c>
      <c r="AR682">
        <v>-320</v>
      </c>
      <c r="AZ682">
        <v>1200</v>
      </c>
      <c r="BA682">
        <v>1</v>
      </c>
      <c r="BB682" t="str">
        <f t="shared" si="32"/>
        <v xml:space="preserve">N3284F  </v>
      </c>
      <c r="BC682">
        <v>1</v>
      </c>
      <c r="BE682">
        <v>0</v>
      </c>
      <c r="BF682">
        <v>0</v>
      </c>
      <c r="BG682">
        <v>0</v>
      </c>
      <c r="BH682">
        <v>2175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"17:57:00.235"</f>
        <v>17:57:00.235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118</v>
      </c>
      <c r="CQ682">
        <v>219</v>
      </c>
      <c r="CR682">
        <v>3</v>
      </c>
      <c r="CW682">
        <v>10170211</v>
      </c>
      <c r="CY682">
        <v>0</v>
      </c>
      <c r="CZ682">
        <v>0</v>
      </c>
      <c r="DA682">
        <v>1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"11/08/2021 17:57:00.637"</f>
        <v>11/08/2021 17:57:00.637</v>
      </c>
      <c r="C683" t="str">
        <f t="shared" si="31"/>
        <v>FFDFD3C0</v>
      </c>
      <c r="D683" t="s">
        <v>113</v>
      </c>
      <c r="E683">
        <v>4</v>
      </c>
      <c r="H683">
        <v>10</v>
      </c>
      <c r="I683" t="s">
        <v>114</v>
      </c>
      <c r="J683" t="s">
        <v>115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"17:57:00.234"</f>
        <v>17:57:00.234</v>
      </c>
      <c r="T683" t="str">
        <f>"17:56:59.734"</f>
        <v>17:56:59.734</v>
      </c>
      <c r="U683" t="str">
        <f t="shared" si="30"/>
        <v>A38EF2</v>
      </c>
      <c r="V683">
        <v>0</v>
      </c>
      <c r="W683">
        <v>0</v>
      </c>
      <c r="X683">
        <v>2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403</v>
      </c>
      <c r="AJ683">
        <v>33.799287999999997</v>
      </c>
      <c r="AK683" t="s">
        <v>404</v>
      </c>
      <c r="AL683">
        <v>-84.906184999999994</v>
      </c>
      <c r="AM683">
        <v>25</v>
      </c>
      <c r="AN683">
        <v>1950</v>
      </c>
      <c r="AO683" t="s">
        <v>128</v>
      </c>
      <c r="AP683">
        <v>-67</v>
      </c>
      <c r="AQ683">
        <v>6</v>
      </c>
      <c r="AR683">
        <v>-320</v>
      </c>
      <c r="AZ683">
        <v>1200</v>
      </c>
      <c r="BA683">
        <v>1</v>
      </c>
      <c r="BB683" t="str">
        <f t="shared" si="32"/>
        <v xml:space="preserve">N3284F  </v>
      </c>
      <c r="BC683">
        <v>1</v>
      </c>
      <c r="BE683">
        <v>0</v>
      </c>
      <c r="BF683">
        <v>0</v>
      </c>
      <c r="BG683">
        <v>0</v>
      </c>
      <c r="BH683">
        <v>2175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"17:57:00.235"</f>
        <v>17:57:00.235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118</v>
      </c>
      <c r="CQ683">
        <v>219</v>
      </c>
      <c r="CR683">
        <v>3</v>
      </c>
      <c r="CW683">
        <v>10170211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"11/08/2021 17:57:01.467"</f>
        <v>11/08/2021 17:57:01.467</v>
      </c>
      <c r="C684" t="str">
        <f t="shared" si="31"/>
        <v>FFDFD3C0</v>
      </c>
      <c r="D684" t="s">
        <v>121</v>
      </c>
      <c r="E684">
        <v>4</v>
      </c>
      <c r="F684">
        <v>2004</v>
      </c>
      <c r="G684" t="s">
        <v>122</v>
      </c>
      <c r="J684" t="s">
        <v>123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"17:57:01.180"</f>
        <v>17:57:01.180</v>
      </c>
      <c r="T684" t="str">
        <f>"17:57:00.780"</f>
        <v>17:57:00.780</v>
      </c>
      <c r="U684" t="str">
        <f t="shared" si="30"/>
        <v>A38EF2</v>
      </c>
      <c r="V684">
        <v>0</v>
      </c>
      <c r="W684">
        <v>0</v>
      </c>
      <c r="X684">
        <v>2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403</v>
      </c>
      <c r="AJ684">
        <v>33.799287999999997</v>
      </c>
      <c r="AK684" t="s">
        <v>405</v>
      </c>
      <c r="AL684">
        <v>-84.906527999999994</v>
      </c>
      <c r="AM684">
        <v>25</v>
      </c>
      <c r="AN684">
        <v>1950</v>
      </c>
      <c r="AO684" t="s">
        <v>128</v>
      </c>
      <c r="AP684">
        <v>-66</v>
      </c>
      <c r="AQ684">
        <v>5</v>
      </c>
      <c r="AR684">
        <v>-320</v>
      </c>
      <c r="AZ684">
        <v>1200</v>
      </c>
      <c r="BA684">
        <v>1</v>
      </c>
      <c r="BB684" t="str">
        <f t="shared" si="32"/>
        <v xml:space="preserve">N3284F  </v>
      </c>
      <c r="BC684">
        <v>1</v>
      </c>
      <c r="BE684">
        <v>0</v>
      </c>
      <c r="BF684">
        <v>0</v>
      </c>
      <c r="BG684">
        <v>0</v>
      </c>
      <c r="BH684">
        <v>2175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"17:57:01.185"</f>
        <v>17:57:01.185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118</v>
      </c>
      <c r="CQ684">
        <v>219</v>
      </c>
      <c r="CR684">
        <v>3</v>
      </c>
      <c r="CW684">
        <v>10171743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"11/08/2021 17:57:01.467"</f>
        <v>11/08/2021 17:57:01.467</v>
      </c>
      <c r="C685" t="str">
        <f t="shared" si="31"/>
        <v>FFDFD3C0</v>
      </c>
      <c r="D685" t="s">
        <v>113</v>
      </c>
      <c r="E685">
        <v>4</v>
      </c>
      <c r="H685">
        <v>10</v>
      </c>
      <c r="I685" t="s">
        <v>114</v>
      </c>
      <c r="J685" t="s">
        <v>115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"17:57:01.180"</f>
        <v>17:57:01.180</v>
      </c>
      <c r="T685" t="str">
        <f>"17:57:00.780"</f>
        <v>17:57:00.780</v>
      </c>
      <c r="U685" t="str">
        <f t="shared" si="30"/>
        <v>A38EF2</v>
      </c>
      <c r="V685">
        <v>0</v>
      </c>
      <c r="W685">
        <v>0</v>
      </c>
      <c r="X685">
        <v>2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403</v>
      </c>
      <c r="AJ685">
        <v>33.799287999999997</v>
      </c>
      <c r="AK685" t="s">
        <v>405</v>
      </c>
      <c r="AL685">
        <v>-84.906527999999994</v>
      </c>
      <c r="AM685">
        <v>25</v>
      </c>
      <c r="AN685">
        <v>1950</v>
      </c>
      <c r="AO685" t="s">
        <v>128</v>
      </c>
      <c r="AP685">
        <v>-66</v>
      </c>
      <c r="AQ685">
        <v>5</v>
      </c>
      <c r="AR685">
        <v>-320</v>
      </c>
      <c r="AZ685">
        <v>1200</v>
      </c>
      <c r="BA685">
        <v>1</v>
      </c>
      <c r="BB685" t="str">
        <f t="shared" si="32"/>
        <v xml:space="preserve">N3284F  </v>
      </c>
      <c r="BC685">
        <v>1</v>
      </c>
      <c r="BE685">
        <v>0</v>
      </c>
      <c r="BF685">
        <v>0</v>
      </c>
      <c r="BG685">
        <v>0</v>
      </c>
      <c r="BH685">
        <v>2175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"17:57:01.185"</f>
        <v>17:57:01.185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118</v>
      </c>
      <c r="CQ685">
        <v>219</v>
      </c>
      <c r="CR685">
        <v>3</v>
      </c>
      <c r="CW685">
        <v>10171743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"11/08/2021 17:57:01.467"</f>
        <v>11/08/2021 17:57:01.467</v>
      </c>
      <c r="C686" t="str">
        <f t="shared" si="31"/>
        <v>FFDFD3C0</v>
      </c>
      <c r="D686" t="s">
        <v>124</v>
      </c>
      <c r="E686">
        <v>8</v>
      </c>
      <c r="H686">
        <v>176</v>
      </c>
      <c r="I686" t="s">
        <v>114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"17:57:01.180"</f>
        <v>17:57:01.180</v>
      </c>
      <c r="T686" t="str">
        <f>"17:57:00.780"</f>
        <v>17:57:00.780</v>
      </c>
      <c r="U686" t="str">
        <f t="shared" si="30"/>
        <v>A38EF2</v>
      </c>
      <c r="V686">
        <v>0</v>
      </c>
      <c r="W686">
        <v>0</v>
      </c>
      <c r="X686">
        <v>2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403</v>
      </c>
      <c r="AJ686">
        <v>33.799287999999997</v>
      </c>
      <c r="AK686" t="s">
        <v>405</v>
      </c>
      <c r="AL686">
        <v>-84.906527999999994</v>
      </c>
      <c r="AM686">
        <v>25</v>
      </c>
      <c r="AN686">
        <v>1950</v>
      </c>
      <c r="AO686" t="s">
        <v>128</v>
      </c>
      <c r="AP686">
        <v>-66</v>
      </c>
      <c r="AQ686">
        <v>5</v>
      </c>
      <c r="AR686">
        <v>-320</v>
      </c>
      <c r="AZ686">
        <v>1200</v>
      </c>
      <c r="BA686">
        <v>1</v>
      </c>
      <c r="BB686" t="str">
        <f t="shared" si="32"/>
        <v xml:space="preserve">N3284F  </v>
      </c>
      <c r="BC686">
        <v>1</v>
      </c>
      <c r="BE686">
        <v>0</v>
      </c>
      <c r="BF686">
        <v>0</v>
      </c>
      <c r="BG686">
        <v>0</v>
      </c>
      <c r="BH686">
        <v>2175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"17:57:01.185"</f>
        <v>17:57:01.185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118</v>
      </c>
      <c r="CQ686">
        <v>219</v>
      </c>
      <c r="CR686">
        <v>3</v>
      </c>
      <c r="CW686">
        <v>10171743</v>
      </c>
      <c r="CY686">
        <v>0</v>
      </c>
      <c r="CZ686">
        <v>0</v>
      </c>
      <c r="DA686">
        <v>1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"11/08/2021 17:57:01.467"</f>
        <v>11/08/2021 17:57:01.467</v>
      </c>
      <c r="C687" t="str">
        <f t="shared" si="31"/>
        <v>FFDFD3C0</v>
      </c>
      <c r="D687" t="s">
        <v>119</v>
      </c>
      <c r="E687">
        <v>5</v>
      </c>
      <c r="F687">
        <v>1005</v>
      </c>
      <c r="G687" t="s">
        <v>114</v>
      </c>
      <c r="J687" t="s">
        <v>120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"17:57:01.180"</f>
        <v>17:57:01.180</v>
      </c>
      <c r="T687" t="str">
        <f>"17:57:00.780"</f>
        <v>17:57:00.780</v>
      </c>
      <c r="U687" t="str">
        <f t="shared" si="30"/>
        <v>A38EF2</v>
      </c>
      <c r="V687">
        <v>0</v>
      </c>
      <c r="W687">
        <v>0</v>
      </c>
      <c r="X687">
        <v>2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403</v>
      </c>
      <c r="AJ687">
        <v>33.799287999999997</v>
      </c>
      <c r="AK687" t="s">
        <v>405</v>
      </c>
      <c r="AL687">
        <v>-84.906527999999994</v>
      </c>
      <c r="AM687">
        <v>25</v>
      </c>
      <c r="AN687">
        <v>1950</v>
      </c>
      <c r="AO687" t="s">
        <v>128</v>
      </c>
      <c r="AP687">
        <v>-66</v>
      </c>
      <c r="AQ687">
        <v>5</v>
      </c>
      <c r="AR687">
        <v>-320</v>
      </c>
      <c r="AZ687">
        <v>1200</v>
      </c>
      <c r="BA687">
        <v>1</v>
      </c>
      <c r="BB687" t="str">
        <f t="shared" si="32"/>
        <v xml:space="preserve">N3284F  </v>
      </c>
      <c r="BC687">
        <v>1</v>
      </c>
      <c r="BE687">
        <v>0</v>
      </c>
      <c r="BF687">
        <v>0</v>
      </c>
      <c r="BG687">
        <v>0</v>
      </c>
      <c r="BH687">
        <v>2175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"17:57:01.185"</f>
        <v>17:57:01.185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118</v>
      </c>
      <c r="CQ687">
        <v>219</v>
      </c>
      <c r="CR687">
        <v>3</v>
      </c>
      <c r="CW687">
        <v>10171743</v>
      </c>
      <c r="CY687">
        <v>0</v>
      </c>
      <c r="CZ687">
        <v>0</v>
      </c>
      <c r="DA687">
        <v>1</v>
      </c>
      <c r="DB687">
        <v>0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"11/08/2021 17:57:02.358"</f>
        <v>11/08/2021 17:57:02.358</v>
      </c>
      <c r="C688" t="str">
        <f t="shared" si="31"/>
        <v>FFDFD3C0</v>
      </c>
      <c r="D688" t="s">
        <v>121</v>
      </c>
      <c r="E688">
        <v>4</v>
      </c>
      <c r="F688">
        <v>2004</v>
      </c>
      <c r="G688" t="s">
        <v>122</v>
      </c>
      <c r="J688" t="s">
        <v>123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"17:57:02.117"</f>
        <v>17:57:02.117</v>
      </c>
      <c r="T688" t="str">
        <f>"17:57:01.717"</f>
        <v>17:57:01.717</v>
      </c>
      <c r="U688" t="str">
        <f t="shared" si="30"/>
        <v>A38EF2</v>
      </c>
      <c r="V688">
        <v>0</v>
      </c>
      <c r="W688">
        <v>0</v>
      </c>
      <c r="X688">
        <v>2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406</v>
      </c>
      <c r="AJ688">
        <v>33.799353000000004</v>
      </c>
      <c r="AK688" t="s">
        <v>407</v>
      </c>
      <c r="AL688">
        <v>-84.906828000000004</v>
      </c>
      <c r="AM688">
        <v>25</v>
      </c>
      <c r="AN688">
        <v>1950</v>
      </c>
      <c r="AO688" t="s">
        <v>128</v>
      </c>
      <c r="AP688">
        <v>-64</v>
      </c>
      <c r="AQ688">
        <v>5</v>
      </c>
      <c r="AR688">
        <v>-320</v>
      </c>
      <c r="AZ688">
        <v>1200</v>
      </c>
      <c r="BA688">
        <v>1</v>
      </c>
      <c r="BB688" t="str">
        <f t="shared" si="32"/>
        <v xml:space="preserve">N3284F  </v>
      </c>
      <c r="BC688">
        <v>1</v>
      </c>
      <c r="BE688">
        <v>0</v>
      </c>
      <c r="BF688">
        <v>0</v>
      </c>
      <c r="BG688">
        <v>0</v>
      </c>
      <c r="BH688">
        <v>2175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"17:57:02.121"</f>
        <v>17:57:02.121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118</v>
      </c>
      <c r="CQ688">
        <v>219</v>
      </c>
      <c r="CR688">
        <v>3</v>
      </c>
      <c r="CW688">
        <v>10173261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"11/08/2021 17:57:02.358"</f>
        <v>11/08/2021 17:57:02.358</v>
      </c>
      <c r="C689" t="str">
        <f t="shared" si="31"/>
        <v>FFDFD3C0</v>
      </c>
      <c r="D689" t="s">
        <v>113</v>
      </c>
      <c r="E689">
        <v>4</v>
      </c>
      <c r="H689">
        <v>10</v>
      </c>
      <c r="I689" t="s">
        <v>114</v>
      </c>
      <c r="J689" t="s">
        <v>115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"17:57:02.117"</f>
        <v>17:57:02.117</v>
      </c>
      <c r="T689" t="str">
        <f>"17:57:01.717"</f>
        <v>17:57:01.717</v>
      </c>
      <c r="U689" t="str">
        <f t="shared" si="30"/>
        <v>A38EF2</v>
      </c>
      <c r="V689">
        <v>0</v>
      </c>
      <c r="W689">
        <v>0</v>
      </c>
      <c r="X689">
        <v>2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406</v>
      </c>
      <c r="AJ689">
        <v>33.799353000000004</v>
      </c>
      <c r="AK689" t="s">
        <v>407</v>
      </c>
      <c r="AL689">
        <v>-84.906828000000004</v>
      </c>
      <c r="AM689">
        <v>25</v>
      </c>
      <c r="AN689">
        <v>1950</v>
      </c>
      <c r="AO689" t="s">
        <v>128</v>
      </c>
      <c r="AP689">
        <v>-64</v>
      </c>
      <c r="AQ689">
        <v>5</v>
      </c>
      <c r="AR689">
        <v>-320</v>
      </c>
      <c r="AZ689">
        <v>1200</v>
      </c>
      <c r="BA689">
        <v>1</v>
      </c>
      <c r="BB689" t="str">
        <f t="shared" si="32"/>
        <v xml:space="preserve">N3284F  </v>
      </c>
      <c r="BC689">
        <v>1</v>
      </c>
      <c r="BE689">
        <v>0</v>
      </c>
      <c r="BF689">
        <v>0</v>
      </c>
      <c r="BG689">
        <v>0</v>
      </c>
      <c r="BH689">
        <v>2175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"17:57:02.121"</f>
        <v>17:57:02.121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118</v>
      </c>
      <c r="CQ689">
        <v>219</v>
      </c>
      <c r="CR689">
        <v>3</v>
      </c>
      <c r="CW689">
        <v>10173261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"11/08/2021 17:57:02.358"</f>
        <v>11/08/2021 17:57:02.358</v>
      </c>
      <c r="C690" t="str">
        <f t="shared" si="31"/>
        <v>FFDFD3C0</v>
      </c>
      <c r="D690" t="s">
        <v>124</v>
      </c>
      <c r="E690">
        <v>8</v>
      </c>
      <c r="H690">
        <v>176</v>
      </c>
      <c r="I690" t="s">
        <v>114</v>
      </c>
      <c r="J690" t="s">
        <v>125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"17:57:02.117"</f>
        <v>17:57:02.117</v>
      </c>
      <c r="T690" t="str">
        <f>"17:57:01.717"</f>
        <v>17:57:01.717</v>
      </c>
      <c r="U690" t="str">
        <f t="shared" si="30"/>
        <v>A38EF2</v>
      </c>
      <c r="V690">
        <v>0</v>
      </c>
      <c r="W690">
        <v>0</v>
      </c>
      <c r="X690">
        <v>2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406</v>
      </c>
      <c r="AJ690">
        <v>33.799353000000004</v>
      </c>
      <c r="AK690" t="s">
        <v>407</v>
      </c>
      <c r="AL690">
        <v>-84.906828000000004</v>
      </c>
      <c r="AM690">
        <v>25</v>
      </c>
      <c r="AN690">
        <v>1950</v>
      </c>
      <c r="AO690" t="s">
        <v>128</v>
      </c>
      <c r="AP690">
        <v>-64</v>
      </c>
      <c r="AQ690">
        <v>5</v>
      </c>
      <c r="AR690">
        <v>-320</v>
      </c>
      <c r="AZ690">
        <v>1200</v>
      </c>
      <c r="BA690">
        <v>1</v>
      </c>
      <c r="BB690" t="str">
        <f t="shared" si="32"/>
        <v xml:space="preserve">N3284F  </v>
      </c>
      <c r="BC690">
        <v>1</v>
      </c>
      <c r="BE690">
        <v>0</v>
      </c>
      <c r="BF690">
        <v>0</v>
      </c>
      <c r="BG690">
        <v>0</v>
      </c>
      <c r="BH690">
        <v>2175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"17:57:02.121"</f>
        <v>17:57:02.121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118</v>
      </c>
      <c r="CQ690">
        <v>219</v>
      </c>
      <c r="CR690">
        <v>3</v>
      </c>
      <c r="CW690">
        <v>10173261</v>
      </c>
      <c r="CY690">
        <v>0</v>
      </c>
      <c r="CZ690">
        <v>0</v>
      </c>
      <c r="DA690">
        <v>1</v>
      </c>
      <c r="DB690">
        <v>0</v>
      </c>
      <c r="DC690">
        <v>0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"11/08/2021 17:57:02.358"</f>
        <v>11/08/2021 17:57:02.358</v>
      </c>
      <c r="C691" t="str">
        <f t="shared" si="31"/>
        <v>FFDFD3C0</v>
      </c>
      <c r="D691" t="s">
        <v>119</v>
      </c>
      <c r="E691">
        <v>5</v>
      </c>
      <c r="F691">
        <v>1005</v>
      </c>
      <c r="G691" t="s">
        <v>114</v>
      </c>
      <c r="J691" t="s">
        <v>120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"17:57:02.117"</f>
        <v>17:57:02.117</v>
      </c>
      <c r="T691" t="str">
        <f>"17:57:01.717"</f>
        <v>17:57:01.717</v>
      </c>
      <c r="U691" t="str">
        <f t="shared" si="30"/>
        <v>A38EF2</v>
      </c>
      <c r="V691">
        <v>0</v>
      </c>
      <c r="W691">
        <v>0</v>
      </c>
      <c r="X691">
        <v>2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406</v>
      </c>
      <c r="AJ691">
        <v>33.799353000000004</v>
      </c>
      <c r="AK691" t="s">
        <v>407</v>
      </c>
      <c r="AL691">
        <v>-84.906828000000004</v>
      </c>
      <c r="AM691">
        <v>25</v>
      </c>
      <c r="AN691">
        <v>1950</v>
      </c>
      <c r="AO691" t="s">
        <v>128</v>
      </c>
      <c r="AP691">
        <v>-64</v>
      </c>
      <c r="AQ691">
        <v>5</v>
      </c>
      <c r="AR691">
        <v>-320</v>
      </c>
      <c r="AZ691">
        <v>1200</v>
      </c>
      <c r="BA691">
        <v>1</v>
      </c>
      <c r="BB691" t="str">
        <f t="shared" si="32"/>
        <v xml:space="preserve">N3284F  </v>
      </c>
      <c r="BC691">
        <v>1</v>
      </c>
      <c r="BE691">
        <v>0</v>
      </c>
      <c r="BF691">
        <v>0</v>
      </c>
      <c r="BG691">
        <v>0</v>
      </c>
      <c r="BH691">
        <v>2175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"17:57:02.121"</f>
        <v>17:57:02.121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118</v>
      </c>
      <c r="CQ691">
        <v>219</v>
      </c>
      <c r="CR691">
        <v>3</v>
      </c>
      <c r="CW691">
        <v>10173261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"11/08/2021 17:57:03.520"</f>
        <v>11/08/2021 17:57:03.520</v>
      </c>
      <c r="C692" t="str">
        <f t="shared" si="31"/>
        <v>FFDFD3C0</v>
      </c>
      <c r="D692" t="s">
        <v>113</v>
      </c>
      <c r="E692">
        <v>4</v>
      </c>
      <c r="H692">
        <v>10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"17:57:03.242"</f>
        <v>17:57:03.242</v>
      </c>
      <c r="T692" t="str">
        <f>"17:57:02.742"</f>
        <v>17:57:02.742</v>
      </c>
      <c r="U692" t="str">
        <f t="shared" si="30"/>
        <v>A38EF2</v>
      </c>
      <c r="V692">
        <v>0</v>
      </c>
      <c r="W692">
        <v>0</v>
      </c>
      <c r="X692">
        <v>2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406</v>
      </c>
      <c r="AJ692">
        <v>33.799353000000004</v>
      </c>
      <c r="AK692" t="s">
        <v>408</v>
      </c>
      <c r="AL692">
        <v>-84.907214999999994</v>
      </c>
      <c r="AM692">
        <v>25</v>
      </c>
      <c r="AN692">
        <v>1925</v>
      </c>
      <c r="AO692" t="s">
        <v>128</v>
      </c>
      <c r="AP692">
        <v>-62</v>
      </c>
      <c r="AQ692">
        <v>4</v>
      </c>
      <c r="AR692">
        <v>-192</v>
      </c>
      <c r="AZ692">
        <v>1200</v>
      </c>
      <c r="BA692">
        <v>1</v>
      </c>
      <c r="BB692" t="str">
        <f t="shared" si="32"/>
        <v xml:space="preserve">N3284F  </v>
      </c>
      <c r="BC692">
        <v>1</v>
      </c>
      <c r="BE692">
        <v>0</v>
      </c>
      <c r="BF692">
        <v>0</v>
      </c>
      <c r="BG692">
        <v>0</v>
      </c>
      <c r="BH692">
        <v>2150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"17:57:03.245"</f>
        <v>17:57:03.245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118</v>
      </c>
      <c r="CQ692">
        <v>219</v>
      </c>
      <c r="CR692">
        <v>3</v>
      </c>
      <c r="CW692">
        <v>10175025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"11/08/2021 17:57:03.520"</f>
        <v>11/08/2021 17:57:03.520</v>
      </c>
      <c r="C693" t="str">
        <f t="shared" si="31"/>
        <v>FFDFD3C0</v>
      </c>
      <c r="D693" t="s">
        <v>124</v>
      </c>
      <c r="E693">
        <v>8</v>
      </c>
      <c r="H693">
        <v>176</v>
      </c>
      <c r="I693" t="s">
        <v>114</v>
      </c>
      <c r="J693" t="s">
        <v>125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"17:57:03.242"</f>
        <v>17:57:03.242</v>
      </c>
      <c r="T693" t="str">
        <f>"17:57:02.742"</f>
        <v>17:57:02.742</v>
      </c>
      <c r="U693" t="str">
        <f t="shared" si="30"/>
        <v>A38EF2</v>
      </c>
      <c r="V693">
        <v>0</v>
      </c>
      <c r="W693">
        <v>0</v>
      </c>
      <c r="X693">
        <v>2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1</v>
      </c>
      <c r="AI693" t="s">
        <v>406</v>
      </c>
      <c r="AJ693">
        <v>33.799353000000004</v>
      </c>
      <c r="AK693" t="s">
        <v>408</v>
      </c>
      <c r="AL693">
        <v>-84.907214999999994</v>
      </c>
      <c r="AM693">
        <v>25</v>
      </c>
      <c r="AN693">
        <v>1925</v>
      </c>
      <c r="AO693" t="s">
        <v>128</v>
      </c>
      <c r="AP693">
        <v>-62</v>
      </c>
      <c r="AQ693">
        <v>4</v>
      </c>
      <c r="AR693">
        <v>-192</v>
      </c>
      <c r="AZ693">
        <v>1200</v>
      </c>
      <c r="BA693">
        <v>1</v>
      </c>
      <c r="BB693" t="str">
        <f t="shared" si="32"/>
        <v xml:space="preserve">N3284F  </v>
      </c>
      <c r="BC693">
        <v>1</v>
      </c>
      <c r="BE693">
        <v>0</v>
      </c>
      <c r="BF693">
        <v>0</v>
      </c>
      <c r="BG693">
        <v>0</v>
      </c>
      <c r="BH693">
        <v>2150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"17:57:03.245"</f>
        <v>17:57:03.245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118</v>
      </c>
      <c r="CQ693">
        <v>219</v>
      </c>
      <c r="CR693">
        <v>3</v>
      </c>
      <c r="CW693">
        <v>10175025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1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"11/08/2021 17:57:03.520"</f>
        <v>11/08/2021 17:57:03.520</v>
      </c>
      <c r="C694" t="str">
        <f t="shared" si="31"/>
        <v>FFDFD3C0</v>
      </c>
      <c r="D694" t="s">
        <v>119</v>
      </c>
      <c r="E694">
        <v>5</v>
      </c>
      <c r="F694">
        <v>1005</v>
      </c>
      <c r="G694" t="s">
        <v>114</v>
      </c>
      <c r="J694" t="s">
        <v>120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"17:57:03.242"</f>
        <v>17:57:03.242</v>
      </c>
      <c r="T694" t="str">
        <f>"17:57:02.742"</f>
        <v>17:57:02.742</v>
      </c>
      <c r="U694" t="str">
        <f t="shared" si="30"/>
        <v>A38EF2</v>
      </c>
      <c r="V694">
        <v>0</v>
      </c>
      <c r="W694">
        <v>0</v>
      </c>
      <c r="X694">
        <v>2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406</v>
      </c>
      <c r="AJ694">
        <v>33.799353000000004</v>
      </c>
      <c r="AK694" t="s">
        <v>408</v>
      </c>
      <c r="AL694">
        <v>-84.907214999999994</v>
      </c>
      <c r="AM694">
        <v>25</v>
      </c>
      <c r="AN694">
        <v>1925</v>
      </c>
      <c r="AO694" t="s">
        <v>128</v>
      </c>
      <c r="AP694">
        <v>-62</v>
      </c>
      <c r="AQ694">
        <v>4</v>
      </c>
      <c r="AR694">
        <v>-192</v>
      </c>
      <c r="AZ694">
        <v>1200</v>
      </c>
      <c r="BA694">
        <v>1</v>
      </c>
      <c r="BB694" t="str">
        <f t="shared" si="32"/>
        <v xml:space="preserve">N3284F  </v>
      </c>
      <c r="BC694">
        <v>1</v>
      </c>
      <c r="BE694">
        <v>0</v>
      </c>
      <c r="BF694">
        <v>0</v>
      </c>
      <c r="BG694">
        <v>0</v>
      </c>
      <c r="BH694">
        <v>2150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"17:57:03.245"</f>
        <v>17:57:03.245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118</v>
      </c>
      <c r="CQ694">
        <v>219</v>
      </c>
      <c r="CR694">
        <v>3</v>
      </c>
      <c r="CW694">
        <v>10175025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"11/08/2021 17:57:03.536"</f>
        <v>11/08/2021 17:57:03.536</v>
      </c>
      <c r="C695" t="str">
        <f t="shared" si="31"/>
        <v>FFDFD3C0</v>
      </c>
      <c r="D695" t="s">
        <v>121</v>
      </c>
      <c r="E695">
        <v>4</v>
      </c>
      <c r="F695">
        <v>2004</v>
      </c>
      <c r="G695" t="s">
        <v>122</v>
      </c>
      <c r="J695" t="s">
        <v>123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"17:57:03.242"</f>
        <v>17:57:03.242</v>
      </c>
      <c r="T695" t="str">
        <f>"17:57:02.742"</f>
        <v>17:57:02.742</v>
      </c>
      <c r="U695" t="str">
        <f t="shared" si="30"/>
        <v>A38EF2</v>
      </c>
      <c r="V695">
        <v>0</v>
      </c>
      <c r="W695">
        <v>0</v>
      </c>
      <c r="X695">
        <v>2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406</v>
      </c>
      <c r="AJ695">
        <v>33.799353000000004</v>
      </c>
      <c r="AK695" t="s">
        <v>408</v>
      </c>
      <c r="AL695">
        <v>-84.907214999999994</v>
      </c>
      <c r="AM695">
        <v>25</v>
      </c>
      <c r="AN695">
        <v>1925</v>
      </c>
      <c r="AO695" t="s">
        <v>128</v>
      </c>
      <c r="AP695">
        <v>-62</v>
      </c>
      <c r="AQ695">
        <v>4</v>
      </c>
      <c r="AR695">
        <v>-192</v>
      </c>
      <c r="AZ695">
        <v>1200</v>
      </c>
      <c r="BA695">
        <v>1</v>
      </c>
      <c r="BB695" t="str">
        <f t="shared" si="32"/>
        <v xml:space="preserve">N3284F  </v>
      </c>
      <c r="BC695">
        <v>1</v>
      </c>
      <c r="BE695">
        <v>0</v>
      </c>
      <c r="BF695">
        <v>0</v>
      </c>
      <c r="BG695">
        <v>0</v>
      </c>
      <c r="BH695">
        <v>2150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"17:57:03.245"</f>
        <v>17:57:03.245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118</v>
      </c>
      <c r="CQ695">
        <v>219</v>
      </c>
      <c r="CR695">
        <v>3</v>
      </c>
      <c r="CW695">
        <v>10175025</v>
      </c>
      <c r="CY695">
        <v>1</v>
      </c>
      <c r="CZ695">
        <v>0</v>
      </c>
      <c r="DA695">
        <v>0</v>
      </c>
      <c r="DB695">
        <v>0</v>
      </c>
      <c r="DC695">
        <v>0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"11/08/2021 17:57:04.489"</f>
        <v>11/08/2021 17:57:04.489</v>
      </c>
      <c r="C696" t="str">
        <f t="shared" si="31"/>
        <v>FFDFD3C0</v>
      </c>
      <c r="D696" t="s">
        <v>113</v>
      </c>
      <c r="E696">
        <v>4</v>
      </c>
      <c r="H696">
        <v>10</v>
      </c>
      <c r="I696" t="s">
        <v>114</v>
      </c>
      <c r="J696" t="s">
        <v>115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"17:57:04.156"</f>
        <v>17:57:04.156</v>
      </c>
      <c r="T696" t="str">
        <f>"17:57:03.656"</f>
        <v>17:57:03.656</v>
      </c>
      <c r="U696" t="str">
        <f t="shared" si="30"/>
        <v>A38EF2</v>
      </c>
      <c r="V696">
        <v>0</v>
      </c>
      <c r="W696">
        <v>0</v>
      </c>
      <c r="X696">
        <v>2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406</v>
      </c>
      <c r="AJ696">
        <v>33.799353000000004</v>
      </c>
      <c r="AK696" t="s">
        <v>409</v>
      </c>
      <c r="AL696">
        <v>-84.907557999999995</v>
      </c>
      <c r="AM696">
        <v>25</v>
      </c>
      <c r="AN696">
        <v>1925</v>
      </c>
      <c r="AO696" t="s">
        <v>128</v>
      </c>
      <c r="AP696">
        <v>-61</v>
      </c>
      <c r="AQ696">
        <v>4</v>
      </c>
      <c r="AR696">
        <v>-64</v>
      </c>
      <c r="AZ696">
        <v>1200</v>
      </c>
      <c r="BA696">
        <v>1</v>
      </c>
      <c r="BB696" t="str">
        <f t="shared" si="32"/>
        <v xml:space="preserve">N3284F  </v>
      </c>
      <c r="BC696">
        <v>1</v>
      </c>
      <c r="BE696">
        <v>0</v>
      </c>
      <c r="BF696">
        <v>0</v>
      </c>
      <c r="BG696">
        <v>0</v>
      </c>
      <c r="BH696">
        <v>2150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"17:57:04.159"</f>
        <v>17:57:04.159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118</v>
      </c>
      <c r="CQ696">
        <v>219</v>
      </c>
      <c r="CR696">
        <v>3</v>
      </c>
      <c r="CW696">
        <v>10176408</v>
      </c>
      <c r="CY696">
        <v>1</v>
      </c>
      <c r="CZ696">
        <v>0</v>
      </c>
      <c r="DA696">
        <v>0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"11/08/2021 17:57:04.489"</f>
        <v>11/08/2021 17:57:04.489</v>
      </c>
      <c r="C697" t="str">
        <f t="shared" si="31"/>
        <v>FFDFD3C0</v>
      </c>
      <c r="D697" t="s">
        <v>124</v>
      </c>
      <c r="E697">
        <v>8</v>
      </c>
      <c r="H697">
        <v>176</v>
      </c>
      <c r="I697" t="s">
        <v>114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"17:57:04.156"</f>
        <v>17:57:04.156</v>
      </c>
      <c r="T697" t="str">
        <f>"17:57:03.656"</f>
        <v>17:57:03.656</v>
      </c>
      <c r="U697" t="str">
        <f t="shared" si="30"/>
        <v>A38EF2</v>
      </c>
      <c r="V697">
        <v>0</v>
      </c>
      <c r="W697">
        <v>0</v>
      </c>
      <c r="X697">
        <v>2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406</v>
      </c>
      <c r="AJ697">
        <v>33.799353000000004</v>
      </c>
      <c r="AK697" t="s">
        <v>409</v>
      </c>
      <c r="AL697">
        <v>-84.907557999999995</v>
      </c>
      <c r="AM697">
        <v>25</v>
      </c>
      <c r="AN697">
        <v>1925</v>
      </c>
      <c r="AO697" t="s">
        <v>128</v>
      </c>
      <c r="AP697">
        <v>-61</v>
      </c>
      <c r="AQ697">
        <v>4</v>
      </c>
      <c r="AR697">
        <v>-64</v>
      </c>
      <c r="AZ697">
        <v>1200</v>
      </c>
      <c r="BA697">
        <v>1</v>
      </c>
      <c r="BB697" t="str">
        <f t="shared" si="32"/>
        <v xml:space="preserve">N3284F  </v>
      </c>
      <c r="BC697">
        <v>1</v>
      </c>
      <c r="BE697">
        <v>0</v>
      </c>
      <c r="BF697">
        <v>0</v>
      </c>
      <c r="BG697">
        <v>0</v>
      </c>
      <c r="BH697">
        <v>2150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"17:57:04.159"</f>
        <v>17:57:04.159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118</v>
      </c>
      <c r="CQ697">
        <v>219</v>
      </c>
      <c r="CR697">
        <v>3</v>
      </c>
      <c r="CW697">
        <v>10176408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"11/08/2021 17:57:04.489"</f>
        <v>11/08/2021 17:57:04.489</v>
      </c>
      <c r="C698" t="str">
        <f t="shared" si="31"/>
        <v>FFDFD3C0</v>
      </c>
      <c r="D698" t="s">
        <v>119</v>
      </c>
      <c r="E698">
        <v>5</v>
      </c>
      <c r="F698">
        <v>1005</v>
      </c>
      <c r="G698" t="s">
        <v>114</v>
      </c>
      <c r="J698" t="s">
        <v>120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"17:57:04.156"</f>
        <v>17:57:04.156</v>
      </c>
      <c r="T698" t="str">
        <f>"17:57:03.656"</f>
        <v>17:57:03.656</v>
      </c>
      <c r="U698" t="str">
        <f t="shared" si="30"/>
        <v>A38EF2</v>
      </c>
      <c r="V698">
        <v>0</v>
      </c>
      <c r="W698">
        <v>0</v>
      </c>
      <c r="X698">
        <v>2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406</v>
      </c>
      <c r="AJ698">
        <v>33.799353000000004</v>
      </c>
      <c r="AK698" t="s">
        <v>409</v>
      </c>
      <c r="AL698">
        <v>-84.907557999999995</v>
      </c>
      <c r="AM698">
        <v>25</v>
      </c>
      <c r="AN698">
        <v>1925</v>
      </c>
      <c r="AO698" t="s">
        <v>128</v>
      </c>
      <c r="AP698">
        <v>-61</v>
      </c>
      <c r="AQ698">
        <v>4</v>
      </c>
      <c r="AR698">
        <v>-64</v>
      </c>
      <c r="AZ698">
        <v>1200</v>
      </c>
      <c r="BA698">
        <v>1</v>
      </c>
      <c r="BB698" t="str">
        <f t="shared" si="32"/>
        <v xml:space="preserve">N3284F  </v>
      </c>
      <c r="BC698">
        <v>1</v>
      </c>
      <c r="BE698">
        <v>0</v>
      </c>
      <c r="BF698">
        <v>0</v>
      </c>
      <c r="BG698">
        <v>0</v>
      </c>
      <c r="BH698">
        <v>2150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"17:57:04.159"</f>
        <v>17:57:04.159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118</v>
      </c>
      <c r="CQ698">
        <v>219</v>
      </c>
      <c r="CR698">
        <v>3</v>
      </c>
      <c r="CW698">
        <v>10176408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"11/08/2021 17:57:04.505"</f>
        <v>11/08/2021 17:57:04.505</v>
      </c>
      <c r="C699" t="str">
        <f t="shared" si="31"/>
        <v>FFDFD3C0</v>
      </c>
      <c r="D699" t="s">
        <v>121</v>
      </c>
      <c r="E699">
        <v>4</v>
      </c>
      <c r="F699">
        <v>2004</v>
      </c>
      <c r="G699" t="s">
        <v>122</v>
      </c>
      <c r="J699" t="s">
        <v>123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"17:57:04.156"</f>
        <v>17:57:04.156</v>
      </c>
      <c r="T699" t="str">
        <f>"17:57:03.656"</f>
        <v>17:57:03.656</v>
      </c>
      <c r="U699" t="str">
        <f t="shared" si="30"/>
        <v>A38EF2</v>
      </c>
      <c r="V699">
        <v>0</v>
      </c>
      <c r="W699">
        <v>0</v>
      </c>
      <c r="X699">
        <v>2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406</v>
      </c>
      <c r="AJ699">
        <v>33.799353000000004</v>
      </c>
      <c r="AK699" t="s">
        <v>409</v>
      </c>
      <c r="AL699">
        <v>-84.907557999999995</v>
      </c>
      <c r="AM699">
        <v>25</v>
      </c>
      <c r="AN699">
        <v>1925</v>
      </c>
      <c r="AO699" t="s">
        <v>128</v>
      </c>
      <c r="AP699">
        <v>-61</v>
      </c>
      <c r="AQ699">
        <v>4</v>
      </c>
      <c r="AR699">
        <v>-64</v>
      </c>
      <c r="AZ699">
        <v>1200</v>
      </c>
      <c r="BA699">
        <v>1</v>
      </c>
      <c r="BB699" t="str">
        <f t="shared" si="32"/>
        <v xml:space="preserve">N3284F  </v>
      </c>
      <c r="BC699">
        <v>1</v>
      </c>
      <c r="BE699">
        <v>0</v>
      </c>
      <c r="BF699">
        <v>0</v>
      </c>
      <c r="BG699">
        <v>0</v>
      </c>
      <c r="BH699">
        <v>2150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"17:57:04.159"</f>
        <v>17:57:04.159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118</v>
      </c>
      <c r="CQ699">
        <v>219</v>
      </c>
      <c r="CR699">
        <v>3</v>
      </c>
      <c r="CW699">
        <v>10176408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"11/08/2021 17:57:05.630"</f>
        <v>11/08/2021 17:57:05.630</v>
      </c>
      <c r="C700" t="str">
        <f t="shared" si="31"/>
        <v>FFDFD3C0</v>
      </c>
      <c r="D700" t="s">
        <v>113</v>
      </c>
      <c r="E700">
        <v>4</v>
      </c>
      <c r="H700">
        <v>10</v>
      </c>
      <c r="I700" t="s">
        <v>114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"17:57:05.109"</f>
        <v>17:57:05.109</v>
      </c>
      <c r="T700" t="str">
        <f>"17:57:04.609"</f>
        <v>17:57:04.609</v>
      </c>
      <c r="U700" t="str">
        <f t="shared" si="30"/>
        <v>A38EF2</v>
      </c>
      <c r="V700">
        <v>0</v>
      </c>
      <c r="W700">
        <v>0</v>
      </c>
      <c r="X700">
        <v>2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1</v>
      </c>
      <c r="AI700" t="s">
        <v>410</v>
      </c>
      <c r="AJ700">
        <v>33.799396000000002</v>
      </c>
      <c r="AK700" t="s">
        <v>411</v>
      </c>
      <c r="AL700">
        <v>-84.907837000000001</v>
      </c>
      <c r="AM700">
        <v>25</v>
      </c>
      <c r="AN700">
        <v>1925</v>
      </c>
      <c r="AO700" t="s">
        <v>128</v>
      </c>
      <c r="AP700">
        <v>-59</v>
      </c>
      <c r="AQ700">
        <v>4</v>
      </c>
      <c r="AR700">
        <v>128</v>
      </c>
      <c r="AZ700">
        <v>1200</v>
      </c>
      <c r="BA700">
        <v>1</v>
      </c>
      <c r="BB700" t="str">
        <f t="shared" si="32"/>
        <v xml:space="preserve">N3284F  </v>
      </c>
      <c r="BC700">
        <v>1</v>
      </c>
      <c r="BE700">
        <v>0</v>
      </c>
      <c r="BF700">
        <v>0</v>
      </c>
      <c r="BG700">
        <v>0</v>
      </c>
      <c r="BH700">
        <v>2175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"17:57:05.116"</f>
        <v>17:57:05.116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118</v>
      </c>
      <c r="CQ700">
        <v>219</v>
      </c>
      <c r="CR700">
        <v>3</v>
      </c>
      <c r="CW700">
        <v>10177935</v>
      </c>
      <c r="CY700">
        <v>1</v>
      </c>
      <c r="CZ700">
        <v>0</v>
      </c>
      <c r="DA700">
        <v>0</v>
      </c>
      <c r="DB700">
        <v>0</v>
      </c>
      <c r="DC700">
        <v>0</v>
      </c>
      <c r="DD700">
        <v>1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"11/08/2021 17:57:05.630"</f>
        <v>11/08/2021 17:57:05.630</v>
      </c>
      <c r="C701" t="str">
        <f t="shared" si="31"/>
        <v>FFDFD3C0</v>
      </c>
      <c r="D701" t="s">
        <v>124</v>
      </c>
      <c r="E701">
        <v>8</v>
      </c>
      <c r="H701">
        <v>176</v>
      </c>
      <c r="I701" t="s">
        <v>114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"17:57:05.109"</f>
        <v>17:57:05.109</v>
      </c>
      <c r="T701" t="str">
        <f>"17:57:04.609"</f>
        <v>17:57:04.609</v>
      </c>
      <c r="U701" t="str">
        <f t="shared" si="30"/>
        <v>A38EF2</v>
      </c>
      <c r="V701">
        <v>0</v>
      </c>
      <c r="W701">
        <v>0</v>
      </c>
      <c r="X701">
        <v>2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410</v>
      </c>
      <c r="AJ701">
        <v>33.799396000000002</v>
      </c>
      <c r="AK701" t="s">
        <v>411</v>
      </c>
      <c r="AL701">
        <v>-84.907837000000001</v>
      </c>
      <c r="AM701">
        <v>25</v>
      </c>
      <c r="AN701">
        <v>1925</v>
      </c>
      <c r="AO701" t="s">
        <v>128</v>
      </c>
      <c r="AP701">
        <v>-59</v>
      </c>
      <c r="AQ701">
        <v>4</v>
      </c>
      <c r="AR701">
        <v>128</v>
      </c>
      <c r="AZ701">
        <v>1200</v>
      </c>
      <c r="BA701">
        <v>1</v>
      </c>
      <c r="BB701" t="str">
        <f t="shared" si="32"/>
        <v xml:space="preserve">N3284F  </v>
      </c>
      <c r="BC701">
        <v>1</v>
      </c>
      <c r="BE701">
        <v>0</v>
      </c>
      <c r="BF701">
        <v>0</v>
      </c>
      <c r="BG701">
        <v>0</v>
      </c>
      <c r="BH701">
        <v>2175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"17:57:05.116"</f>
        <v>17:57:05.116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118</v>
      </c>
      <c r="CQ701">
        <v>219</v>
      </c>
      <c r="CR701">
        <v>3</v>
      </c>
      <c r="CW701">
        <v>10177935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"11/08/2021 17:57:05.630"</f>
        <v>11/08/2021 17:57:05.630</v>
      </c>
      <c r="C702" t="str">
        <f t="shared" si="31"/>
        <v>FFDFD3C0</v>
      </c>
      <c r="D702" t="s">
        <v>119</v>
      </c>
      <c r="E702">
        <v>5</v>
      </c>
      <c r="F702">
        <v>1005</v>
      </c>
      <c r="G702" t="s">
        <v>114</v>
      </c>
      <c r="J702" t="s">
        <v>120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"17:57:05.109"</f>
        <v>17:57:05.109</v>
      </c>
      <c r="T702" t="str">
        <f>"17:57:04.609"</f>
        <v>17:57:04.609</v>
      </c>
      <c r="U702" t="str">
        <f t="shared" si="30"/>
        <v>A38EF2</v>
      </c>
      <c r="V702">
        <v>0</v>
      </c>
      <c r="W702">
        <v>0</v>
      </c>
      <c r="X702">
        <v>2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410</v>
      </c>
      <c r="AJ702">
        <v>33.799396000000002</v>
      </c>
      <c r="AK702" t="s">
        <v>411</v>
      </c>
      <c r="AL702">
        <v>-84.907837000000001</v>
      </c>
      <c r="AM702">
        <v>25</v>
      </c>
      <c r="AN702">
        <v>1925</v>
      </c>
      <c r="AO702" t="s">
        <v>128</v>
      </c>
      <c r="AP702">
        <v>-59</v>
      </c>
      <c r="AQ702">
        <v>4</v>
      </c>
      <c r="AR702">
        <v>128</v>
      </c>
      <c r="AZ702">
        <v>1200</v>
      </c>
      <c r="BA702">
        <v>1</v>
      </c>
      <c r="BB702" t="str">
        <f t="shared" si="32"/>
        <v xml:space="preserve">N3284F  </v>
      </c>
      <c r="BC702">
        <v>1</v>
      </c>
      <c r="BE702">
        <v>0</v>
      </c>
      <c r="BF702">
        <v>0</v>
      </c>
      <c r="BG702">
        <v>0</v>
      </c>
      <c r="BH702">
        <v>2175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"17:57:05.116"</f>
        <v>17:57:05.116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118</v>
      </c>
      <c r="CQ702">
        <v>219</v>
      </c>
      <c r="CR702">
        <v>3</v>
      </c>
      <c r="CW702">
        <v>10177935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"11/08/2021 17:57:05.630"</f>
        <v>11/08/2021 17:57:05.630</v>
      </c>
      <c r="C703" t="str">
        <f t="shared" si="31"/>
        <v>FFDFD3C0</v>
      </c>
      <c r="D703" t="s">
        <v>121</v>
      </c>
      <c r="E703">
        <v>4</v>
      </c>
      <c r="F703">
        <v>2004</v>
      </c>
      <c r="G703" t="s">
        <v>122</v>
      </c>
      <c r="J703" t="s">
        <v>123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"17:57:05.109"</f>
        <v>17:57:05.109</v>
      </c>
      <c r="T703" t="str">
        <f>"17:57:04.609"</f>
        <v>17:57:04.609</v>
      </c>
      <c r="U703" t="str">
        <f t="shared" si="30"/>
        <v>A38EF2</v>
      </c>
      <c r="V703">
        <v>0</v>
      </c>
      <c r="W703">
        <v>0</v>
      </c>
      <c r="X703">
        <v>2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410</v>
      </c>
      <c r="AJ703">
        <v>33.799396000000002</v>
      </c>
      <c r="AK703" t="s">
        <v>411</v>
      </c>
      <c r="AL703">
        <v>-84.907837000000001</v>
      </c>
      <c r="AM703">
        <v>25</v>
      </c>
      <c r="AN703">
        <v>1925</v>
      </c>
      <c r="AO703" t="s">
        <v>128</v>
      </c>
      <c r="AP703">
        <v>-59</v>
      </c>
      <c r="AQ703">
        <v>4</v>
      </c>
      <c r="AR703">
        <v>128</v>
      </c>
      <c r="AZ703">
        <v>1200</v>
      </c>
      <c r="BA703">
        <v>1</v>
      </c>
      <c r="BB703" t="str">
        <f t="shared" si="32"/>
        <v xml:space="preserve">N3284F  </v>
      </c>
      <c r="BC703">
        <v>1</v>
      </c>
      <c r="BE703">
        <v>0</v>
      </c>
      <c r="BF703">
        <v>0</v>
      </c>
      <c r="BG703">
        <v>0</v>
      </c>
      <c r="BH703">
        <v>2175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"17:57:05.116"</f>
        <v>17:57:05.116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118</v>
      </c>
      <c r="CQ703">
        <v>219</v>
      </c>
      <c r="CR703">
        <v>3</v>
      </c>
      <c r="CW703">
        <v>10177935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"11/08/2021 17:57:06.380"</f>
        <v>11/08/2021 17:57:06.380</v>
      </c>
      <c r="C704" t="str">
        <f t="shared" si="31"/>
        <v>FFDFD3C0</v>
      </c>
      <c r="D704" t="s">
        <v>113</v>
      </c>
      <c r="E704">
        <v>4</v>
      </c>
      <c r="H704">
        <v>10</v>
      </c>
      <c r="I704" t="s">
        <v>114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"17:57:06.031"</f>
        <v>17:57:06.031</v>
      </c>
      <c r="T704" t="str">
        <f>"17:57:05.531"</f>
        <v>17:57:05.531</v>
      </c>
      <c r="U704" t="str">
        <f t="shared" si="30"/>
        <v>A38EF2</v>
      </c>
      <c r="V704">
        <v>0</v>
      </c>
      <c r="W704">
        <v>0</v>
      </c>
      <c r="X704">
        <v>2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410</v>
      </c>
      <c r="AJ704">
        <v>33.799396000000002</v>
      </c>
      <c r="AK704" t="s">
        <v>412</v>
      </c>
      <c r="AL704">
        <v>-84.908116000000007</v>
      </c>
      <c r="AM704">
        <v>25</v>
      </c>
      <c r="AN704">
        <v>1925</v>
      </c>
      <c r="AO704" t="s">
        <v>128</v>
      </c>
      <c r="AP704">
        <v>-57</v>
      </c>
      <c r="AQ704">
        <v>4</v>
      </c>
      <c r="AR704">
        <v>256</v>
      </c>
      <c r="AZ704">
        <v>1200</v>
      </c>
      <c r="BA704">
        <v>1</v>
      </c>
      <c r="BB704" t="str">
        <f t="shared" si="32"/>
        <v xml:space="preserve">N3284F  </v>
      </c>
      <c r="BC704">
        <v>1</v>
      </c>
      <c r="BE704">
        <v>0</v>
      </c>
      <c r="BF704">
        <v>0</v>
      </c>
      <c r="BG704">
        <v>0</v>
      </c>
      <c r="BH704">
        <v>2175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"17:57:06.039"</f>
        <v>17:57:06.039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118</v>
      </c>
      <c r="CQ704">
        <v>219</v>
      </c>
      <c r="CR704">
        <v>3</v>
      </c>
      <c r="CW704">
        <v>10179471</v>
      </c>
      <c r="CY704">
        <v>1</v>
      </c>
      <c r="CZ704">
        <v>0</v>
      </c>
      <c r="DA704">
        <v>0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"11/08/2021 17:57:06.380"</f>
        <v>11/08/2021 17:57:06.380</v>
      </c>
      <c r="C705" t="str">
        <f t="shared" si="31"/>
        <v>FFDFD3C0</v>
      </c>
      <c r="D705" t="s">
        <v>124</v>
      </c>
      <c r="E705">
        <v>8</v>
      </c>
      <c r="H705">
        <v>176</v>
      </c>
      <c r="I705" t="s">
        <v>114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"17:57:06.031"</f>
        <v>17:57:06.031</v>
      </c>
      <c r="T705" t="str">
        <f>"17:57:05.531"</f>
        <v>17:57:05.531</v>
      </c>
      <c r="U705" t="str">
        <f t="shared" si="30"/>
        <v>A38EF2</v>
      </c>
      <c r="V705">
        <v>0</v>
      </c>
      <c r="W705">
        <v>0</v>
      </c>
      <c r="X705">
        <v>2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410</v>
      </c>
      <c r="AJ705">
        <v>33.799396000000002</v>
      </c>
      <c r="AK705" t="s">
        <v>412</v>
      </c>
      <c r="AL705">
        <v>-84.908116000000007</v>
      </c>
      <c r="AM705">
        <v>25</v>
      </c>
      <c r="AN705">
        <v>1925</v>
      </c>
      <c r="AO705" t="s">
        <v>128</v>
      </c>
      <c r="AP705">
        <v>-57</v>
      </c>
      <c r="AQ705">
        <v>4</v>
      </c>
      <c r="AR705">
        <v>256</v>
      </c>
      <c r="AZ705">
        <v>1200</v>
      </c>
      <c r="BA705">
        <v>1</v>
      </c>
      <c r="BB705" t="str">
        <f t="shared" si="32"/>
        <v xml:space="preserve">N3284F  </v>
      </c>
      <c r="BC705">
        <v>1</v>
      </c>
      <c r="BE705">
        <v>0</v>
      </c>
      <c r="BF705">
        <v>0</v>
      </c>
      <c r="BG705">
        <v>0</v>
      </c>
      <c r="BH705">
        <v>2175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"17:57:06.039"</f>
        <v>17:57:06.039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118</v>
      </c>
      <c r="CQ705">
        <v>219</v>
      </c>
      <c r="CR705">
        <v>3</v>
      </c>
      <c r="CW705">
        <v>10179471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"11/08/2021 17:57:06.380"</f>
        <v>11/08/2021 17:57:06.380</v>
      </c>
      <c r="C706" t="str">
        <f t="shared" si="31"/>
        <v>FFDFD3C0</v>
      </c>
      <c r="D706" t="s">
        <v>119</v>
      </c>
      <c r="E706">
        <v>5</v>
      </c>
      <c r="F706">
        <v>1005</v>
      </c>
      <c r="G706" t="s">
        <v>114</v>
      </c>
      <c r="J706" t="s">
        <v>120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"17:57:06.031"</f>
        <v>17:57:06.031</v>
      </c>
      <c r="T706" t="str">
        <f>"17:57:05.531"</f>
        <v>17:57:05.531</v>
      </c>
      <c r="U706" t="str">
        <f t="shared" ref="U706:U769" si="33">"A38EF2"</f>
        <v>A38EF2</v>
      </c>
      <c r="V706">
        <v>0</v>
      </c>
      <c r="W706">
        <v>0</v>
      </c>
      <c r="X706">
        <v>2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1</v>
      </c>
      <c r="AI706" t="s">
        <v>410</v>
      </c>
      <c r="AJ706">
        <v>33.799396000000002</v>
      </c>
      <c r="AK706" t="s">
        <v>412</v>
      </c>
      <c r="AL706">
        <v>-84.908116000000007</v>
      </c>
      <c r="AM706">
        <v>25</v>
      </c>
      <c r="AN706">
        <v>1925</v>
      </c>
      <c r="AO706" t="s">
        <v>128</v>
      </c>
      <c r="AP706">
        <v>-57</v>
      </c>
      <c r="AQ706">
        <v>4</v>
      </c>
      <c r="AR706">
        <v>256</v>
      </c>
      <c r="AZ706">
        <v>1200</v>
      </c>
      <c r="BA706">
        <v>1</v>
      </c>
      <c r="BB706" t="str">
        <f t="shared" si="32"/>
        <v xml:space="preserve">N3284F  </v>
      </c>
      <c r="BC706">
        <v>1</v>
      </c>
      <c r="BE706">
        <v>0</v>
      </c>
      <c r="BF706">
        <v>0</v>
      </c>
      <c r="BG706">
        <v>0</v>
      </c>
      <c r="BH706">
        <v>2175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"17:57:06.039"</f>
        <v>17:57:06.039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118</v>
      </c>
      <c r="CQ706">
        <v>219</v>
      </c>
      <c r="CR706">
        <v>3</v>
      </c>
      <c r="CW706">
        <v>10179471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"11/08/2021 17:57:06.380"</f>
        <v>11/08/2021 17:57:06.380</v>
      </c>
      <c r="C707" t="str">
        <f t="shared" ref="C707:C769" si="34">"FFDFD3C0"</f>
        <v>FFDFD3C0</v>
      </c>
      <c r="D707" t="s">
        <v>121</v>
      </c>
      <c r="E707">
        <v>4</v>
      </c>
      <c r="F707">
        <v>2004</v>
      </c>
      <c r="G707" t="s">
        <v>122</v>
      </c>
      <c r="J707" t="s">
        <v>123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"17:57:06.031"</f>
        <v>17:57:06.031</v>
      </c>
      <c r="T707" t="str">
        <f>"17:57:05.531"</f>
        <v>17:57:05.531</v>
      </c>
      <c r="U707" t="str">
        <f t="shared" si="33"/>
        <v>A38EF2</v>
      </c>
      <c r="V707">
        <v>0</v>
      </c>
      <c r="W707">
        <v>0</v>
      </c>
      <c r="X707">
        <v>2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1</v>
      </c>
      <c r="AI707" t="s">
        <v>410</v>
      </c>
      <c r="AJ707">
        <v>33.799396000000002</v>
      </c>
      <c r="AK707" t="s">
        <v>412</v>
      </c>
      <c r="AL707">
        <v>-84.908116000000007</v>
      </c>
      <c r="AM707">
        <v>25</v>
      </c>
      <c r="AN707">
        <v>1925</v>
      </c>
      <c r="AO707" t="s">
        <v>128</v>
      </c>
      <c r="AP707">
        <v>-57</v>
      </c>
      <c r="AQ707">
        <v>4</v>
      </c>
      <c r="AR707">
        <v>256</v>
      </c>
      <c r="AZ707">
        <v>1200</v>
      </c>
      <c r="BA707">
        <v>1</v>
      </c>
      <c r="BB707" t="str">
        <f t="shared" ref="BB707:BB769" si="35">"N3284F  "</f>
        <v xml:space="preserve">N3284F  </v>
      </c>
      <c r="BC707">
        <v>1</v>
      </c>
      <c r="BE707">
        <v>0</v>
      </c>
      <c r="BF707">
        <v>0</v>
      </c>
      <c r="BG707">
        <v>0</v>
      </c>
      <c r="BH707">
        <v>2175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"17:57:06.039"</f>
        <v>17:57:06.039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118</v>
      </c>
      <c r="CQ707">
        <v>219</v>
      </c>
      <c r="CR707">
        <v>3</v>
      </c>
      <c r="CW707">
        <v>10179471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"11/08/2021 17:57:07.302"</f>
        <v>11/08/2021 17:57:07.302</v>
      </c>
      <c r="C708" t="str">
        <f t="shared" si="34"/>
        <v>FFDFD3C0</v>
      </c>
      <c r="D708" t="s">
        <v>124</v>
      </c>
      <c r="E708">
        <v>8</v>
      </c>
      <c r="H708">
        <v>176</v>
      </c>
      <c r="I708" t="s">
        <v>114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"17:57:07.023"</f>
        <v>17:57:07.023</v>
      </c>
      <c r="T708" t="str">
        <f>"17:57:06.523"</f>
        <v>17:57:06.523</v>
      </c>
      <c r="U708" t="str">
        <f t="shared" si="33"/>
        <v>A38EF2</v>
      </c>
      <c r="V708">
        <v>0</v>
      </c>
      <c r="W708">
        <v>0</v>
      </c>
      <c r="X708">
        <v>2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1</v>
      </c>
      <c r="AI708" t="s">
        <v>413</v>
      </c>
      <c r="AJ708">
        <v>33.799438000000002</v>
      </c>
      <c r="AK708" t="s">
        <v>414</v>
      </c>
      <c r="AL708">
        <v>-84.908458999999993</v>
      </c>
      <c r="AM708">
        <v>25</v>
      </c>
      <c r="AN708">
        <v>1925</v>
      </c>
      <c r="AO708" t="s">
        <v>128</v>
      </c>
      <c r="AP708">
        <v>-55</v>
      </c>
      <c r="AQ708">
        <v>3</v>
      </c>
      <c r="AR708">
        <v>320</v>
      </c>
      <c r="AZ708">
        <v>1200</v>
      </c>
      <c r="BA708">
        <v>1</v>
      </c>
      <c r="BB708" t="str">
        <f t="shared" si="35"/>
        <v xml:space="preserve">N3284F  </v>
      </c>
      <c r="BC708">
        <v>1</v>
      </c>
      <c r="BE708">
        <v>0</v>
      </c>
      <c r="BF708">
        <v>0</v>
      </c>
      <c r="BG708">
        <v>0</v>
      </c>
      <c r="BH708">
        <v>2175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"17:57:07.025"</f>
        <v>17:57:07.025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118</v>
      </c>
      <c r="CQ708">
        <v>219</v>
      </c>
      <c r="CR708">
        <v>0</v>
      </c>
      <c r="CW708">
        <v>137058</v>
      </c>
      <c r="CY708">
        <v>1</v>
      </c>
      <c r="CZ708">
        <v>0</v>
      </c>
      <c r="DA708">
        <v>0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"11/08/2021 17:57:07.302"</f>
        <v>11/08/2021 17:57:07.302</v>
      </c>
      <c r="C709" t="str">
        <f t="shared" si="34"/>
        <v>FFDFD3C0</v>
      </c>
      <c r="D709" t="s">
        <v>113</v>
      </c>
      <c r="E709">
        <v>4</v>
      </c>
      <c r="H709">
        <v>10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"17:57:07.023"</f>
        <v>17:57:07.023</v>
      </c>
      <c r="T709" t="str">
        <f>"17:57:06.523"</f>
        <v>17:57:06.523</v>
      </c>
      <c r="U709" t="str">
        <f t="shared" si="33"/>
        <v>A38EF2</v>
      </c>
      <c r="V709">
        <v>0</v>
      </c>
      <c r="W709">
        <v>0</v>
      </c>
      <c r="X709">
        <v>2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1</v>
      </c>
      <c r="AI709" t="s">
        <v>413</v>
      </c>
      <c r="AJ709">
        <v>33.799438000000002</v>
      </c>
      <c r="AK709" t="s">
        <v>414</v>
      </c>
      <c r="AL709">
        <v>-84.908458999999993</v>
      </c>
      <c r="AM709">
        <v>25</v>
      </c>
      <c r="AN709">
        <v>1925</v>
      </c>
      <c r="AO709" t="s">
        <v>128</v>
      </c>
      <c r="AP709">
        <v>-55</v>
      </c>
      <c r="AQ709">
        <v>3</v>
      </c>
      <c r="AR709">
        <v>320</v>
      </c>
      <c r="AZ709">
        <v>1200</v>
      </c>
      <c r="BA709">
        <v>1</v>
      </c>
      <c r="BB709" t="str">
        <f t="shared" si="35"/>
        <v xml:space="preserve">N3284F  </v>
      </c>
      <c r="BC709">
        <v>1</v>
      </c>
      <c r="BE709">
        <v>0</v>
      </c>
      <c r="BF709">
        <v>0</v>
      </c>
      <c r="BG709">
        <v>0</v>
      </c>
      <c r="BH709">
        <v>2175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"17:57:07.025"</f>
        <v>17:57:07.025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118</v>
      </c>
      <c r="CQ709">
        <v>219</v>
      </c>
      <c r="CR709">
        <v>0</v>
      </c>
      <c r="CW709">
        <v>137058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"11/08/2021 17:57:07.302"</f>
        <v>11/08/2021 17:57:07.302</v>
      </c>
      <c r="C710" t="str">
        <f t="shared" si="34"/>
        <v>FFDFD3C0</v>
      </c>
      <c r="D710" t="s">
        <v>119</v>
      </c>
      <c r="E710">
        <v>5</v>
      </c>
      <c r="F710">
        <v>1005</v>
      </c>
      <c r="G710" t="s">
        <v>114</v>
      </c>
      <c r="J710" t="s">
        <v>120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"17:57:07.023"</f>
        <v>17:57:07.023</v>
      </c>
      <c r="T710" t="str">
        <f>"17:57:06.523"</f>
        <v>17:57:06.523</v>
      </c>
      <c r="U710" t="str">
        <f t="shared" si="33"/>
        <v>A38EF2</v>
      </c>
      <c r="V710">
        <v>0</v>
      </c>
      <c r="W710">
        <v>0</v>
      </c>
      <c r="X710">
        <v>2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1</v>
      </c>
      <c r="AI710" t="s">
        <v>413</v>
      </c>
      <c r="AJ710">
        <v>33.799438000000002</v>
      </c>
      <c r="AK710" t="s">
        <v>414</v>
      </c>
      <c r="AL710">
        <v>-84.908458999999993</v>
      </c>
      <c r="AM710">
        <v>25</v>
      </c>
      <c r="AN710">
        <v>1925</v>
      </c>
      <c r="AO710" t="s">
        <v>128</v>
      </c>
      <c r="AP710">
        <v>-55</v>
      </c>
      <c r="AQ710">
        <v>3</v>
      </c>
      <c r="AR710">
        <v>320</v>
      </c>
      <c r="AZ710">
        <v>1200</v>
      </c>
      <c r="BA710">
        <v>1</v>
      </c>
      <c r="BB710" t="str">
        <f t="shared" si="35"/>
        <v xml:space="preserve">N3284F  </v>
      </c>
      <c r="BC710">
        <v>1</v>
      </c>
      <c r="BE710">
        <v>0</v>
      </c>
      <c r="BF710">
        <v>0</v>
      </c>
      <c r="BG710">
        <v>0</v>
      </c>
      <c r="BH710">
        <v>2175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"17:57:07.025"</f>
        <v>17:57:07.025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118</v>
      </c>
      <c r="CQ710">
        <v>219</v>
      </c>
      <c r="CR710">
        <v>0</v>
      </c>
      <c r="CW710">
        <v>137058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"11/08/2021 17:57:07.302"</f>
        <v>11/08/2021 17:57:07.302</v>
      </c>
      <c r="C711" t="str">
        <f t="shared" si="34"/>
        <v>FFDFD3C0</v>
      </c>
      <c r="D711" t="s">
        <v>121</v>
      </c>
      <c r="E711">
        <v>4</v>
      </c>
      <c r="F711">
        <v>2004</v>
      </c>
      <c r="G711" t="s">
        <v>122</v>
      </c>
      <c r="J711" t="s">
        <v>123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"17:57:07.023"</f>
        <v>17:57:07.023</v>
      </c>
      <c r="T711" t="str">
        <f>"17:57:06.523"</f>
        <v>17:57:06.523</v>
      </c>
      <c r="U711" t="str">
        <f t="shared" si="33"/>
        <v>A38EF2</v>
      </c>
      <c r="V711">
        <v>0</v>
      </c>
      <c r="W711">
        <v>0</v>
      </c>
      <c r="X711">
        <v>2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1</v>
      </c>
      <c r="AI711" t="s">
        <v>413</v>
      </c>
      <c r="AJ711">
        <v>33.799438000000002</v>
      </c>
      <c r="AK711" t="s">
        <v>414</v>
      </c>
      <c r="AL711">
        <v>-84.908458999999993</v>
      </c>
      <c r="AM711">
        <v>25</v>
      </c>
      <c r="AN711">
        <v>1925</v>
      </c>
      <c r="AO711" t="s">
        <v>128</v>
      </c>
      <c r="AP711">
        <v>-55</v>
      </c>
      <c r="AQ711">
        <v>3</v>
      </c>
      <c r="AR711">
        <v>320</v>
      </c>
      <c r="AZ711">
        <v>1200</v>
      </c>
      <c r="BA711">
        <v>1</v>
      </c>
      <c r="BB711" t="str">
        <f t="shared" si="35"/>
        <v xml:space="preserve">N3284F  </v>
      </c>
      <c r="BC711">
        <v>1</v>
      </c>
      <c r="BE711">
        <v>0</v>
      </c>
      <c r="BF711">
        <v>0</v>
      </c>
      <c r="BG711">
        <v>0</v>
      </c>
      <c r="BH711">
        <v>2175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"17:57:07.025"</f>
        <v>17:57:07.025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118</v>
      </c>
      <c r="CQ711">
        <v>219</v>
      </c>
      <c r="CR711">
        <v>0</v>
      </c>
      <c r="CW711">
        <v>137058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"11/08/2021 17:57:08.222"</f>
        <v>11/08/2021 17:57:08.222</v>
      </c>
      <c r="C712" t="str">
        <f t="shared" si="34"/>
        <v>FFDFD3C0</v>
      </c>
      <c r="D712" t="s">
        <v>121</v>
      </c>
      <c r="E712">
        <v>4</v>
      </c>
      <c r="F712">
        <v>2004</v>
      </c>
      <c r="G712" t="s">
        <v>122</v>
      </c>
      <c r="J712" t="s">
        <v>123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"17:57:07.992"</f>
        <v>17:57:07.992</v>
      </c>
      <c r="T712" t="str">
        <f>"17:57:07.492"</f>
        <v>17:57:07.492</v>
      </c>
      <c r="U712" t="str">
        <f t="shared" si="33"/>
        <v>A38EF2</v>
      </c>
      <c r="V712">
        <v>0</v>
      </c>
      <c r="W712">
        <v>0</v>
      </c>
      <c r="X712">
        <v>2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1</v>
      </c>
      <c r="AI712" t="s">
        <v>413</v>
      </c>
      <c r="AJ712">
        <v>33.799438000000002</v>
      </c>
      <c r="AK712" t="s">
        <v>415</v>
      </c>
      <c r="AL712">
        <v>-84.908760000000001</v>
      </c>
      <c r="AM712">
        <v>25</v>
      </c>
      <c r="AN712">
        <v>1925</v>
      </c>
      <c r="AO712" t="s">
        <v>128</v>
      </c>
      <c r="AP712">
        <v>-53</v>
      </c>
      <c r="AQ712">
        <v>3</v>
      </c>
      <c r="AR712">
        <v>256</v>
      </c>
      <c r="AZ712">
        <v>1200</v>
      </c>
      <c r="BA712">
        <v>1</v>
      </c>
      <c r="BB712" t="str">
        <f t="shared" si="35"/>
        <v xml:space="preserve">N3284F  </v>
      </c>
      <c r="BC712">
        <v>1</v>
      </c>
      <c r="BE712">
        <v>0</v>
      </c>
      <c r="BF712">
        <v>0</v>
      </c>
      <c r="BG712">
        <v>0</v>
      </c>
      <c r="BH712">
        <v>2175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"17:57:08.000"</f>
        <v>17:57:08.000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118</v>
      </c>
      <c r="CQ712">
        <v>219</v>
      </c>
      <c r="CR712">
        <v>0</v>
      </c>
      <c r="CW712">
        <v>137664</v>
      </c>
      <c r="CY712">
        <v>1</v>
      </c>
      <c r="CZ712">
        <v>0</v>
      </c>
      <c r="DA712">
        <v>0</v>
      </c>
      <c r="DB712">
        <v>0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"11/08/2021 17:57:08.222"</f>
        <v>11/08/2021 17:57:08.222</v>
      </c>
      <c r="C713" t="str">
        <f t="shared" si="34"/>
        <v>FFDFD3C0</v>
      </c>
      <c r="D713" t="s">
        <v>124</v>
      </c>
      <c r="E713">
        <v>8</v>
      </c>
      <c r="H713">
        <v>176</v>
      </c>
      <c r="I713" t="s">
        <v>114</v>
      </c>
      <c r="J713" t="s">
        <v>125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"17:57:07.992"</f>
        <v>17:57:07.992</v>
      </c>
      <c r="T713" t="str">
        <f>"17:57:07.492"</f>
        <v>17:57:07.492</v>
      </c>
      <c r="U713" t="str">
        <f t="shared" si="33"/>
        <v>A38EF2</v>
      </c>
      <c r="V713">
        <v>0</v>
      </c>
      <c r="W713">
        <v>0</v>
      </c>
      <c r="X713">
        <v>2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413</v>
      </c>
      <c r="AJ713">
        <v>33.799438000000002</v>
      </c>
      <c r="AK713" t="s">
        <v>415</v>
      </c>
      <c r="AL713">
        <v>-84.908760000000001</v>
      </c>
      <c r="AM713">
        <v>25</v>
      </c>
      <c r="AN713">
        <v>1925</v>
      </c>
      <c r="AO713" t="s">
        <v>128</v>
      </c>
      <c r="AP713">
        <v>-53</v>
      </c>
      <c r="AQ713">
        <v>3</v>
      </c>
      <c r="AR713">
        <v>256</v>
      </c>
      <c r="AZ713">
        <v>1200</v>
      </c>
      <c r="BA713">
        <v>1</v>
      </c>
      <c r="BB713" t="str">
        <f t="shared" si="35"/>
        <v xml:space="preserve">N3284F  </v>
      </c>
      <c r="BC713">
        <v>1</v>
      </c>
      <c r="BE713">
        <v>0</v>
      </c>
      <c r="BF713">
        <v>0</v>
      </c>
      <c r="BG713">
        <v>0</v>
      </c>
      <c r="BH713">
        <v>2175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"17:57:08.000"</f>
        <v>17:57:08.000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118</v>
      </c>
      <c r="CQ713">
        <v>219</v>
      </c>
      <c r="CR713">
        <v>0</v>
      </c>
      <c r="CW713">
        <v>137664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"11/08/2021 17:57:08.253"</f>
        <v>11/08/2021 17:57:08.253</v>
      </c>
      <c r="C714" t="str">
        <f t="shared" si="34"/>
        <v>FFDFD3C0</v>
      </c>
      <c r="D714" t="s">
        <v>113</v>
      </c>
      <c r="E714">
        <v>4</v>
      </c>
      <c r="H714">
        <v>10</v>
      </c>
      <c r="I714" t="s">
        <v>114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"17:57:07.992"</f>
        <v>17:57:07.992</v>
      </c>
      <c r="T714" t="str">
        <f>"17:57:07.492"</f>
        <v>17:57:07.492</v>
      </c>
      <c r="U714" t="str">
        <f t="shared" si="33"/>
        <v>A38EF2</v>
      </c>
      <c r="V714">
        <v>0</v>
      </c>
      <c r="W714">
        <v>0</v>
      </c>
      <c r="X714">
        <v>2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413</v>
      </c>
      <c r="AJ714">
        <v>33.799438000000002</v>
      </c>
      <c r="AK714" t="s">
        <v>415</v>
      </c>
      <c r="AL714">
        <v>-84.908760000000001</v>
      </c>
      <c r="AM714">
        <v>25</v>
      </c>
      <c r="AN714">
        <v>1925</v>
      </c>
      <c r="AO714" t="s">
        <v>128</v>
      </c>
      <c r="AP714">
        <v>-53</v>
      </c>
      <c r="AQ714">
        <v>3</v>
      </c>
      <c r="AR714">
        <v>256</v>
      </c>
      <c r="AZ714">
        <v>1200</v>
      </c>
      <c r="BA714">
        <v>1</v>
      </c>
      <c r="BB714" t="str">
        <f t="shared" si="35"/>
        <v xml:space="preserve">N3284F  </v>
      </c>
      <c r="BC714">
        <v>1</v>
      </c>
      <c r="BE714">
        <v>0</v>
      </c>
      <c r="BF714">
        <v>0</v>
      </c>
      <c r="BG714">
        <v>0</v>
      </c>
      <c r="BH714">
        <v>2175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"17:57:08.000"</f>
        <v>17:57:08.000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118</v>
      </c>
      <c r="CQ714">
        <v>219</v>
      </c>
      <c r="CR714">
        <v>0</v>
      </c>
      <c r="CW714">
        <v>137664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1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"11/08/2021 17:57:08.284"</f>
        <v>11/08/2021 17:57:08.284</v>
      </c>
      <c r="C715" t="str">
        <f t="shared" si="34"/>
        <v>FFDFD3C0</v>
      </c>
      <c r="D715" t="s">
        <v>119</v>
      </c>
      <c r="E715">
        <v>5</v>
      </c>
      <c r="F715">
        <v>1005</v>
      </c>
      <c r="G715" t="s">
        <v>114</v>
      </c>
      <c r="J715" t="s">
        <v>120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"17:57:07.992"</f>
        <v>17:57:07.992</v>
      </c>
      <c r="T715" t="str">
        <f>"17:57:07.492"</f>
        <v>17:57:07.492</v>
      </c>
      <c r="U715" t="str">
        <f t="shared" si="33"/>
        <v>A38EF2</v>
      </c>
      <c r="V715">
        <v>0</v>
      </c>
      <c r="W715">
        <v>0</v>
      </c>
      <c r="X715">
        <v>2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413</v>
      </c>
      <c r="AJ715">
        <v>33.799438000000002</v>
      </c>
      <c r="AK715" t="s">
        <v>415</v>
      </c>
      <c r="AL715">
        <v>-84.908760000000001</v>
      </c>
      <c r="AM715">
        <v>25</v>
      </c>
      <c r="AN715">
        <v>1925</v>
      </c>
      <c r="AO715" t="s">
        <v>128</v>
      </c>
      <c r="AP715">
        <v>-53</v>
      </c>
      <c r="AQ715">
        <v>3</v>
      </c>
      <c r="AR715">
        <v>256</v>
      </c>
      <c r="AZ715">
        <v>1200</v>
      </c>
      <c r="BA715">
        <v>1</v>
      </c>
      <c r="BB715" t="str">
        <f t="shared" si="35"/>
        <v xml:space="preserve">N3284F  </v>
      </c>
      <c r="BC715">
        <v>1</v>
      </c>
      <c r="BE715">
        <v>0</v>
      </c>
      <c r="BF715">
        <v>0</v>
      </c>
      <c r="BG715">
        <v>0</v>
      </c>
      <c r="BH715">
        <v>2175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"17:57:08.000"</f>
        <v>17:57:08.000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118</v>
      </c>
      <c r="CQ715">
        <v>219</v>
      </c>
      <c r="CR715">
        <v>0</v>
      </c>
      <c r="CW715">
        <v>137664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"11/08/2021 17:57:09.348"</f>
        <v>11/08/2021 17:57:09.348</v>
      </c>
      <c r="C716" t="str">
        <f t="shared" si="34"/>
        <v>FFDFD3C0</v>
      </c>
      <c r="D716" t="s">
        <v>121</v>
      </c>
      <c r="E716">
        <v>4</v>
      </c>
      <c r="F716">
        <v>2004</v>
      </c>
      <c r="G716" t="s">
        <v>122</v>
      </c>
      <c r="J716" t="s">
        <v>123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"17:57:09.000"</f>
        <v>17:57:09.000</v>
      </c>
      <c r="T716" t="str">
        <f>"17:57:08.600"</f>
        <v>17:57:08.600</v>
      </c>
      <c r="U716" t="str">
        <f t="shared" si="33"/>
        <v>A38EF2</v>
      </c>
      <c r="V716">
        <v>0</v>
      </c>
      <c r="W716">
        <v>0</v>
      </c>
      <c r="X716">
        <v>2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413</v>
      </c>
      <c r="AJ716">
        <v>33.799438000000002</v>
      </c>
      <c r="AK716" t="s">
        <v>416</v>
      </c>
      <c r="AL716">
        <v>-84.909039000000007</v>
      </c>
      <c r="AM716">
        <v>25</v>
      </c>
      <c r="AN716">
        <v>1925</v>
      </c>
      <c r="AO716" t="s">
        <v>128</v>
      </c>
      <c r="AP716">
        <v>-51</v>
      </c>
      <c r="AQ716">
        <v>2</v>
      </c>
      <c r="AR716">
        <v>320</v>
      </c>
      <c r="AZ716">
        <v>1200</v>
      </c>
      <c r="BA716">
        <v>1</v>
      </c>
      <c r="BB716" t="str">
        <f t="shared" si="35"/>
        <v xml:space="preserve">N3284F  </v>
      </c>
      <c r="BC716">
        <v>1</v>
      </c>
      <c r="BE716">
        <v>0</v>
      </c>
      <c r="BF716">
        <v>0</v>
      </c>
      <c r="BG716">
        <v>0</v>
      </c>
      <c r="BH716">
        <v>2175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"17:57:09.007"</f>
        <v>17:57:09.007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118</v>
      </c>
      <c r="CQ716">
        <v>219</v>
      </c>
      <c r="CR716">
        <v>3</v>
      </c>
      <c r="CW716">
        <v>10184062</v>
      </c>
      <c r="CY716">
        <v>1</v>
      </c>
      <c r="CZ716">
        <v>0</v>
      </c>
      <c r="DA716">
        <v>0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"11/08/2021 17:57:09.379"</f>
        <v>11/08/2021 17:57:09.379</v>
      </c>
      <c r="C717" t="str">
        <f t="shared" si="34"/>
        <v>FFDFD3C0</v>
      </c>
      <c r="D717" t="s">
        <v>113</v>
      </c>
      <c r="E717">
        <v>4</v>
      </c>
      <c r="H717">
        <v>10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"17:57:09.000"</f>
        <v>17:57:09.000</v>
      </c>
      <c r="T717" t="str">
        <f>"17:57:08.600"</f>
        <v>17:57:08.600</v>
      </c>
      <c r="U717" t="str">
        <f t="shared" si="33"/>
        <v>A38EF2</v>
      </c>
      <c r="V717">
        <v>0</v>
      </c>
      <c r="W717">
        <v>0</v>
      </c>
      <c r="X717">
        <v>2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413</v>
      </c>
      <c r="AJ717">
        <v>33.799438000000002</v>
      </c>
      <c r="AK717" t="s">
        <v>416</v>
      </c>
      <c r="AL717">
        <v>-84.909039000000007</v>
      </c>
      <c r="AM717">
        <v>25</v>
      </c>
      <c r="AN717">
        <v>1925</v>
      </c>
      <c r="AO717" t="s">
        <v>128</v>
      </c>
      <c r="AP717">
        <v>-51</v>
      </c>
      <c r="AQ717">
        <v>2</v>
      </c>
      <c r="AR717">
        <v>320</v>
      </c>
      <c r="AZ717">
        <v>1200</v>
      </c>
      <c r="BA717">
        <v>1</v>
      </c>
      <c r="BB717" t="str">
        <f t="shared" si="35"/>
        <v xml:space="preserve">N3284F  </v>
      </c>
      <c r="BC717">
        <v>1</v>
      </c>
      <c r="BE717">
        <v>0</v>
      </c>
      <c r="BF717">
        <v>0</v>
      </c>
      <c r="BG717">
        <v>0</v>
      </c>
      <c r="BH717">
        <v>2175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"17:57:09.007"</f>
        <v>17:57:09.007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118</v>
      </c>
      <c r="CQ717">
        <v>219</v>
      </c>
      <c r="CR717">
        <v>3</v>
      </c>
      <c r="CW717">
        <v>10184062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"11/08/2021 17:57:09.348"</f>
        <v>11/08/2021 17:57:09.348</v>
      </c>
      <c r="C718" t="str">
        <f t="shared" si="34"/>
        <v>FFDFD3C0</v>
      </c>
      <c r="D718" t="s">
        <v>124</v>
      </c>
      <c r="E718">
        <v>8</v>
      </c>
      <c r="H718">
        <v>176</v>
      </c>
      <c r="I718" t="s">
        <v>114</v>
      </c>
      <c r="J718" t="s">
        <v>125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"17:57:09.000"</f>
        <v>17:57:09.000</v>
      </c>
      <c r="T718" t="str">
        <f>"17:57:08.600"</f>
        <v>17:57:08.600</v>
      </c>
      <c r="U718" t="str">
        <f t="shared" si="33"/>
        <v>A38EF2</v>
      </c>
      <c r="V718">
        <v>0</v>
      </c>
      <c r="W718">
        <v>0</v>
      </c>
      <c r="X718">
        <v>2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1</v>
      </c>
      <c r="AI718" t="s">
        <v>413</v>
      </c>
      <c r="AJ718">
        <v>33.799438000000002</v>
      </c>
      <c r="AK718" t="s">
        <v>416</v>
      </c>
      <c r="AL718">
        <v>-84.909039000000007</v>
      </c>
      <c r="AM718">
        <v>25</v>
      </c>
      <c r="AN718">
        <v>1925</v>
      </c>
      <c r="AO718" t="s">
        <v>128</v>
      </c>
      <c r="AP718">
        <v>-51</v>
      </c>
      <c r="AQ718">
        <v>2</v>
      </c>
      <c r="AR718">
        <v>320</v>
      </c>
      <c r="AZ718">
        <v>1200</v>
      </c>
      <c r="BA718">
        <v>1</v>
      </c>
      <c r="BB718" t="str">
        <f t="shared" si="35"/>
        <v xml:space="preserve">N3284F  </v>
      </c>
      <c r="BC718">
        <v>1</v>
      </c>
      <c r="BE718">
        <v>0</v>
      </c>
      <c r="BF718">
        <v>0</v>
      </c>
      <c r="BG718">
        <v>0</v>
      </c>
      <c r="BH718">
        <v>2175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"17:57:09.007"</f>
        <v>17:57:09.007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118</v>
      </c>
      <c r="CQ718">
        <v>219</v>
      </c>
      <c r="CR718">
        <v>3</v>
      </c>
      <c r="CW718">
        <v>10184062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"11/08/2021 17:57:09.379"</f>
        <v>11/08/2021 17:57:09.379</v>
      </c>
      <c r="C719" t="str">
        <f t="shared" si="34"/>
        <v>FFDFD3C0</v>
      </c>
      <c r="D719" t="s">
        <v>119</v>
      </c>
      <c r="E719">
        <v>5</v>
      </c>
      <c r="F719">
        <v>1005</v>
      </c>
      <c r="G719" t="s">
        <v>114</v>
      </c>
      <c r="J719" t="s">
        <v>120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"17:57:09.000"</f>
        <v>17:57:09.000</v>
      </c>
      <c r="T719" t="str">
        <f>"17:57:08.600"</f>
        <v>17:57:08.600</v>
      </c>
      <c r="U719" t="str">
        <f t="shared" si="33"/>
        <v>A38EF2</v>
      </c>
      <c r="V719">
        <v>0</v>
      </c>
      <c r="W719">
        <v>0</v>
      </c>
      <c r="X719">
        <v>2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413</v>
      </c>
      <c r="AJ719">
        <v>33.799438000000002</v>
      </c>
      <c r="AK719" t="s">
        <v>416</v>
      </c>
      <c r="AL719">
        <v>-84.909039000000007</v>
      </c>
      <c r="AM719">
        <v>25</v>
      </c>
      <c r="AN719">
        <v>1925</v>
      </c>
      <c r="AO719" t="s">
        <v>128</v>
      </c>
      <c r="AP719">
        <v>-51</v>
      </c>
      <c r="AQ719">
        <v>2</v>
      </c>
      <c r="AR719">
        <v>320</v>
      </c>
      <c r="AZ719">
        <v>1200</v>
      </c>
      <c r="BA719">
        <v>1</v>
      </c>
      <c r="BB719" t="str">
        <f t="shared" si="35"/>
        <v xml:space="preserve">N3284F  </v>
      </c>
      <c r="BC719">
        <v>1</v>
      </c>
      <c r="BE719">
        <v>0</v>
      </c>
      <c r="BF719">
        <v>0</v>
      </c>
      <c r="BG719">
        <v>0</v>
      </c>
      <c r="BH719">
        <v>2175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"17:57:09.007"</f>
        <v>17:57:09.007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118</v>
      </c>
      <c r="CQ719">
        <v>219</v>
      </c>
      <c r="CR719">
        <v>3</v>
      </c>
      <c r="CW719">
        <v>10184062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"11/08/2021 17:57:10.145"</f>
        <v>11/08/2021 17:57:10.145</v>
      </c>
      <c r="C720" t="str">
        <f t="shared" si="34"/>
        <v>FFDFD3C0</v>
      </c>
      <c r="D720" t="s">
        <v>124</v>
      </c>
      <c r="E720">
        <v>8</v>
      </c>
      <c r="H720">
        <v>176</v>
      </c>
      <c r="I720" t="s">
        <v>114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"17:57:09.969"</f>
        <v>17:57:09.969</v>
      </c>
      <c r="T720" t="str">
        <f>"17:57:09.469"</f>
        <v>17:57:09.469</v>
      </c>
      <c r="U720" t="str">
        <f t="shared" si="33"/>
        <v>A38EF2</v>
      </c>
      <c r="V720">
        <v>0</v>
      </c>
      <c r="W720">
        <v>0</v>
      </c>
      <c r="X720">
        <v>2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413</v>
      </c>
      <c r="AJ720">
        <v>33.799438000000002</v>
      </c>
      <c r="AK720" t="s">
        <v>417</v>
      </c>
      <c r="AL720">
        <v>-84.909232000000003</v>
      </c>
      <c r="AM720">
        <v>25</v>
      </c>
      <c r="AN720">
        <v>1925</v>
      </c>
      <c r="AO720" t="s">
        <v>128</v>
      </c>
      <c r="AP720">
        <v>-49</v>
      </c>
      <c r="AQ720">
        <v>1</v>
      </c>
      <c r="AR720">
        <v>64</v>
      </c>
      <c r="AZ720">
        <v>1200</v>
      </c>
      <c r="BA720">
        <v>1</v>
      </c>
      <c r="BB720" t="str">
        <f t="shared" si="35"/>
        <v xml:space="preserve">N3284F  </v>
      </c>
      <c r="BC720">
        <v>1</v>
      </c>
      <c r="BE720">
        <v>0</v>
      </c>
      <c r="BF720">
        <v>0</v>
      </c>
      <c r="BG720">
        <v>0</v>
      </c>
      <c r="BH720">
        <v>2175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"17:57:09.969"</f>
        <v>17:57:09.969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118</v>
      </c>
      <c r="CQ720">
        <v>219</v>
      </c>
      <c r="CR720">
        <v>0</v>
      </c>
      <c r="CW720">
        <v>139006</v>
      </c>
      <c r="CY720">
        <v>1</v>
      </c>
      <c r="CZ720">
        <v>0</v>
      </c>
      <c r="DA720">
        <v>0</v>
      </c>
      <c r="DB720">
        <v>0</v>
      </c>
      <c r="DC720">
        <v>0</v>
      </c>
      <c r="DD720">
        <v>1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"11/08/2021 17:57:10.145"</f>
        <v>11/08/2021 17:57:10.145</v>
      </c>
      <c r="C721" t="str">
        <f t="shared" si="34"/>
        <v>FFDFD3C0</v>
      </c>
      <c r="D721" t="s">
        <v>113</v>
      </c>
      <c r="E721">
        <v>4</v>
      </c>
      <c r="H721">
        <v>10</v>
      </c>
      <c r="I721" t="s">
        <v>114</v>
      </c>
      <c r="J721" t="s">
        <v>115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"17:57:09.969"</f>
        <v>17:57:09.969</v>
      </c>
      <c r="T721" t="str">
        <f>"17:57:09.469"</f>
        <v>17:57:09.469</v>
      </c>
      <c r="U721" t="str">
        <f t="shared" si="33"/>
        <v>A38EF2</v>
      </c>
      <c r="V721">
        <v>0</v>
      </c>
      <c r="W721">
        <v>0</v>
      </c>
      <c r="X721">
        <v>2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413</v>
      </c>
      <c r="AJ721">
        <v>33.799438000000002</v>
      </c>
      <c r="AK721" t="s">
        <v>417</v>
      </c>
      <c r="AL721">
        <v>-84.909232000000003</v>
      </c>
      <c r="AM721">
        <v>25</v>
      </c>
      <c r="AN721">
        <v>1925</v>
      </c>
      <c r="AO721" t="s">
        <v>128</v>
      </c>
      <c r="AP721">
        <v>-49</v>
      </c>
      <c r="AQ721">
        <v>1</v>
      </c>
      <c r="AR721">
        <v>64</v>
      </c>
      <c r="AZ721">
        <v>1200</v>
      </c>
      <c r="BA721">
        <v>1</v>
      </c>
      <c r="BB721" t="str">
        <f t="shared" si="35"/>
        <v xml:space="preserve">N3284F  </v>
      </c>
      <c r="BC721">
        <v>1</v>
      </c>
      <c r="BE721">
        <v>0</v>
      </c>
      <c r="BF721">
        <v>0</v>
      </c>
      <c r="BG721">
        <v>0</v>
      </c>
      <c r="BH721">
        <v>2175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"17:57:09.969"</f>
        <v>17:57:09.969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118</v>
      </c>
      <c r="CQ721">
        <v>219</v>
      </c>
      <c r="CR721">
        <v>0</v>
      </c>
      <c r="CW721">
        <v>139006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"11/08/2021 17:57:10.161"</f>
        <v>11/08/2021 17:57:10.161</v>
      </c>
      <c r="C722" t="str">
        <f t="shared" si="34"/>
        <v>FFDFD3C0</v>
      </c>
      <c r="D722" t="s">
        <v>119</v>
      </c>
      <c r="E722">
        <v>5</v>
      </c>
      <c r="F722">
        <v>1005</v>
      </c>
      <c r="G722" t="s">
        <v>114</v>
      </c>
      <c r="J722" t="s">
        <v>120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"17:57:09.969"</f>
        <v>17:57:09.969</v>
      </c>
      <c r="T722" t="str">
        <f>"17:57:09.469"</f>
        <v>17:57:09.469</v>
      </c>
      <c r="U722" t="str">
        <f t="shared" si="33"/>
        <v>A38EF2</v>
      </c>
      <c r="V722">
        <v>0</v>
      </c>
      <c r="W722">
        <v>0</v>
      </c>
      <c r="X722">
        <v>2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1</v>
      </c>
      <c r="AI722" t="s">
        <v>413</v>
      </c>
      <c r="AJ722">
        <v>33.799438000000002</v>
      </c>
      <c r="AK722" t="s">
        <v>417</v>
      </c>
      <c r="AL722">
        <v>-84.909232000000003</v>
      </c>
      <c r="AM722">
        <v>25</v>
      </c>
      <c r="AN722">
        <v>1925</v>
      </c>
      <c r="AO722" t="s">
        <v>128</v>
      </c>
      <c r="AP722">
        <v>-49</v>
      </c>
      <c r="AQ722">
        <v>1</v>
      </c>
      <c r="AR722">
        <v>64</v>
      </c>
      <c r="AZ722">
        <v>1200</v>
      </c>
      <c r="BA722">
        <v>1</v>
      </c>
      <c r="BB722" t="str">
        <f t="shared" si="35"/>
        <v xml:space="preserve">N3284F  </v>
      </c>
      <c r="BC722">
        <v>1</v>
      </c>
      <c r="BE722">
        <v>0</v>
      </c>
      <c r="BF722">
        <v>0</v>
      </c>
      <c r="BG722">
        <v>0</v>
      </c>
      <c r="BH722">
        <v>2175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"17:57:09.969"</f>
        <v>17:57:09.969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118</v>
      </c>
      <c r="CQ722">
        <v>219</v>
      </c>
      <c r="CR722">
        <v>0</v>
      </c>
      <c r="CW722">
        <v>139006</v>
      </c>
      <c r="CY722">
        <v>1</v>
      </c>
      <c r="CZ722">
        <v>0</v>
      </c>
      <c r="DA722">
        <v>0</v>
      </c>
      <c r="DB722">
        <v>0</v>
      </c>
      <c r="DC722">
        <v>0</v>
      </c>
      <c r="DD722">
        <v>1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"11/08/2021 17:57:10.223"</f>
        <v>11/08/2021 17:57:10.223</v>
      </c>
      <c r="C723" t="str">
        <f t="shared" si="34"/>
        <v>FFDFD3C0</v>
      </c>
      <c r="D723" t="s">
        <v>121</v>
      </c>
      <c r="E723">
        <v>4</v>
      </c>
      <c r="F723">
        <v>2004</v>
      </c>
      <c r="G723" t="s">
        <v>122</v>
      </c>
      <c r="J723" t="s">
        <v>123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"17:57:09.969"</f>
        <v>17:57:09.969</v>
      </c>
      <c r="T723" t="str">
        <f>"17:57:09.469"</f>
        <v>17:57:09.469</v>
      </c>
      <c r="U723" t="str">
        <f t="shared" si="33"/>
        <v>A38EF2</v>
      </c>
      <c r="V723">
        <v>0</v>
      </c>
      <c r="W723">
        <v>0</v>
      </c>
      <c r="X723">
        <v>2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413</v>
      </c>
      <c r="AJ723">
        <v>33.799438000000002</v>
      </c>
      <c r="AK723" t="s">
        <v>417</v>
      </c>
      <c r="AL723">
        <v>-84.909232000000003</v>
      </c>
      <c r="AM723">
        <v>25</v>
      </c>
      <c r="AN723">
        <v>1925</v>
      </c>
      <c r="AO723" t="s">
        <v>128</v>
      </c>
      <c r="AP723">
        <v>-49</v>
      </c>
      <c r="AQ723">
        <v>1</v>
      </c>
      <c r="AR723">
        <v>64</v>
      </c>
      <c r="AZ723">
        <v>1200</v>
      </c>
      <c r="BA723">
        <v>1</v>
      </c>
      <c r="BB723" t="str">
        <f t="shared" si="35"/>
        <v xml:space="preserve">N3284F  </v>
      </c>
      <c r="BC723">
        <v>1</v>
      </c>
      <c r="BE723">
        <v>0</v>
      </c>
      <c r="BF723">
        <v>0</v>
      </c>
      <c r="BG723">
        <v>0</v>
      </c>
      <c r="BH723">
        <v>2175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"17:57:09.969"</f>
        <v>17:57:09.969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118</v>
      </c>
      <c r="CQ723">
        <v>219</v>
      </c>
      <c r="CR723">
        <v>0</v>
      </c>
      <c r="CW723">
        <v>139006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"11/08/2021 17:57:11.879"</f>
        <v>11/08/2021 17:57:11.879</v>
      </c>
      <c r="C724" t="str">
        <f t="shared" si="34"/>
        <v>FFDFD3C0</v>
      </c>
      <c r="D724" t="s">
        <v>119</v>
      </c>
      <c r="E724">
        <v>5</v>
      </c>
      <c r="F724">
        <v>1005</v>
      </c>
      <c r="G724" t="s">
        <v>114</v>
      </c>
      <c r="J724" t="s">
        <v>120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"17:57:11.570"</f>
        <v>17:57:11.570</v>
      </c>
      <c r="T724" t="str">
        <f>"17:57:11.070"</f>
        <v>17:57:11.070</v>
      </c>
      <c r="U724" t="str">
        <f t="shared" si="33"/>
        <v>A38EF2</v>
      </c>
      <c r="V724">
        <v>0</v>
      </c>
      <c r="W724">
        <v>0</v>
      </c>
      <c r="X724">
        <v>2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413</v>
      </c>
      <c r="AJ724">
        <v>33.799438000000002</v>
      </c>
      <c r="AK724" t="s">
        <v>418</v>
      </c>
      <c r="AL724">
        <v>-84.909661</v>
      </c>
      <c r="AM724">
        <v>25</v>
      </c>
      <c r="AN724">
        <v>1925</v>
      </c>
      <c r="AO724" t="s">
        <v>128</v>
      </c>
      <c r="AP724">
        <v>-45</v>
      </c>
      <c r="AQ724">
        <v>1</v>
      </c>
      <c r="AR724">
        <v>-576</v>
      </c>
      <c r="AZ724">
        <v>1200</v>
      </c>
      <c r="BA724">
        <v>1</v>
      </c>
      <c r="BB724" t="str">
        <f t="shared" si="35"/>
        <v xml:space="preserve">N3284F  </v>
      </c>
      <c r="BC724">
        <v>1</v>
      </c>
      <c r="BE724">
        <v>0</v>
      </c>
      <c r="BF724">
        <v>0</v>
      </c>
      <c r="BG724">
        <v>0</v>
      </c>
      <c r="BH724">
        <v>2175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"17:57:11.578"</f>
        <v>17:57:11.578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118</v>
      </c>
      <c r="CQ724">
        <v>219</v>
      </c>
      <c r="CR724">
        <v>3</v>
      </c>
      <c r="CW724">
        <v>10188317</v>
      </c>
      <c r="CY724">
        <v>1</v>
      </c>
      <c r="CZ724">
        <v>0</v>
      </c>
      <c r="DA724">
        <v>0</v>
      </c>
      <c r="DB724">
        <v>0</v>
      </c>
      <c r="DC724">
        <v>0</v>
      </c>
      <c r="DD724">
        <v>1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"11/08/2021 17:57:11.879"</f>
        <v>11/08/2021 17:57:11.879</v>
      </c>
      <c r="C725" t="str">
        <f t="shared" si="34"/>
        <v>FFDFD3C0</v>
      </c>
      <c r="D725" t="s">
        <v>121</v>
      </c>
      <c r="E725">
        <v>4</v>
      </c>
      <c r="F725">
        <v>2004</v>
      </c>
      <c r="G725" t="s">
        <v>122</v>
      </c>
      <c r="J725" t="s">
        <v>123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"17:57:11.570"</f>
        <v>17:57:11.570</v>
      </c>
      <c r="T725" t="str">
        <f>"17:57:11.070"</f>
        <v>17:57:11.070</v>
      </c>
      <c r="U725" t="str">
        <f t="shared" si="33"/>
        <v>A38EF2</v>
      </c>
      <c r="V725">
        <v>0</v>
      </c>
      <c r="W725">
        <v>0</v>
      </c>
      <c r="X725">
        <v>2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413</v>
      </c>
      <c r="AJ725">
        <v>33.799438000000002</v>
      </c>
      <c r="AK725" t="s">
        <v>418</v>
      </c>
      <c r="AL725">
        <v>-84.909661</v>
      </c>
      <c r="AM725">
        <v>25</v>
      </c>
      <c r="AN725">
        <v>1925</v>
      </c>
      <c r="AO725" t="s">
        <v>128</v>
      </c>
      <c r="AP725">
        <v>-45</v>
      </c>
      <c r="AQ725">
        <v>1</v>
      </c>
      <c r="AR725">
        <v>-576</v>
      </c>
      <c r="AZ725">
        <v>1200</v>
      </c>
      <c r="BA725">
        <v>1</v>
      </c>
      <c r="BB725" t="str">
        <f t="shared" si="35"/>
        <v xml:space="preserve">N3284F  </v>
      </c>
      <c r="BC725">
        <v>1</v>
      </c>
      <c r="BE725">
        <v>0</v>
      </c>
      <c r="BF725">
        <v>0</v>
      </c>
      <c r="BG725">
        <v>0</v>
      </c>
      <c r="BH725">
        <v>2175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"17:57:11.578"</f>
        <v>17:57:11.578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118</v>
      </c>
      <c r="CQ725">
        <v>219</v>
      </c>
      <c r="CR725">
        <v>3</v>
      </c>
      <c r="CW725">
        <v>10188317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"11/08/2021 17:57:11.911"</f>
        <v>11/08/2021 17:57:11.911</v>
      </c>
      <c r="C726" t="str">
        <f t="shared" si="34"/>
        <v>FFDFD3C0</v>
      </c>
      <c r="D726" t="s">
        <v>124</v>
      </c>
      <c r="E726">
        <v>8</v>
      </c>
      <c r="H726">
        <v>176</v>
      </c>
      <c r="I726" t="s">
        <v>114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"17:57:11.570"</f>
        <v>17:57:11.570</v>
      </c>
      <c r="T726" t="str">
        <f>"17:57:11.070"</f>
        <v>17:57:11.070</v>
      </c>
      <c r="U726" t="str">
        <f t="shared" si="33"/>
        <v>A38EF2</v>
      </c>
      <c r="V726">
        <v>0</v>
      </c>
      <c r="W726">
        <v>0</v>
      </c>
      <c r="X726">
        <v>2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413</v>
      </c>
      <c r="AJ726">
        <v>33.799438000000002</v>
      </c>
      <c r="AK726" t="s">
        <v>418</v>
      </c>
      <c r="AL726">
        <v>-84.909661</v>
      </c>
      <c r="AM726">
        <v>25</v>
      </c>
      <c r="AN726">
        <v>1925</v>
      </c>
      <c r="AO726" t="s">
        <v>128</v>
      </c>
      <c r="AP726">
        <v>-45</v>
      </c>
      <c r="AQ726">
        <v>1</v>
      </c>
      <c r="AR726">
        <v>-576</v>
      </c>
      <c r="AZ726">
        <v>1200</v>
      </c>
      <c r="BA726">
        <v>1</v>
      </c>
      <c r="BB726" t="str">
        <f t="shared" si="35"/>
        <v xml:space="preserve">N3284F  </v>
      </c>
      <c r="BC726">
        <v>1</v>
      </c>
      <c r="BE726">
        <v>0</v>
      </c>
      <c r="BF726">
        <v>0</v>
      </c>
      <c r="BG726">
        <v>0</v>
      </c>
      <c r="BH726">
        <v>2175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"17:57:11.578"</f>
        <v>17:57:11.578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118</v>
      </c>
      <c r="CQ726">
        <v>219</v>
      </c>
      <c r="CR726">
        <v>3</v>
      </c>
      <c r="CW726">
        <v>10188317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"11/08/2021 17:57:11.911"</f>
        <v>11/08/2021 17:57:11.911</v>
      </c>
      <c r="C727" t="str">
        <f t="shared" si="34"/>
        <v>FFDFD3C0</v>
      </c>
      <c r="D727" t="s">
        <v>113</v>
      </c>
      <c r="E727">
        <v>4</v>
      </c>
      <c r="H727">
        <v>10</v>
      </c>
      <c r="I727" t="s">
        <v>114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"17:57:11.570"</f>
        <v>17:57:11.570</v>
      </c>
      <c r="T727" t="str">
        <f>"17:57:11.070"</f>
        <v>17:57:11.070</v>
      </c>
      <c r="U727" t="str">
        <f t="shared" si="33"/>
        <v>A38EF2</v>
      </c>
      <c r="V727">
        <v>0</v>
      </c>
      <c r="W727">
        <v>0</v>
      </c>
      <c r="X727">
        <v>2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1</v>
      </c>
      <c r="AI727" t="s">
        <v>413</v>
      </c>
      <c r="AJ727">
        <v>33.799438000000002</v>
      </c>
      <c r="AK727" t="s">
        <v>418</v>
      </c>
      <c r="AL727">
        <v>-84.909661</v>
      </c>
      <c r="AM727">
        <v>25</v>
      </c>
      <c r="AN727">
        <v>1925</v>
      </c>
      <c r="AO727" t="s">
        <v>128</v>
      </c>
      <c r="AP727">
        <v>-45</v>
      </c>
      <c r="AQ727">
        <v>1</v>
      </c>
      <c r="AR727">
        <v>-576</v>
      </c>
      <c r="AZ727">
        <v>1200</v>
      </c>
      <c r="BA727">
        <v>1</v>
      </c>
      <c r="BB727" t="str">
        <f t="shared" si="35"/>
        <v xml:space="preserve">N3284F  </v>
      </c>
      <c r="BC727">
        <v>1</v>
      </c>
      <c r="BE727">
        <v>0</v>
      </c>
      <c r="BF727">
        <v>0</v>
      </c>
      <c r="BG727">
        <v>0</v>
      </c>
      <c r="BH727">
        <v>2175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"17:57:11.578"</f>
        <v>17:57:11.578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118</v>
      </c>
      <c r="CQ727">
        <v>219</v>
      </c>
      <c r="CR727">
        <v>3</v>
      </c>
      <c r="CW727">
        <v>10188317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1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"11/08/2021 17:57:13.301"</f>
        <v>11/08/2021 17:57:13.301</v>
      </c>
      <c r="C728" t="str">
        <f t="shared" si="34"/>
        <v>FFDFD3C0</v>
      </c>
      <c r="D728" t="s">
        <v>121</v>
      </c>
      <c r="E728">
        <v>4</v>
      </c>
      <c r="F728">
        <v>2004</v>
      </c>
      <c r="G728" t="s">
        <v>122</v>
      </c>
      <c r="J728" t="s">
        <v>123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"17:57:13.008"</f>
        <v>17:57:13.008</v>
      </c>
      <c r="T728" t="str">
        <f>"17:57:12.608"</f>
        <v>17:57:12.608</v>
      </c>
      <c r="U728" t="str">
        <f t="shared" si="33"/>
        <v>A38EF2</v>
      </c>
      <c r="V728">
        <v>0</v>
      </c>
      <c r="W728">
        <v>0</v>
      </c>
      <c r="X728">
        <v>2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413</v>
      </c>
      <c r="AJ728">
        <v>33.799438000000002</v>
      </c>
      <c r="AK728" t="s">
        <v>419</v>
      </c>
      <c r="AL728">
        <v>-84.910004000000001</v>
      </c>
      <c r="AM728">
        <v>25</v>
      </c>
      <c r="AN728">
        <v>1925</v>
      </c>
      <c r="AO728" t="s">
        <v>128</v>
      </c>
      <c r="AP728">
        <v>-46</v>
      </c>
      <c r="AQ728">
        <v>1</v>
      </c>
      <c r="AR728">
        <v>-2048</v>
      </c>
      <c r="AZ728">
        <v>1200</v>
      </c>
      <c r="BA728">
        <v>1</v>
      </c>
      <c r="BB728" t="str">
        <f t="shared" si="35"/>
        <v xml:space="preserve">N3284F  </v>
      </c>
      <c r="BC728">
        <v>1</v>
      </c>
      <c r="BE728">
        <v>0</v>
      </c>
      <c r="BF728">
        <v>0</v>
      </c>
      <c r="BG728">
        <v>0</v>
      </c>
      <c r="BH728">
        <v>2150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"17:57:13.010"</f>
        <v>17:57:13.010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118</v>
      </c>
      <c r="CQ728">
        <v>219</v>
      </c>
      <c r="CR728">
        <v>3</v>
      </c>
      <c r="CW728">
        <v>10190658</v>
      </c>
      <c r="CY728">
        <v>1</v>
      </c>
      <c r="CZ728">
        <v>0</v>
      </c>
      <c r="DA728">
        <v>0</v>
      </c>
      <c r="DB728">
        <v>0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"11/08/2021 17:57:13.301"</f>
        <v>11/08/2021 17:57:13.301</v>
      </c>
      <c r="C729" t="str">
        <f t="shared" si="34"/>
        <v>FFDFD3C0</v>
      </c>
      <c r="D729" t="s">
        <v>113</v>
      </c>
      <c r="E729">
        <v>4</v>
      </c>
      <c r="H729">
        <v>10</v>
      </c>
      <c r="I729" t="s">
        <v>114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"17:57:13.008"</f>
        <v>17:57:13.008</v>
      </c>
      <c r="T729" t="str">
        <f>"17:57:12.608"</f>
        <v>17:57:12.608</v>
      </c>
      <c r="U729" t="str">
        <f t="shared" si="33"/>
        <v>A38EF2</v>
      </c>
      <c r="V729">
        <v>0</v>
      </c>
      <c r="W729">
        <v>0</v>
      </c>
      <c r="X729">
        <v>2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413</v>
      </c>
      <c r="AJ729">
        <v>33.799438000000002</v>
      </c>
      <c r="AK729" t="s">
        <v>419</v>
      </c>
      <c r="AL729">
        <v>-84.910004000000001</v>
      </c>
      <c r="AM729">
        <v>25</v>
      </c>
      <c r="AN729">
        <v>1925</v>
      </c>
      <c r="AO729" t="s">
        <v>128</v>
      </c>
      <c r="AP729">
        <v>-46</v>
      </c>
      <c r="AQ729">
        <v>1</v>
      </c>
      <c r="AR729">
        <v>-2048</v>
      </c>
      <c r="AZ729">
        <v>1200</v>
      </c>
      <c r="BA729">
        <v>1</v>
      </c>
      <c r="BB729" t="str">
        <f t="shared" si="35"/>
        <v xml:space="preserve">N3284F  </v>
      </c>
      <c r="BC729">
        <v>1</v>
      </c>
      <c r="BE729">
        <v>0</v>
      </c>
      <c r="BF729">
        <v>0</v>
      </c>
      <c r="BG729">
        <v>0</v>
      </c>
      <c r="BH729">
        <v>2150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"17:57:13.010"</f>
        <v>17:57:13.010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118</v>
      </c>
      <c r="CQ729">
        <v>219</v>
      </c>
      <c r="CR729">
        <v>3</v>
      </c>
      <c r="CW729">
        <v>10190658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1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"11/08/2021 17:57:13.301"</f>
        <v>11/08/2021 17:57:13.301</v>
      </c>
      <c r="C730" t="str">
        <f t="shared" si="34"/>
        <v>FFDFD3C0</v>
      </c>
      <c r="D730" t="s">
        <v>124</v>
      </c>
      <c r="E730">
        <v>8</v>
      </c>
      <c r="H730">
        <v>176</v>
      </c>
      <c r="I730" t="s">
        <v>114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"17:57:13.008"</f>
        <v>17:57:13.008</v>
      </c>
      <c r="T730" t="str">
        <f>"17:57:12.608"</f>
        <v>17:57:12.608</v>
      </c>
      <c r="U730" t="str">
        <f t="shared" si="33"/>
        <v>A38EF2</v>
      </c>
      <c r="V730">
        <v>0</v>
      </c>
      <c r="W730">
        <v>0</v>
      </c>
      <c r="X730">
        <v>2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1</v>
      </c>
      <c r="AI730" t="s">
        <v>413</v>
      </c>
      <c r="AJ730">
        <v>33.799438000000002</v>
      </c>
      <c r="AK730" t="s">
        <v>419</v>
      </c>
      <c r="AL730">
        <v>-84.910004000000001</v>
      </c>
      <c r="AM730">
        <v>25</v>
      </c>
      <c r="AN730">
        <v>1925</v>
      </c>
      <c r="AO730" t="s">
        <v>128</v>
      </c>
      <c r="AP730">
        <v>-46</v>
      </c>
      <c r="AQ730">
        <v>1</v>
      </c>
      <c r="AR730">
        <v>-2048</v>
      </c>
      <c r="AZ730">
        <v>1200</v>
      </c>
      <c r="BA730">
        <v>1</v>
      </c>
      <c r="BB730" t="str">
        <f t="shared" si="35"/>
        <v xml:space="preserve">N3284F  </v>
      </c>
      <c r="BC730">
        <v>1</v>
      </c>
      <c r="BE730">
        <v>0</v>
      </c>
      <c r="BF730">
        <v>0</v>
      </c>
      <c r="BG730">
        <v>0</v>
      </c>
      <c r="BH730">
        <v>2150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"17:57:13.010"</f>
        <v>17:57:13.010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118</v>
      </c>
      <c r="CQ730">
        <v>219</v>
      </c>
      <c r="CR730">
        <v>3</v>
      </c>
      <c r="CW730">
        <v>10190658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"11/08/2021 17:57:13.301"</f>
        <v>11/08/2021 17:57:13.301</v>
      </c>
      <c r="C731" t="str">
        <f t="shared" si="34"/>
        <v>FFDFD3C0</v>
      </c>
      <c r="D731" t="s">
        <v>119</v>
      </c>
      <c r="E731">
        <v>5</v>
      </c>
      <c r="F731">
        <v>1005</v>
      </c>
      <c r="G731" t="s">
        <v>114</v>
      </c>
      <c r="J731" t="s">
        <v>120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"17:57:13.008"</f>
        <v>17:57:13.008</v>
      </c>
      <c r="T731" t="str">
        <f>"17:57:12.608"</f>
        <v>17:57:12.608</v>
      </c>
      <c r="U731" t="str">
        <f t="shared" si="33"/>
        <v>A38EF2</v>
      </c>
      <c r="V731">
        <v>0</v>
      </c>
      <c r="W731">
        <v>0</v>
      </c>
      <c r="X731">
        <v>2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413</v>
      </c>
      <c r="AJ731">
        <v>33.799438000000002</v>
      </c>
      <c r="AK731" t="s">
        <v>419</v>
      </c>
      <c r="AL731">
        <v>-84.910004000000001</v>
      </c>
      <c r="AM731">
        <v>25</v>
      </c>
      <c r="AN731">
        <v>1925</v>
      </c>
      <c r="AO731" t="s">
        <v>128</v>
      </c>
      <c r="AP731">
        <v>-46</v>
      </c>
      <c r="AQ731">
        <v>1</v>
      </c>
      <c r="AR731">
        <v>-2048</v>
      </c>
      <c r="AZ731">
        <v>1200</v>
      </c>
      <c r="BA731">
        <v>1</v>
      </c>
      <c r="BB731" t="str">
        <f t="shared" si="35"/>
        <v xml:space="preserve">N3284F  </v>
      </c>
      <c r="BC731">
        <v>1</v>
      </c>
      <c r="BE731">
        <v>0</v>
      </c>
      <c r="BF731">
        <v>0</v>
      </c>
      <c r="BG731">
        <v>0</v>
      </c>
      <c r="BH731">
        <v>2150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"17:57:13.010"</f>
        <v>17:57:13.010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118</v>
      </c>
      <c r="CQ731">
        <v>219</v>
      </c>
      <c r="CR731">
        <v>3</v>
      </c>
      <c r="CW731">
        <v>10190658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1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"11/08/2021 17:57:14.333"</f>
        <v>11/08/2021 17:57:14.333</v>
      </c>
      <c r="C732" t="str">
        <f t="shared" si="34"/>
        <v>FFDFD3C0</v>
      </c>
      <c r="D732" t="s">
        <v>121</v>
      </c>
      <c r="E732">
        <v>4</v>
      </c>
      <c r="F732">
        <v>2004</v>
      </c>
      <c r="G732" t="s">
        <v>122</v>
      </c>
      <c r="J732" t="s">
        <v>123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"17:57:13.984"</f>
        <v>17:57:13.984</v>
      </c>
      <c r="T732" t="str">
        <f>"17:57:13.584"</f>
        <v>17:57:13.584</v>
      </c>
      <c r="U732" t="str">
        <f t="shared" si="33"/>
        <v>A38EF2</v>
      </c>
      <c r="V732">
        <v>0</v>
      </c>
      <c r="W732">
        <v>0</v>
      </c>
      <c r="X732">
        <v>2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413</v>
      </c>
      <c r="AJ732">
        <v>33.799438000000002</v>
      </c>
      <c r="AK732" t="s">
        <v>420</v>
      </c>
      <c r="AL732">
        <v>-84.910347000000002</v>
      </c>
      <c r="AM732">
        <v>25</v>
      </c>
      <c r="AN732">
        <v>1900</v>
      </c>
      <c r="AO732" t="s">
        <v>128</v>
      </c>
      <c r="AP732">
        <v>-51</v>
      </c>
      <c r="AQ732">
        <v>-3</v>
      </c>
      <c r="AR732">
        <v>-2304</v>
      </c>
      <c r="AZ732">
        <v>1200</v>
      </c>
      <c r="BA732">
        <v>1</v>
      </c>
      <c r="BB732" t="str">
        <f t="shared" si="35"/>
        <v xml:space="preserve">N3284F  </v>
      </c>
      <c r="BC732">
        <v>1</v>
      </c>
      <c r="BE732">
        <v>0</v>
      </c>
      <c r="BF732">
        <v>0</v>
      </c>
      <c r="BG732">
        <v>0</v>
      </c>
      <c r="BH732">
        <v>2100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"17:57:13.985"</f>
        <v>17:57:13.985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118</v>
      </c>
      <c r="CQ732">
        <v>219</v>
      </c>
      <c r="CR732">
        <v>3</v>
      </c>
      <c r="CW732">
        <v>10192159</v>
      </c>
      <c r="CY732">
        <v>1</v>
      </c>
      <c r="CZ732">
        <v>0</v>
      </c>
      <c r="DA732">
        <v>0</v>
      </c>
      <c r="DB732">
        <v>0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"11/08/2021 17:57:14.333"</f>
        <v>11/08/2021 17:57:14.333</v>
      </c>
      <c r="C733" t="str">
        <f t="shared" si="34"/>
        <v>FFDFD3C0</v>
      </c>
      <c r="D733" t="s">
        <v>124</v>
      </c>
      <c r="E733">
        <v>8</v>
      </c>
      <c r="H733">
        <v>176</v>
      </c>
      <c r="I733" t="s">
        <v>114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"17:57:13.984"</f>
        <v>17:57:13.984</v>
      </c>
      <c r="T733" t="str">
        <f>"17:57:13.584"</f>
        <v>17:57:13.584</v>
      </c>
      <c r="U733" t="str">
        <f t="shared" si="33"/>
        <v>A38EF2</v>
      </c>
      <c r="V733">
        <v>0</v>
      </c>
      <c r="W733">
        <v>0</v>
      </c>
      <c r="X733">
        <v>2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413</v>
      </c>
      <c r="AJ733">
        <v>33.799438000000002</v>
      </c>
      <c r="AK733" t="s">
        <v>420</v>
      </c>
      <c r="AL733">
        <v>-84.910347000000002</v>
      </c>
      <c r="AM733">
        <v>25</v>
      </c>
      <c r="AN733">
        <v>1900</v>
      </c>
      <c r="AO733" t="s">
        <v>128</v>
      </c>
      <c r="AP733">
        <v>-51</v>
      </c>
      <c r="AQ733">
        <v>-3</v>
      </c>
      <c r="AR733">
        <v>-2304</v>
      </c>
      <c r="AZ733">
        <v>1200</v>
      </c>
      <c r="BA733">
        <v>1</v>
      </c>
      <c r="BB733" t="str">
        <f t="shared" si="35"/>
        <v xml:space="preserve">N3284F  </v>
      </c>
      <c r="BC733">
        <v>1</v>
      </c>
      <c r="BE733">
        <v>0</v>
      </c>
      <c r="BF733">
        <v>0</v>
      </c>
      <c r="BG733">
        <v>0</v>
      </c>
      <c r="BH733">
        <v>2100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"17:57:13.985"</f>
        <v>17:57:13.985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118</v>
      </c>
      <c r="CQ733">
        <v>219</v>
      </c>
      <c r="CR733">
        <v>3</v>
      </c>
      <c r="CW733">
        <v>10192159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1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"11/08/2021 17:57:14.333"</f>
        <v>11/08/2021 17:57:14.333</v>
      </c>
      <c r="C734" t="str">
        <f t="shared" si="34"/>
        <v>FFDFD3C0</v>
      </c>
      <c r="D734" t="s">
        <v>113</v>
      </c>
      <c r="E734">
        <v>4</v>
      </c>
      <c r="H734">
        <v>10</v>
      </c>
      <c r="I734" t="s">
        <v>114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"17:57:13.984"</f>
        <v>17:57:13.984</v>
      </c>
      <c r="T734" t="str">
        <f>"17:57:13.584"</f>
        <v>17:57:13.584</v>
      </c>
      <c r="U734" t="str">
        <f t="shared" si="33"/>
        <v>A38EF2</v>
      </c>
      <c r="V734">
        <v>0</v>
      </c>
      <c r="W734">
        <v>0</v>
      </c>
      <c r="X734">
        <v>2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1</v>
      </c>
      <c r="AI734" t="s">
        <v>413</v>
      </c>
      <c r="AJ734">
        <v>33.799438000000002</v>
      </c>
      <c r="AK734" t="s">
        <v>420</v>
      </c>
      <c r="AL734">
        <v>-84.910347000000002</v>
      </c>
      <c r="AM734">
        <v>25</v>
      </c>
      <c r="AN734">
        <v>1900</v>
      </c>
      <c r="AO734" t="s">
        <v>128</v>
      </c>
      <c r="AP734">
        <v>-51</v>
      </c>
      <c r="AQ734">
        <v>-3</v>
      </c>
      <c r="AR734">
        <v>-2304</v>
      </c>
      <c r="AZ734">
        <v>1200</v>
      </c>
      <c r="BA734">
        <v>1</v>
      </c>
      <c r="BB734" t="str">
        <f t="shared" si="35"/>
        <v xml:space="preserve">N3284F  </v>
      </c>
      <c r="BC734">
        <v>1</v>
      </c>
      <c r="BE734">
        <v>0</v>
      </c>
      <c r="BF734">
        <v>0</v>
      </c>
      <c r="BG734">
        <v>0</v>
      </c>
      <c r="BH734">
        <v>2100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"17:57:13.985"</f>
        <v>17:57:13.985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118</v>
      </c>
      <c r="CQ734">
        <v>219</v>
      </c>
      <c r="CR734">
        <v>3</v>
      </c>
      <c r="CW734">
        <v>10192159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"11/08/2021 17:57:14.333"</f>
        <v>11/08/2021 17:57:14.333</v>
      </c>
      <c r="C735" t="str">
        <f t="shared" si="34"/>
        <v>FFDFD3C0</v>
      </c>
      <c r="D735" t="s">
        <v>119</v>
      </c>
      <c r="E735">
        <v>5</v>
      </c>
      <c r="F735">
        <v>1005</v>
      </c>
      <c r="G735" t="s">
        <v>114</v>
      </c>
      <c r="J735" t="s">
        <v>120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"17:57:13.984"</f>
        <v>17:57:13.984</v>
      </c>
      <c r="T735" t="str">
        <f>"17:57:13.584"</f>
        <v>17:57:13.584</v>
      </c>
      <c r="U735" t="str">
        <f t="shared" si="33"/>
        <v>A38EF2</v>
      </c>
      <c r="V735">
        <v>0</v>
      </c>
      <c r="W735">
        <v>0</v>
      </c>
      <c r="X735">
        <v>2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413</v>
      </c>
      <c r="AJ735">
        <v>33.799438000000002</v>
      </c>
      <c r="AK735" t="s">
        <v>420</v>
      </c>
      <c r="AL735">
        <v>-84.910347000000002</v>
      </c>
      <c r="AM735">
        <v>25</v>
      </c>
      <c r="AN735">
        <v>1900</v>
      </c>
      <c r="AO735" t="s">
        <v>128</v>
      </c>
      <c r="AP735">
        <v>-51</v>
      </c>
      <c r="AQ735">
        <v>-3</v>
      </c>
      <c r="AR735">
        <v>-2304</v>
      </c>
      <c r="AZ735">
        <v>1200</v>
      </c>
      <c r="BA735">
        <v>1</v>
      </c>
      <c r="BB735" t="str">
        <f t="shared" si="35"/>
        <v xml:space="preserve">N3284F  </v>
      </c>
      <c r="BC735">
        <v>1</v>
      </c>
      <c r="BE735">
        <v>0</v>
      </c>
      <c r="BF735">
        <v>0</v>
      </c>
      <c r="BG735">
        <v>0</v>
      </c>
      <c r="BH735">
        <v>2100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"17:57:13.985"</f>
        <v>17:57:13.985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118</v>
      </c>
      <c r="CQ735">
        <v>219</v>
      </c>
      <c r="CR735">
        <v>3</v>
      </c>
      <c r="CW735">
        <v>10192159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1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"11/08/2021 17:57:15.489"</f>
        <v>11/08/2021 17:57:15.489</v>
      </c>
      <c r="C736" t="str">
        <f t="shared" si="34"/>
        <v>FFDFD3C0</v>
      </c>
      <c r="D736" t="s">
        <v>124</v>
      </c>
      <c r="E736">
        <v>8</v>
      </c>
      <c r="H736">
        <v>176</v>
      </c>
      <c r="I736" t="s">
        <v>114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"17:57:15.141"</f>
        <v>17:57:15.141</v>
      </c>
      <c r="T736" t="str">
        <f>"17:57:14.641"</f>
        <v>17:57:14.641</v>
      </c>
      <c r="U736" t="str">
        <f t="shared" si="33"/>
        <v>A38EF2</v>
      </c>
      <c r="V736">
        <v>0</v>
      </c>
      <c r="W736">
        <v>0</v>
      </c>
      <c r="X736">
        <v>2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406</v>
      </c>
      <c r="AJ736">
        <v>33.799353000000004</v>
      </c>
      <c r="AK736" t="s">
        <v>421</v>
      </c>
      <c r="AL736">
        <v>-84.910691</v>
      </c>
      <c r="AM736">
        <v>25</v>
      </c>
      <c r="AN736">
        <v>1875</v>
      </c>
      <c r="AO736" t="s">
        <v>128</v>
      </c>
      <c r="AP736">
        <v>-56</v>
      </c>
      <c r="AQ736">
        <v>-14</v>
      </c>
      <c r="AR736">
        <v>-2496</v>
      </c>
      <c r="AZ736">
        <v>1200</v>
      </c>
      <c r="BA736">
        <v>1</v>
      </c>
      <c r="BB736" t="str">
        <f t="shared" si="35"/>
        <v xml:space="preserve">N3284F  </v>
      </c>
      <c r="BC736">
        <v>1</v>
      </c>
      <c r="BE736">
        <v>0</v>
      </c>
      <c r="BF736">
        <v>0</v>
      </c>
      <c r="BG736">
        <v>0</v>
      </c>
      <c r="BH736">
        <v>2075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"17:57:15.147"</f>
        <v>17:57:15.147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6</v>
      </c>
      <c r="CP736" t="s">
        <v>118</v>
      </c>
      <c r="CQ736">
        <v>219</v>
      </c>
      <c r="CR736">
        <v>3</v>
      </c>
      <c r="CW736">
        <v>10194007</v>
      </c>
      <c r="CY736">
        <v>1</v>
      </c>
      <c r="CZ736">
        <v>0</v>
      </c>
      <c r="DA736">
        <v>0</v>
      </c>
      <c r="DB736">
        <v>0</v>
      </c>
      <c r="DC736">
        <v>0</v>
      </c>
      <c r="DD736">
        <v>1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"11/08/2021 17:57:15.489"</f>
        <v>11/08/2021 17:57:15.489</v>
      </c>
      <c r="C737" t="str">
        <f t="shared" si="34"/>
        <v>FFDFD3C0</v>
      </c>
      <c r="D737" t="s">
        <v>113</v>
      </c>
      <c r="E737">
        <v>4</v>
      </c>
      <c r="H737">
        <v>10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"17:57:15.141"</f>
        <v>17:57:15.141</v>
      </c>
      <c r="T737" t="str">
        <f>"17:57:14.641"</f>
        <v>17:57:14.641</v>
      </c>
      <c r="U737" t="str">
        <f t="shared" si="33"/>
        <v>A38EF2</v>
      </c>
      <c r="V737">
        <v>0</v>
      </c>
      <c r="W737">
        <v>0</v>
      </c>
      <c r="X737">
        <v>2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406</v>
      </c>
      <c r="AJ737">
        <v>33.799353000000004</v>
      </c>
      <c r="AK737" t="s">
        <v>421</v>
      </c>
      <c r="AL737">
        <v>-84.910691</v>
      </c>
      <c r="AM737">
        <v>25</v>
      </c>
      <c r="AN737">
        <v>1875</v>
      </c>
      <c r="AO737" t="s">
        <v>128</v>
      </c>
      <c r="AP737">
        <v>-56</v>
      </c>
      <c r="AQ737">
        <v>-14</v>
      </c>
      <c r="AR737">
        <v>-2496</v>
      </c>
      <c r="AZ737">
        <v>1200</v>
      </c>
      <c r="BA737">
        <v>1</v>
      </c>
      <c r="BB737" t="str">
        <f t="shared" si="35"/>
        <v xml:space="preserve">N3284F  </v>
      </c>
      <c r="BC737">
        <v>1</v>
      </c>
      <c r="BE737">
        <v>0</v>
      </c>
      <c r="BF737">
        <v>0</v>
      </c>
      <c r="BG737">
        <v>0</v>
      </c>
      <c r="BH737">
        <v>2075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"17:57:15.147"</f>
        <v>17:57:15.147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6</v>
      </c>
      <c r="CP737" t="s">
        <v>118</v>
      </c>
      <c r="CQ737">
        <v>219</v>
      </c>
      <c r="CR737">
        <v>3</v>
      </c>
      <c r="CW737">
        <v>10194007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1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"11/08/2021 17:57:15.505"</f>
        <v>11/08/2021 17:57:15.505</v>
      </c>
      <c r="C738" t="str">
        <f t="shared" si="34"/>
        <v>FFDFD3C0</v>
      </c>
      <c r="D738" t="s">
        <v>119</v>
      </c>
      <c r="E738">
        <v>5</v>
      </c>
      <c r="F738">
        <v>1005</v>
      </c>
      <c r="G738" t="s">
        <v>114</v>
      </c>
      <c r="J738" t="s">
        <v>120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"17:57:15.141"</f>
        <v>17:57:15.141</v>
      </c>
      <c r="T738" t="str">
        <f>"17:57:14.641"</f>
        <v>17:57:14.641</v>
      </c>
      <c r="U738" t="str">
        <f t="shared" si="33"/>
        <v>A38EF2</v>
      </c>
      <c r="V738">
        <v>0</v>
      </c>
      <c r="W738">
        <v>0</v>
      </c>
      <c r="X738">
        <v>2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406</v>
      </c>
      <c r="AJ738">
        <v>33.799353000000004</v>
      </c>
      <c r="AK738" t="s">
        <v>421</v>
      </c>
      <c r="AL738">
        <v>-84.910691</v>
      </c>
      <c r="AM738">
        <v>25</v>
      </c>
      <c r="AN738">
        <v>1875</v>
      </c>
      <c r="AO738" t="s">
        <v>128</v>
      </c>
      <c r="AP738">
        <v>-56</v>
      </c>
      <c r="AQ738">
        <v>-14</v>
      </c>
      <c r="AR738">
        <v>-2496</v>
      </c>
      <c r="AZ738">
        <v>1200</v>
      </c>
      <c r="BA738">
        <v>1</v>
      </c>
      <c r="BB738" t="str">
        <f t="shared" si="35"/>
        <v xml:space="preserve">N3284F  </v>
      </c>
      <c r="BC738">
        <v>1</v>
      </c>
      <c r="BE738">
        <v>0</v>
      </c>
      <c r="BF738">
        <v>0</v>
      </c>
      <c r="BG738">
        <v>0</v>
      </c>
      <c r="BH738">
        <v>2075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"17:57:15.147"</f>
        <v>17:57:15.147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6</v>
      </c>
      <c r="CP738" t="s">
        <v>118</v>
      </c>
      <c r="CQ738">
        <v>219</v>
      </c>
      <c r="CR738">
        <v>3</v>
      </c>
      <c r="CW738">
        <v>10194007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"11/08/2021 17:57:15.505"</f>
        <v>11/08/2021 17:57:15.505</v>
      </c>
      <c r="C739" t="str">
        <f t="shared" si="34"/>
        <v>FFDFD3C0</v>
      </c>
      <c r="D739" t="s">
        <v>121</v>
      </c>
      <c r="E739">
        <v>4</v>
      </c>
      <c r="F739">
        <v>2004</v>
      </c>
      <c r="G739" t="s">
        <v>122</v>
      </c>
      <c r="J739" t="s">
        <v>123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"17:57:15.141"</f>
        <v>17:57:15.141</v>
      </c>
      <c r="T739" t="str">
        <f>"17:57:14.641"</f>
        <v>17:57:14.641</v>
      </c>
      <c r="U739" t="str">
        <f t="shared" si="33"/>
        <v>A38EF2</v>
      </c>
      <c r="V739">
        <v>0</v>
      </c>
      <c r="W739">
        <v>0</v>
      </c>
      <c r="X739">
        <v>2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406</v>
      </c>
      <c r="AJ739">
        <v>33.799353000000004</v>
      </c>
      <c r="AK739" t="s">
        <v>421</v>
      </c>
      <c r="AL739">
        <v>-84.910691</v>
      </c>
      <c r="AM739">
        <v>25</v>
      </c>
      <c r="AN739">
        <v>1875</v>
      </c>
      <c r="AO739" t="s">
        <v>128</v>
      </c>
      <c r="AP739">
        <v>-56</v>
      </c>
      <c r="AQ739">
        <v>-14</v>
      </c>
      <c r="AR739">
        <v>-2496</v>
      </c>
      <c r="AZ739">
        <v>1200</v>
      </c>
      <c r="BA739">
        <v>1</v>
      </c>
      <c r="BB739" t="str">
        <f t="shared" si="35"/>
        <v xml:space="preserve">N3284F  </v>
      </c>
      <c r="BC739">
        <v>1</v>
      </c>
      <c r="BE739">
        <v>0</v>
      </c>
      <c r="BF739">
        <v>0</v>
      </c>
      <c r="BG739">
        <v>0</v>
      </c>
      <c r="BH739">
        <v>2075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"17:57:15.147"</f>
        <v>17:57:15.147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6</v>
      </c>
      <c r="CP739" t="s">
        <v>118</v>
      </c>
      <c r="CQ739">
        <v>219</v>
      </c>
      <c r="CR739">
        <v>3</v>
      </c>
      <c r="CW739">
        <v>10194007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"11/08/2021 17:57:16.349"</f>
        <v>11/08/2021 17:57:16.349</v>
      </c>
      <c r="C740" t="str">
        <f t="shared" si="34"/>
        <v>FFDFD3C0</v>
      </c>
      <c r="D740" t="s">
        <v>121</v>
      </c>
      <c r="E740">
        <v>4</v>
      </c>
      <c r="F740">
        <v>2004</v>
      </c>
      <c r="G740" t="s">
        <v>122</v>
      </c>
      <c r="J740" t="s">
        <v>123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"17:57:16.109"</f>
        <v>17:57:16.109</v>
      </c>
      <c r="T740" t="str">
        <f>"17:57:15.609"</f>
        <v>17:57:15.609</v>
      </c>
      <c r="U740" t="str">
        <f t="shared" si="33"/>
        <v>A38EF2</v>
      </c>
      <c r="V740">
        <v>0</v>
      </c>
      <c r="W740">
        <v>0</v>
      </c>
      <c r="X740">
        <v>2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389</v>
      </c>
      <c r="AJ740">
        <v>33.799117000000003</v>
      </c>
      <c r="AK740" t="s">
        <v>422</v>
      </c>
      <c r="AL740">
        <v>-84.910927000000001</v>
      </c>
      <c r="AM740">
        <v>25</v>
      </c>
      <c r="AN740">
        <v>1850</v>
      </c>
      <c r="AO740" t="s">
        <v>128</v>
      </c>
      <c r="AP740">
        <v>-50</v>
      </c>
      <c r="AQ740">
        <v>-36</v>
      </c>
      <c r="AR740">
        <v>-3136</v>
      </c>
      <c r="AZ740">
        <v>1200</v>
      </c>
      <c r="BA740">
        <v>1</v>
      </c>
      <c r="BB740" t="str">
        <f t="shared" si="35"/>
        <v xml:space="preserve">N3284F  </v>
      </c>
      <c r="BC740">
        <v>1</v>
      </c>
      <c r="BE740">
        <v>0</v>
      </c>
      <c r="BF740">
        <v>0</v>
      </c>
      <c r="BG740">
        <v>0</v>
      </c>
      <c r="BH740">
        <v>2025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"17:57:16.112"</f>
        <v>17:57:16.112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6</v>
      </c>
      <c r="CP740" t="s">
        <v>118</v>
      </c>
      <c r="CQ740">
        <v>219</v>
      </c>
      <c r="CR740">
        <v>3</v>
      </c>
      <c r="CW740">
        <v>10195501</v>
      </c>
      <c r="CY740">
        <v>1</v>
      </c>
      <c r="CZ740">
        <v>0</v>
      </c>
      <c r="DA740">
        <v>0</v>
      </c>
      <c r="DB740">
        <v>0</v>
      </c>
      <c r="DC740">
        <v>0</v>
      </c>
      <c r="DD740">
        <v>1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"11/08/2021 17:57:16.349"</f>
        <v>11/08/2021 17:57:16.349</v>
      </c>
      <c r="C741" t="str">
        <f t="shared" si="34"/>
        <v>FFDFD3C0</v>
      </c>
      <c r="D741" t="s">
        <v>113</v>
      </c>
      <c r="E741">
        <v>4</v>
      </c>
      <c r="H741">
        <v>10</v>
      </c>
      <c r="I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"17:57:16.109"</f>
        <v>17:57:16.109</v>
      </c>
      <c r="T741" t="str">
        <f>"17:57:15.609"</f>
        <v>17:57:15.609</v>
      </c>
      <c r="U741" t="str">
        <f t="shared" si="33"/>
        <v>A38EF2</v>
      </c>
      <c r="V741">
        <v>0</v>
      </c>
      <c r="W741">
        <v>0</v>
      </c>
      <c r="X741">
        <v>2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389</v>
      </c>
      <c r="AJ741">
        <v>33.799117000000003</v>
      </c>
      <c r="AK741" t="s">
        <v>422</v>
      </c>
      <c r="AL741">
        <v>-84.910927000000001</v>
      </c>
      <c r="AM741">
        <v>25</v>
      </c>
      <c r="AN741">
        <v>1850</v>
      </c>
      <c r="AO741" t="s">
        <v>128</v>
      </c>
      <c r="AP741">
        <v>-50</v>
      </c>
      <c r="AQ741">
        <v>-36</v>
      </c>
      <c r="AR741">
        <v>-3136</v>
      </c>
      <c r="AZ741">
        <v>1200</v>
      </c>
      <c r="BA741">
        <v>1</v>
      </c>
      <c r="BB741" t="str">
        <f t="shared" si="35"/>
        <v xml:space="preserve">N3284F  </v>
      </c>
      <c r="BC741">
        <v>1</v>
      </c>
      <c r="BE741">
        <v>0</v>
      </c>
      <c r="BF741">
        <v>0</v>
      </c>
      <c r="BG741">
        <v>0</v>
      </c>
      <c r="BH741">
        <v>2025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"17:57:16.112"</f>
        <v>17:57:16.112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6</v>
      </c>
      <c r="CP741" t="s">
        <v>118</v>
      </c>
      <c r="CQ741">
        <v>219</v>
      </c>
      <c r="CR741">
        <v>3</v>
      </c>
      <c r="CW741">
        <v>10195501</v>
      </c>
      <c r="CY741">
        <v>1</v>
      </c>
      <c r="CZ741">
        <v>0</v>
      </c>
      <c r="DA741">
        <v>0</v>
      </c>
      <c r="DB741">
        <v>0</v>
      </c>
      <c r="DC741">
        <v>0</v>
      </c>
      <c r="DD741">
        <v>1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"11/08/2021 17:57:16.349"</f>
        <v>11/08/2021 17:57:16.349</v>
      </c>
      <c r="C742" t="str">
        <f t="shared" si="34"/>
        <v>FFDFD3C0</v>
      </c>
      <c r="D742" t="s">
        <v>124</v>
      </c>
      <c r="E742">
        <v>8</v>
      </c>
      <c r="H742">
        <v>176</v>
      </c>
      <c r="I742" t="s">
        <v>114</v>
      </c>
      <c r="J742" t="s">
        <v>125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"17:57:16.109"</f>
        <v>17:57:16.109</v>
      </c>
      <c r="T742" t="str">
        <f>"17:57:15.609"</f>
        <v>17:57:15.609</v>
      </c>
      <c r="U742" t="str">
        <f t="shared" si="33"/>
        <v>A38EF2</v>
      </c>
      <c r="V742">
        <v>0</v>
      </c>
      <c r="W742">
        <v>0</v>
      </c>
      <c r="X742">
        <v>2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389</v>
      </c>
      <c r="AJ742">
        <v>33.799117000000003</v>
      </c>
      <c r="AK742" t="s">
        <v>422</v>
      </c>
      <c r="AL742">
        <v>-84.910927000000001</v>
      </c>
      <c r="AM742">
        <v>25</v>
      </c>
      <c r="AN742">
        <v>1850</v>
      </c>
      <c r="AO742" t="s">
        <v>128</v>
      </c>
      <c r="AP742">
        <v>-50</v>
      </c>
      <c r="AQ742">
        <v>-36</v>
      </c>
      <c r="AR742">
        <v>-3136</v>
      </c>
      <c r="AZ742">
        <v>1200</v>
      </c>
      <c r="BA742">
        <v>1</v>
      </c>
      <c r="BB742" t="str">
        <f t="shared" si="35"/>
        <v xml:space="preserve">N3284F  </v>
      </c>
      <c r="BC742">
        <v>1</v>
      </c>
      <c r="BE742">
        <v>0</v>
      </c>
      <c r="BF742">
        <v>0</v>
      </c>
      <c r="BG742">
        <v>0</v>
      </c>
      <c r="BH742">
        <v>2025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"17:57:16.112"</f>
        <v>17:57:16.112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6</v>
      </c>
      <c r="CP742" t="s">
        <v>118</v>
      </c>
      <c r="CQ742">
        <v>219</v>
      </c>
      <c r="CR742">
        <v>3</v>
      </c>
      <c r="CW742">
        <v>10195501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"11/08/2021 17:57:16.349"</f>
        <v>11/08/2021 17:57:16.349</v>
      </c>
      <c r="C743" t="str">
        <f t="shared" si="34"/>
        <v>FFDFD3C0</v>
      </c>
      <c r="D743" t="s">
        <v>119</v>
      </c>
      <c r="E743">
        <v>5</v>
      </c>
      <c r="F743">
        <v>1005</v>
      </c>
      <c r="G743" t="s">
        <v>114</v>
      </c>
      <c r="J743" t="s">
        <v>120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"17:57:16.109"</f>
        <v>17:57:16.109</v>
      </c>
      <c r="T743" t="str">
        <f>"17:57:15.609"</f>
        <v>17:57:15.609</v>
      </c>
      <c r="U743" t="str">
        <f t="shared" si="33"/>
        <v>A38EF2</v>
      </c>
      <c r="V743">
        <v>0</v>
      </c>
      <c r="W743">
        <v>0</v>
      </c>
      <c r="X743">
        <v>2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389</v>
      </c>
      <c r="AJ743">
        <v>33.799117000000003</v>
      </c>
      <c r="AK743" t="s">
        <v>422</v>
      </c>
      <c r="AL743">
        <v>-84.910927000000001</v>
      </c>
      <c r="AM743">
        <v>25</v>
      </c>
      <c r="AN743">
        <v>1850</v>
      </c>
      <c r="AO743" t="s">
        <v>128</v>
      </c>
      <c r="AP743">
        <v>-50</v>
      </c>
      <c r="AQ743">
        <v>-36</v>
      </c>
      <c r="AR743">
        <v>-3136</v>
      </c>
      <c r="AZ743">
        <v>1200</v>
      </c>
      <c r="BA743">
        <v>1</v>
      </c>
      <c r="BB743" t="str">
        <f t="shared" si="35"/>
        <v xml:space="preserve">N3284F  </v>
      </c>
      <c r="BC743">
        <v>1</v>
      </c>
      <c r="BE743">
        <v>0</v>
      </c>
      <c r="BF743">
        <v>0</v>
      </c>
      <c r="BG743">
        <v>0</v>
      </c>
      <c r="BH743">
        <v>2025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"17:57:16.112"</f>
        <v>17:57:16.112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6</v>
      </c>
      <c r="CP743" t="s">
        <v>118</v>
      </c>
      <c r="CQ743">
        <v>219</v>
      </c>
      <c r="CR743">
        <v>3</v>
      </c>
      <c r="CW743">
        <v>10195501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"11/08/2021 17:57:17.380"</f>
        <v>11/08/2021 17:57:17.380</v>
      </c>
      <c r="C744" t="str">
        <f t="shared" si="34"/>
        <v>FFDFD3C0</v>
      </c>
      <c r="D744" t="s">
        <v>121</v>
      </c>
      <c r="E744">
        <v>4</v>
      </c>
      <c r="F744">
        <v>2004</v>
      </c>
      <c r="G744" t="s">
        <v>122</v>
      </c>
      <c r="J744" t="s">
        <v>123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"17:57:17.070"</f>
        <v>17:57:17.070</v>
      </c>
      <c r="T744" t="str">
        <f>"17:57:15.570"</f>
        <v>17:57:15.570</v>
      </c>
      <c r="U744" t="str">
        <f t="shared" si="33"/>
        <v>A38EF2</v>
      </c>
      <c r="V744">
        <v>0</v>
      </c>
      <c r="W744">
        <v>0</v>
      </c>
      <c r="X744">
        <v>2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372</v>
      </c>
      <c r="AJ744">
        <v>33.798881000000002</v>
      </c>
      <c r="AK744" t="s">
        <v>423</v>
      </c>
      <c r="AL744">
        <v>-84.910970000000006</v>
      </c>
      <c r="AM744">
        <v>25</v>
      </c>
      <c r="AN744">
        <v>1850</v>
      </c>
      <c r="AO744" t="s">
        <v>128</v>
      </c>
      <c r="AP744">
        <v>-50</v>
      </c>
      <c r="AQ744">
        <v>-36</v>
      </c>
      <c r="AR744">
        <v>-3136</v>
      </c>
      <c r="AZ744">
        <v>1200</v>
      </c>
      <c r="BA744">
        <v>1</v>
      </c>
      <c r="BB744" t="str">
        <f t="shared" si="35"/>
        <v xml:space="preserve">N3284F  </v>
      </c>
      <c r="BC744">
        <v>1</v>
      </c>
      <c r="BE744">
        <v>0</v>
      </c>
      <c r="BF744">
        <v>0</v>
      </c>
      <c r="BG744">
        <v>0</v>
      </c>
      <c r="BH744">
        <v>2025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"17:57:17.077"</f>
        <v>17:57:17.077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1</v>
      </c>
      <c r="CP744" t="s">
        <v>118</v>
      </c>
      <c r="CQ744">
        <v>220</v>
      </c>
      <c r="CR744">
        <v>2</v>
      </c>
      <c r="CW744">
        <v>1688522</v>
      </c>
      <c r="CY744">
        <v>1</v>
      </c>
      <c r="CZ744">
        <v>0</v>
      </c>
      <c r="DA744">
        <v>0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"11/08/2021 17:57:17.380"</f>
        <v>11/08/2021 17:57:17.380</v>
      </c>
      <c r="C745" t="str">
        <f t="shared" si="34"/>
        <v>FFDFD3C0</v>
      </c>
      <c r="D745" t="s">
        <v>113</v>
      </c>
      <c r="E745">
        <v>4</v>
      </c>
      <c r="H745">
        <v>10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"17:57:17.070"</f>
        <v>17:57:17.070</v>
      </c>
      <c r="T745" t="str">
        <f>"17:57:15.570"</f>
        <v>17:57:15.570</v>
      </c>
      <c r="U745" t="str">
        <f t="shared" si="33"/>
        <v>A38EF2</v>
      </c>
      <c r="V745">
        <v>0</v>
      </c>
      <c r="W745">
        <v>0</v>
      </c>
      <c r="X745">
        <v>2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372</v>
      </c>
      <c r="AJ745">
        <v>33.798881000000002</v>
      </c>
      <c r="AK745" t="s">
        <v>423</v>
      </c>
      <c r="AL745">
        <v>-84.910970000000006</v>
      </c>
      <c r="AM745">
        <v>25</v>
      </c>
      <c r="AN745">
        <v>1850</v>
      </c>
      <c r="AO745" t="s">
        <v>128</v>
      </c>
      <c r="AP745">
        <v>-50</v>
      </c>
      <c r="AQ745">
        <v>-36</v>
      </c>
      <c r="AR745">
        <v>-3136</v>
      </c>
      <c r="AZ745">
        <v>1200</v>
      </c>
      <c r="BA745">
        <v>1</v>
      </c>
      <c r="BB745" t="str">
        <f t="shared" si="35"/>
        <v xml:space="preserve">N3284F  </v>
      </c>
      <c r="BC745">
        <v>1</v>
      </c>
      <c r="BE745">
        <v>0</v>
      </c>
      <c r="BF745">
        <v>0</v>
      </c>
      <c r="BG745">
        <v>0</v>
      </c>
      <c r="BH745">
        <v>2025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"17:57:17.077"</f>
        <v>17:57:17.077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1</v>
      </c>
      <c r="CP745" t="s">
        <v>118</v>
      </c>
      <c r="CQ745">
        <v>220</v>
      </c>
      <c r="CR745">
        <v>2</v>
      </c>
      <c r="CW745">
        <v>1688522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"11/08/2021 17:57:17.380"</f>
        <v>11/08/2021 17:57:17.380</v>
      </c>
      <c r="C746" t="str">
        <f t="shared" si="34"/>
        <v>FFDFD3C0</v>
      </c>
      <c r="D746" t="s">
        <v>124</v>
      </c>
      <c r="E746">
        <v>8</v>
      </c>
      <c r="H746">
        <v>176</v>
      </c>
      <c r="I746" t="s">
        <v>114</v>
      </c>
      <c r="J746" t="s">
        <v>125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"17:57:17.070"</f>
        <v>17:57:17.070</v>
      </c>
      <c r="T746" t="str">
        <f>"17:57:15.570"</f>
        <v>17:57:15.570</v>
      </c>
      <c r="U746" t="str">
        <f t="shared" si="33"/>
        <v>A38EF2</v>
      </c>
      <c r="V746">
        <v>0</v>
      </c>
      <c r="W746">
        <v>0</v>
      </c>
      <c r="X746">
        <v>2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372</v>
      </c>
      <c r="AJ746">
        <v>33.798881000000002</v>
      </c>
      <c r="AK746" t="s">
        <v>423</v>
      </c>
      <c r="AL746">
        <v>-84.910970000000006</v>
      </c>
      <c r="AM746">
        <v>25</v>
      </c>
      <c r="AN746">
        <v>1850</v>
      </c>
      <c r="AO746" t="s">
        <v>128</v>
      </c>
      <c r="AP746">
        <v>-50</v>
      </c>
      <c r="AQ746">
        <v>-36</v>
      </c>
      <c r="AR746">
        <v>-3136</v>
      </c>
      <c r="AZ746">
        <v>1200</v>
      </c>
      <c r="BA746">
        <v>1</v>
      </c>
      <c r="BB746" t="str">
        <f t="shared" si="35"/>
        <v xml:space="preserve">N3284F  </v>
      </c>
      <c r="BC746">
        <v>1</v>
      </c>
      <c r="BE746">
        <v>0</v>
      </c>
      <c r="BF746">
        <v>0</v>
      </c>
      <c r="BG746">
        <v>0</v>
      </c>
      <c r="BH746">
        <v>2025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"17:57:17.077"</f>
        <v>17:57:17.077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1</v>
      </c>
      <c r="CP746" t="s">
        <v>118</v>
      </c>
      <c r="CQ746">
        <v>220</v>
      </c>
      <c r="CR746">
        <v>2</v>
      </c>
      <c r="CW746">
        <v>1688522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"11/08/2021 17:57:17.411"</f>
        <v>11/08/2021 17:57:17.411</v>
      </c>
      <c r="C747" t="str">
        <f t="shared" si="34"/>
        <v>FFDFD3C0</v>
      </c>
      <c r="D747" t="s">
        <v>119</v>
      </c>
      <c r="E747">
        <v>5</v>
      </c>
      <c r="F747">
        <v>1005</v>
      </c>
      <c r="G747" t="s">
        <v>114</v>
      </c>
      <c r="J747" t="s">
        <v>120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"17:57:17.070"</f>
        <v>17:57:17.070</v>
      </c>
      <c r="T747" t="str">
        <f>"17:57:15.570"</f>
        <v>17:57:15.570</v>
      </c>
      <c r="U747" t="str">
        <f t="shared" si="33"/>
        <v>A38EF2</v>
      </c>
      <c r="V747">
        <v>0</v>
      </c>
      <c r="W747">
        <v>0</v>
      </c>
      <c r="X747">
        <v>2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372</v>
      </c>
      <c r="AJ747">
        <v>33.798881000000002</v>
      </c>
      <c r="AK747" t="s">
        <v>423</v>
      </c>
      <c r="AL747">
        <v>-84.910970000000006</v>
      </c>
      <c r="AM747">
        <v>25</v>
      </c>
      <c r="AN747">
        <v>1850</v>
      </c>
      <c r="AO747" t="s">
        <v>128</v>
      </c>
      <c r="AP747">
        <v>-50</v>
      </c>
      <c r="AQ747">
        <v>-36</v>
      </c>
      <c r="AR747">
        <v>-3136</v>
      </c>
      <c r="AZ747">
        <v>1200</v>
      </c>
      <c r="BA747">
        <v>1</v>
      </c>
      <c r="BB747" t="str">
        <f t="shared" si="35"/>
        <v xml:space="preserve">N3284F  </v>
      </c>
      <c r="BC747">
        <v>1</v>
      </c>
      <c r="BE747">
        <v>0</v>
      </c>
      <c r="BF747">
        <v>0</v>
      </c>
      <c r="BG747">
        <v>0</v>
      </c>
      <c r="BH747">
        <v>2025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"17:57:17.077"</f>
        <v>17:57:17.077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1</v>
      </c>
      <c r="CP747" t="s">
        <v>118</v>
      </c>
      <c r="CQ747">
        <v>220</v>
      </c>
      <c r="CR747">
        <v>2</v>
      </c>
      <c r="CW747">
        <v>1688522</v>
      </c>
      <c r="CY747">
        <v>1</v>
      </c>
      <c r="CZ747">
        <v>0</v>
      </c>
      <c r="DA747">
        <v>0</v>
      </c>
      <c r="DB747">
        <v>0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"11/08/2021 17:57:18.300"</f>
        <v>11/08/2021 17:57:18.300</v>
      </c>
      <c r="C748" t="str">
        <f t="shared" si="34"/>
        <v>FFDFD3C0</v>
      </c>
      <c r="D748" t="s">
        <v>124</v>
      </c>
      <c r="E748">
        <v>8</v>
      </c>
      <c r="H748">
        <v>176</v>
      </c>
      <c r="I748" t="s">
        <v>114</v>
      </c>
      <c r="J748" t="s">
        <v>125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"17:57:18.023"</f>
        <v>17:57:18.023</v>
      </c>
      <c r="T748" t="str">
        <f>"17:57:17.123"</f>
        <v>17:57:17.123</v>
      </c>
      <c r="U748" t="str">
        <f t="shared" si="33"/>
        <v>A38EF2</v>
      </c>
      <c r="V748">
        <v>0</v>
      </c>
      <c r="W748">
        <v>0</v>
      </c>
      <c r="X748">
        <v>2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424</v>
      </c>
      <c r="AJ748">
        <v>33.798729999999999</v>
      </c>
      <c r="AK748" t="s">
        <v>425</v>
      </c>
      <c r="AL748">
        <v>-84.910861999999995</v>
      </c>
      <c r="AM748">
        <v>25</v>
      </c>
      <c r="AN748">
        <v>1700</v>
      </c>
      <c r="AO748" t="s">
        <v>128</v>
      </c>
      <c r="AP748">
        <v>-7</v>
      </c>
      <c r="AQ748">
        <v>-48</v>
      </c>
      <c r="AR748">
        <v>-5824</v>
      </c>
      <c r="AZ748">
        <v>1200</v>
      </c>
      <c r="BA748">
        <v>1</v>
      </c>
      <c r="BB748" t="str">
        <f t="shared" si="35"/>
        <v xml:space="preserve">N3284F  </v>
      </c>
      <c r="BC748">
        <v>1</v>
      </c>
      <c r="BE748">
        <v>0</v>
      </c>
      <c r="BF748">
        <v>0</v>
      </c>
      <c r="BG748">
        <v>0</v>
      </c>
      <c r="BH748">
        <v>1900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"17:57:18.030"</f>
        <v>17:57:18.030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6</v>
      </c>
      <c r="CP748" t="s">
        <v>118</v>
      </c>
      <c r="CQ748">
        <v>219</v>
      </c>
      <c r="CR748">
        <v>3</v>
      </c>
      <c r="CW748">
        <v>10198464</v>
      </c>
      <c r="CY748">
        <v>1</v>
      </c>
      <c r="CZ748">
        <v>0</v>
      </c>
      <c r="DA748">
        <v>0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"11/08/2021 17:57:18.254"</f>
        <v>11/08/2021 17:57:18.254</v>
      </c>
      <c r="C749" t="str">
        <f t="shared" si="34"/>
        <v>FFDFD3C0</v>
      </c>
      <c r="D749" t="s">
        <v>119</v>
      </c>
      <c r="E749">
        <v>5</v>
      </c>
      <c r="F749">
        <v>1005</v>
      </c>
      <c r="G749" t="s">
        <v>114</v>
      </c>
      <c r="J749" t="s">
        <v>120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"17:57:18.023"</f>
        <v>17:57:18.023</v>
      </c>
      <c r="T749" t="str">
        <f>"17:57:17.123"</f>
        <v>17:57:17.123</v>
      </c>
      <c r="U749" t="str">
        <f t="shared" si="33"/>
        <v>A38EF2</v>
      </c>
      <c r="V749">
        <v>0</v>
      </c>
      <c r="W749">
        <v>0</v>
      </c>
      <c r="X749">
        <v>2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424</v>
      </c>
      <c r="AJ749">
        <v>33.798729999999999</v>
      </c>
      <c r="AK749" t="s">
        <v>425</v>
      </c>
      <c r="AL749">
        <v>-84.910861999999995</v>
      </c>
      <c r="AM749">
        <v>25</v>
      </c>
      <c r="AN749">
        <v>1700</v>
      </c>
      <c r="AO749" t="s">
        <v>128</v>
      </c>
      <c r="AP749">
        <v>-7</v>
      </c>
      <c r="AQ749">
        <v>-48</v>
      </c>
      <c r="AR749">
        <v>-5824</v>
      </c>
      <c r="AZ749">
        <v>1200</v>
      </c>
      <c r="BA749">
        <v>1</v>
      </c>
      <c r="BB749" t="str">
        <f t="shared" si="35"/>
        <v xml:space="preserve">N3284F  </v>
      </c>
      <c r="BC749">
        <v>1</v>
      </c>
      <c r="BE749">
        <v>0</v>
      </c>
      <c r="BF749">
        <v>0</v>
      </c>
      <c r="BG749">
        <v>0</v>
      </c>
      <c r="BH749">
        <v>1900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"17:57:18.030"</f>
        <v>17:57:18.030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6</v>
      </c>
      <c r="CP749" t="s">
        <v>118</v>
      </c>
      <c r="CQ749">
        <v>219</v>
      </c>
      <c r="CR749">
        <v>3</v>
      </c>
      <c r="CW749">
        <v>10198464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"11/08/2021 17:57:18.300"</f>
        <v>11/08/2021 17:57:18.300</v>
      </c>
      <c r="C750" t="str">
        <f t="shared" si="34"/>
        <v>FFDFD3C0</v>
      </c>
      <c r="D750" t="s">
        <v>113</v>
      </c>
      <c r="E750">
        <v>4</v>
      </c>
      <c r="H750">
        <v>10</v>
      </c>
      <c r="I750" t="s">
        <v>114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"17:57:18.023"</f>
        <v>17:57:18.023</v>
      </c>
      <c r="T750" t="str">
        <f>"17:57:17.123"</f>
        <v>17:57:17.123</v>
      </c>
      <c r="U750" t="str">
        <f t="shared" si="33"/>
        <v>A38EF2</v>
      </c>
      <c r="V750">
        <v>0</v>
      </c>
      <c r="W750">
        <v>0</v>
      </c>
      <c r="X750">
        <v>2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424</v>
      </c>
      <c r="AJ750">
        <v>33.798729999999999</v>
      </c>
      <c r="AK750" t="s">
        <v>425</v>
      </c>
      <c r="AL750">
        <v>-84.910861999999995</v>
      </c>
      <c r="AM750">
        <v>25</v>
      </c>
      <c r="AN750">
        <v>1700</v>
      </c>
      <c r="AO750" t="s">
        <v>128</v>
      </c>
      <c r="AP750">
        <v>-7</v>
      </c>
      <c r="AQ750">
        <v>-48</v>
      </c>
      <c r="AR750">
        <v>-5824</v>
      </c>
      <c r="AZ750">
        <v>1200</v>
      </c>
      <c r="BA750">
        <v>1</v>
      </c>
      <c r="BB750" t="str">
        <f t="shared" si="35"/>
        <v xml:space="preserve">N3284F  </v>
      </c>
      <c r="BC750">
        <v>1</v>
      </c>
      <c r="BE750">
        <v>0</v>
      </c>
      <c r="BF750">
        <v>0</v>
      </c>
      <c r="BG750">
        <v>0</v>
      </c>
      <c r="BH750">
        <v>1900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"17:57:18.030"</f>
        <v>17:57:18.030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6</v>
      </c>
      <c r="CP750" t="s">
        <v>118</v>
      </c>
      <c r="CQ750">
        <v>219</v>
      </c>
      <c r="CR750">
        <v>3</v>
      </c>
      <c r="CW750">
        <v>10198464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"11/08/2021 17:57:18.254"</f>
        <v>11/08/2021 17:57:18.254</v>
      </c>
      <c r="C751" t="str">
        <f t="shared" si="34"/>
        <v>FFDFD3C0</v>
      </c>
      <c r="D751" t="s">
        <v>121</v>
      </c>
      <c r="E751">
        <v>4</v>
      </c>
      <c r="F751">
        <v>2004</v>
      </c>
      <c r="G751" t="s">
        <v>122</v>
      </c>
      <c r="J751" t="s">
        <v>123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"17:57:18.023"</f>
        <v>17:57:18.023</v>
      </c>
      <c r="T751" t="str">
        <f>"17:57:17.123"</f>
        <v>17:57:17.123</v>
      </c>
      <c r="U751" t="str">
        <f t="shared" si="33"/>
        <v>A38EF2</v>
      </c>
      <c r="V751">
        <v>0</v>
      </c>
      <c r="W751">
        <v>0</v>
      </c>
      <c r="X751">
        <v>2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424</v>
      </c>
      <c r="AJ751">
        <v>33.798729999999999</v>
      </c>
      <c r="AK751" t="s">
        <v>425</v>
      </c>
      <c r="AL751">
        <v>-84.910861999999995</v>
      </c>
      <c r="AM751">
        <v>25</v>
      </c>
      <c r="AN751">
        <v>1700</v>
      </c>
      <c r="AO751" t="s">
        <v>128</v>
      </c>
      <c r="AP751">
        <v>-7</v>
      </c>
      <c r="AQ751">
        <v>-48</v>
      </c>
      <c r="AR751">
        <v>-5824</v>
      </c>
      <c r="AZ751">
        <v>1200</v>
      </c>
      <c r="BA751">
        <v>1</v>
      </c>
      <c r="BB751" t="str">
        <f t="shared" si="35"/>
        <v xml:space="preserve">N3284F  </v>
      </c>
      <c r="BC751">
        <v>1</v>
      </c>
      <c r="BE751">
        <v>0</v>
      </c>
      <c r="BF751">
        <v>0</v>
      </c>
      <c r="BG751">
        <v>0</v>
      </c>
      <c r="BH751">
        <v>1900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"17:57:18.030"</f>
        <v>17:57:18.030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6</v>
      </c>
      <c r="CP751" t="s">
        <v>118</v>
      </c>
      <c r="CQ751">
        <v>219</v>
      </c>
      <c r="CR751">
        <v>3</v>
      </c>
      <c r="CW751">
        <v>10198464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"11/08/2021 17:57:19.786"</f>
        <v>11/08/2021 17:57:19.786</v>
      </c>
      <c r="C752" t="str">
        <f t="shared" si="34"/>
        <v>FFDFD3C0</v>
      </c>
      <c r="D752" t="s">
        <v>121</v>
      </c>
      <c r="E752">
        <v>4</v>
      </c>
      <c r="F752">
        <v>2004</v>
      </c>
      <c r="G752" t="s">
        <v>122</v>
      </c>
      <c r="J752" t="s">
        <v>123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"17:57:19.477"</f>
        <v>17:57:19.477</v>
      </c>
      <c r="T752" t="str">
        <f>"17:57:19.077"</f>
        <v>17:57:19.077</v>
      </c>
      <c r="U752" t="str">
        <f t="shared" si="33"/>
        <v>A38EF2</v>
      </c>
      <c r="V752">
        <v>0</v>
      </c>
      <c r="W752">
        <v>0</v>
      </c>
      <c r="X752">
        <v>2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372</v>
      </c>
      <c r="AJ752">
        <v>33.798881000000002</v>
      </c>
      <c r="AK752" t="s">
        <v>426</v>
      </c>
      <c r="AL752">
        <v>-84.910583000000003</v>
      </c>
      <c r="AM752">
        <v>25</v>
      </c>
      <c r="AN752">
        <v>1550</v>
      </c>
      <c r="AO752" t="s">
        <v>128</v>
      </c>
      <c r="AP752">
        <v>37</v>
      </c>
      <c r="AQ752">
        <v>21</v>
      </c>
      <c r="AR752">
        <v>-8448</v>
      </c>
      <c r="AZ752">
        <v>1200</v>
      </c>
      <c r="BA752">
        <v>1</v>
      </c>
      <c r="BB752" t="str">
        <f t="shared" si="35"/>
        <v xml:space="preserve">N3284F  </v>
      </c>
      <c r="BC752">
        <v>1</v>
      </c>
      <c r="BE752">
        <v>0</v>
      </c>
      <c r="BF752">
        <v>0</v>
      </c>
      <c r="BG752">
        <v>0</v>
      </c>
      <c r="BH752">
        <v>1625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"17:57:19.479"</f>
        <v>17:57:19.479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118</v>
      </c>
      <c r="CQ752">
        <v>219</v>
      </c>
      <c r="CR752">
        <v>3</v>
      </c>
      <c r="CW752">
        <v>10200783</v>
      </c>
      <c r="CY752">
        <v>1</v>
      </c>
      <c r="CZ752">
        <v>0</v>
      </c>
      <c r="DA752">
        <v>0</v>
      </c>
      <c r="DB752">
        <v>0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"11/08/2021 17:57:19.786"</f>
        <v>11/08/2021 17:57:19.786</v>
      </c>
      <c r="C753" t="str">
        <f t="shared" si="34"/>
        <v>FFDFD3C0</v>
      </c>
      <c r="D753" t="s">
        <v>113</v>
      </c>
      <c r="E753">
        <v>4</v>
      </c>
      <c r="H753">
        <v>10</v>
      </c>
      <c r="I753" t="s">
        <v>114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"17:57:19.477"</f>
        <v>17:57:19.477</v>
      </c>
      <c r="T753" t="str">
        <f>"17:57:19.077"</f>
        <v>17:57:19.077</v>
      </c>
      <c r="U753" t="str">
        <f t="shared" si="33"/>
        <v>A38EF2</v>
      </c>
      <c r="V753">
        <v>0</v>
      </c>
      <c r="W753">
        <v>0</v>
      </c>
      <c r="X753">
        <v>2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372</v>
      </c>
      <c r="AJ753">
        <v>33.798881000000002</v>
      </c>
      <c r="AK753" t="s">
        <v>426</v>
      </c>
      <c r="AL753">
        <v>-84.910583000000003</v>
      </c>
      <c r="AM753">
        <v>25</v>
      </c>
      <c r="AN753">
        <v>1550</v>
      </c>
      <c r="AO753" t="s">
        <v>128</v>
      </c>
      <c r="AP753">
        <v>37</v>
      </c>
      <c r="AQ753">
        <v>21</v>
      </c>
      <c r="AR753">
        <v>-8448</v>
      </c>
      <c r="AZ753">
        <v>1200</v>
      </c>
      <c r="BA753">
        <v>1</v>
      </c>
      <c r="BB753" t="str">
        <f t="shared" si="35"/>
        <v xml:space="preserve">N3284F  </v>
      </c>
      <c r="BC753">
        <v>1</v>
      </c>
      <c r="BE753">
        <v>0</v>
      </c>
      <c r="BF753">
        <v>0</v>
      </c>
      <c r="BG753">
        <v>0</v>
      </c>
      <c r="BH753">
        <v>1625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"17:57:19.479"</f>
        <v>17:57:19.479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118</v>
      </c>
      <c r="CQ753">
        <v>219</v>
      </c>
      <c r="CR753">
        <v>3</v>
      </c>
      <c r="CW753">
        <v>10200783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"11/08/2021 17:57:19.786"</f>
        <v>11/08/2021 17:57:19.786</v>
      </c>
      <c r="C754" t="str">
        <f t="shared" si="34"/>
        <v>FFDFD3C0</v>
      </c>
      <c r="D754" t="s">
        <v>124</v>
      </c>
      <c r="E754">
        <v>8</v>
      </c>
      <c r="H754">
        <v>176</v>
      </c>
      <c r="I754" t="s">
        <v>114</v>
      </c>
      <c r="J754" t="s">
        <v>125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"17:57:19.477"</f>
        <v>17:57:19.477</v>
      </c>
      <c r="T754" t="str">
        <f>"17:57:19.077"</f>
        <v>17:57:19.077</v>
      </c>
      <c r="U754" t="str">
        <f t="shared" si="33"/>
        <v>A38EF2</v>
      </c>
      <c r="V754">
        <v>0</v>
      </c>
      <c r="W754">
        <v>0</v>
      </c>
      <c r="X754">
        <v>2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372</v>
      </c>
      <c r="AJ754">
        <v>33.798881000000002</v>
      </c>
      <c r="AK754" t="s">
        <v>426</v>
      </c>
      <c r="AL754">
        <v>-84.910583000000003</v>
      </c>
      <c r="AM754">
        <v>25</v>
      </c>
      <c r="AN754">
        <v>1550</v>
      </c>
      <c r="AO754" t="s">
        <v>128</v>
      </c>
      <c r="AP754">
        <v>37</v>
      </c>
      <c r="AQ754">
        <v>21</v>
      </c>
      <c r="AR754">
        <v>-8448</v>
      </c>
      <c r="AZ754">
        <v>1200</v>
      </c>
      <c r="BA754">
        <v>1</v>
      </c>
      <c r="BB754" t="str">
        <f t="shared" si="35"/>
        <v xml:space="preserve">N3284F  </v>
      </c>
      <c r="BC754">
        <v>1</v>
      </c>
      <c r="BE754">
        <v>0</v>
      </c>
      <c r="BF754">
        <v>0</v>
      </c>
      <c r="BG754">
        <v>0</v>
      </c>
      <c r="BH754">
        <v>1625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"17:57:19.479"</f>
        <v>17:57:19.479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118</v>
      </c>
      <c r="CQ754">
        <v>219</v>
      </c>
      <c r="CR754">
        <v>3</v>
      </c>
      <c r="CW754">
        <v>10200783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"11/08/2021 17:57:19.786"</f>
        <v>11/08/2021 17:57:19.786</v>
      </c>
      <c r="C755" t="str">
        <f t="shared" si="34"/>
        <v>FFDFD3C0</v>
      </c>
      <c r="D755" t="s">
        <v>119</v>
      </c>
      <c r="E755">
        <v>5</v>
      </c>
      <c r="F755">
        <v>1005</v>
      </c>
      <c r="G755" t="s">
        <v>114</v>
      </c>
      <c r="J755" t="s">
        <v>120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"17:57:19.477"</f>
        <v>17:57:19.477</v>
      </c>
      <c r="T755" t="str">
        <f>"17:57:19.077"</f>
        <v>17:57:19.077</v>
      </c>
      <c r="U755" t="str">
        <f t="shared" si="33"/>
        <v>A38EF2</v>
      </c>
      <c r="V755">
        <v>0</v>
      </c>
      <c r="W755">
        <v>0</v>
      </c>
      <c r="X755">
        <v>2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372</v>
      </c>
      <c r="AJ755">
        <v>33.798881000000002</v>
      </c>
      <c r="AK755" t="s">
        <v>426</v>
      </c>
      <c r="AL755">
        <v>-84.910583000000003</v>
      </c>
      <c r="AM755">
        <v>25</v>
      </c>
      <c r="AN755">
        <v>1550</v>
      </c>
      <c r="AO755" t="s">
        <v>128</v>
      </c>
      <c r="AP755">
        <v>37</v>
      </c>
      <c r="AQ755">
        <v>21</v>
      </c>
      <c r="AR755">
        <v>-8448</v>
      </c>
      <c r="AZ755">
        <v>1200</v>
      </c>
      <c r="BA755">
        <v>1</v>
      </c>
      <c r="BB755" t="str">
        <f t="shared" si="35"/>
        <v xml:space="preserve">N3284F  </v>
      </c>
      <c r="BC755">
        <v>1</v>
      </c>
      <c r="BE755">
        <v>0</v>
      </c>
      <c r="BF755">
        <v>0</v>
      </c>
      <c r="BG755">
        <v>0</v>
      </c>
      <c r="BH755">
        <v>1625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"17:57:19.479"</f>
        <v>17:57:19.479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118</v>
      </c>
      <c r="CQ755">
        <v>219</v>
      </c>
      <c r="CR755">
        <v>3</v>
      </c>
      <c r="CW755">
        <v>10200783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"11/08/2021 17:57:20.880"</f>
        <v>11/08/2021 17:57:20.880</v>
      </c>
      <c r="C756" t="str">
        <f t="shared" si="34"/>
        <v>FFDFD3C0</v>
      </c>
      <c r="D756" t="s">
        <v>119</v>
      </c>
      <c r="E756">
        <v>5</v>
      </c>
      <c r="F756">
        <v>1005</v>
      </c>
      <c r="G756" t="s">
        <v>114</v>
      </c>
      <c r="J756" t="s">
        <v>120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"17:57:20.500"</f>
        <v>17:57:20.500</v>
      </c>
      <c r="T756" t="str">
        <f>"17:57:20.000"</f>
        <v>17:57:20.000</v>
      </c>
      <c r="U756" t="str">
        <f t="shared" si="33"/>
        <v>A38EF2</v>
      </c>
      <c r="V756">
        <v>0</v>
      </c>
      <c r="W756">
        <v>0</v>
      </c>
      <c r="X756">
        <v>2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396</v>
      </c>
      <c r="AJ756">
        <v>33.799202000000001</v>
      </c>
      <c r="AK756" t="s">
        <v>427</v>
      </c>
      <c r="AL756">
        <v>-84.910647999999995</v>
      </c>
      <c r="AM756">
        <v>25</v>
      </c>
      <c r="AN756">
        <v>1425</v>
      </c>
      <c r="AO756" t="s">
        <v>128</v>
      </c>
      <c r="AP756">
        <v>5</v>
      </c>
      <c r="AQ756">
        <v>63</v>
      </c>
      <c r="AR756">
        <v>-7872</v>
      </c>
      <c r="AZ756">
        <v>1200</v>
      </c>
      <c r="BA756">
        <v>1</v>
      </c>
      <c r="BB756" t="str">
        <f t="shared" si="35"/>
        <v xml:space="preserve">N3284F  </v>
      </c>
      <c r="BC756">
        <v>1</v>
      </c>
      <c r="BE756">
        <v>0</v>
      </c>
      <c r="BF756">
        <v>0</v>
      </c>
      <c r="BG756">
        <v>0</v>
      </c>
      <c r="BH756">
        <v>1500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"17:57:20.506"</f>
        <v>17:57:20.506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118</v>
      </c>
      <c r="CQ756">
        <v>219</v>
      </c>
      <c r="CR756">
        <v>3</v>
      </c>
      <c r="CW756">
        <v>10202447</v>
      </c>
      <c r="CY756">
        <v>1</v>
      </c>
      <c r="CZ756">
        <v>0</v>
      </c>
      <c r="DA756">
        <v>0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"11/08/2021 17:57:20.880"</f>
        <v>11/08/2021 17:57:20.880</v>
      </c>
      <c r="C757" t="str">
        <f t="shared" si="34"/>
        <v>FFDFD3C0</v>
      </c>
      <c r="D757" t="s">
        <v>121</v>
      </c>
      <c r="E757">
        <v>4</v>
      </c>
      <c r="F757">
        <v>2004</v>
      </c>
      <c r="G757" t="s">
        <v>122</v>
      </c>
      <c r="J757" t="s">
        <v>123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"17:57:20.500"</f>
        <v>17:57:20.500</v>
      </c>
      <c r="T757" t="str">
        <f>"17:57:20.000"</f>
        <v>17:57:20.000</v>
      </c>
      <c r="U757" t="str">
        <f t="shared" si="33"/>
        <v>A38EF2</v>
      </c>
      <c r="V757">
        <v>0</v>
      </c>
      <c r="W757">
        <v>0</v>
      </c>
      <c r="X757">
        <v>2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396</v>
      </c>
      <c r="AJ757">
        <v>33.799202000000001</v>
      </c>
      <c r="AK757" t="s">
        <v>427</v>
      </c>
      <c r="AL757">
        <v>-84.910647999999995</v>
      </c>
      <c r="AM757">
        <v>25</v>
      </c>
      <c r="AN757">
        <v>1425</v>
      </c>
      <c r="AO757" t="s">
        <v>128</v>
      </c>
      <c r="AP757">
        <v>5</v>
      </c>
      <c r="AQ757">
        <v>63</v>
      </c>
      <c r="AR757">
        <v>-7872</v>
      </c>
      <c r="AZ757">
        <v>1200</v>
      </c>
      <c r="BA757">
        <v>1</v>
      </c>
      <c r="BB757" t="str">
        <f t="shared" si="35"/>
        <v xml:space="preserve">N3284F  </v>
      </c>
      <c r="BC757">
        <v>1</v>
      </c>
      <c r="BE757">
        <v>0</v>
      </c>
      <c r="BF757">
        <v>0</v>
      </c>
      <c r="BG757">
        <v>0</v>
      </c>
      <c r="BH757">
        <v>1500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"17:57:20.506"</f>
        <v>17:57:20.506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118</v>
      </c>
      <c r="CQ757">
        <v>219</v>
      </c>
      <c r="CR757">
        <v>3</v>
      </c>
      <c r="CW757">
        <v>10202447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"11/08/2021 17:57:20.880"</f>
        <v>11/08/2021 17:57:20.880</v>
      </c>
      <c r="C758" t="str">
        <f t="shared" si="34"/>
        <v>FFDFD3C0</v>
      </c>
      <c r="D758" t="s">
        <v>113</v>
      </c>
      <c r="E758">
        <v>4</v>
      </c>
      <c r="H758">
        <v>10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"17:57:20.500"</f>
        <v>17:57:20.500</v>
      </c>
      <c r="T758" t="str">
        <f>"17:57:20.000"</f>
        <v>17:57:20.000</v>
      </c>
      <c r="U758" t="str">
        <f t="shared" si="33"/>
        <v>A38EF2</v>
      </c>
      <c r="V758">
        <v>0</v>
      </c>
      <c r="W758">
        <v>0</v>
      </c>
      <c r="X758">
        <v>2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396</v>
      </c>
      <c r="AJ758">
        <v>33.799202000000001</v>
      </c>
      <c r="AK758" t="s">
        <v>427</v>
      </c>
      <c r="AL758">
        <v>-84.910647999999995</v>
      </c>
      <c r="AM758">
        <v>25</v>
      </c>
      <c r="AN758">
        <v>1425</v>
      </c>
      <c r="AO758" t="s">
        <v>128</v>
      </c>
      <c r="AP758">
        <v>5</v>
      </c>
      <c r="AQ758">
        <v>63</v>
      </c>
      <c r="AR758">
        <v>-7872</v>
      </c>
      <c r="AZ758">
        <v>1200</v>
      </c>
      <c r="BA758">
        <v>1</v>
      </c>
      <c r="BB758" t="str">
        <f t="shared" si="35"/>
        <v xml:space="preserve">N3284F  </v>
      </c>
      <c r="BC758">
        <v>1</v>
      </c>
      <c r="BE758">
        <v>0</v>
      </c>
      <c r="BF758">
        <v>0</v>
      </c>
      <c r="BG758">
        <v>0</v>
      </c>
      <c r="BH758">
        <v>1500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"17:57:20.506"</f>
        <v>17:57:20.506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118</v>
      </c>
      <c r="CQ758">
        <v>219</v>
      </c>
      <c r="CR758">
        <v>3</v>
      </c>
      <c r="CW758">
        <v>10202447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"11/08/2021 17:57:20.880"</f>
        <v>11/08/2021 17:57:20.880</v>
      </c>
      <c r="C759" t="str">
        <f t="shared" si="34"/>
        <v>FFDFD3C0</v>
      </c>
      <c r="D759" t="s">
        <v>124</v>
      </c>
      <c r="E759">
        <v>8</v>
      </c>
      <c r="H759">
        <v>176</v>
      </c>
      <c r="I759" t="s">
        <v>114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"17:57:20.500"</f>
        <v>17:57:20.500</v>
      </c>
      <c r="T759" t="str">
        <f>"17:57:20.000"</f>
        <v>17:57:20.000</v>
      </c>
      <c r="U759" t="str">
        <f t="shared" si="33"/>
        <v>A38EF2</v>
      </c>
      <c r="V759">
        <v>0</v>
      </c>
      <c r="W759">
        <v>0</v>
      </c>
      <c r="X759">
        <v>2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396</v>
      </c>
      <c r="AJ759">
        <v>33.799202000000001</v>
      </c>
      <c r="AK759" t="s">
        <v>427</v>
      </c>
      <c r="AL759">
        <v>-84.910647999999995</v>
      </c>
      <c r="AM759">
        <v>25</v>
      </c>
      <c r="AN759">
        <v>1425</v>
      </c>
      <c r="AO759" t="s">
        <v>128</v>
      </c>
      <c r="AP759">
        <v>5</v>
      </c>
      <c r="AQ759">
        <v>63</v>
      </c>
      <c r="AR759">
        <v>-7872</v>
      </c>
      <c r="AZ759">
        <v>1200</v>
      </c>
      <c r="BA759">
        <v>1</v>
      </c>
      <c r="BB759" t="str">
        <f t="shared" si="35"/>
        <v xml:space="preserve">N3284F  </v>
      </c>
      <c r="BC759">
        <v>1</v>
      </c>
      <c r="BE759">
        <v>0</v>
      </c>
      <c r="BF759">
        <v>0</v>
      </c>
      <c r="BG759">
        <v>0</v>
      </c>
      <c r="BH759">
        <v>1500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"17:57:20.506"</f>
        <v>17:57:20.506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118</v>
      </c>
      <c r="CQ759">
        <v>219</v>
      </c>
      <c r="CR759">
        <v>3</v>
      </c>
      <c r="CW759">
        <v>10202447</v>
      </c>
      <c r="CY759">
        <v>1</v>
      </c>
      <c r="CZ759">
        <v>0</v>
      </c>
      <c r="DA759">
        <v>0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"11/08/2021 17:57:21.676"</f>
        <v>11/08/2021 17:57:21.676</v>
      </c>
      <c r="C760" t="str">
        <f t="shared" si="34"/>
        <v>FFDFD3C0</v>
      </c>
      <c r="D760" t="s">
        <v>119</v>
      </c>
      <c r="E760">
        <v>5</v>
      </c>
      <c r="F760">
        <v>1005</v>
      </c>
      <c r="G760" t="s">
        <v>114</v>
      </c>
      <c r="J760" t="s">
        <v>120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"17:57:21.461"</f>
        <v>17:57:21.461</v>
      </c>
      <c r="T760" t="str">
        <f>"17:57:20.961"</f>
        <v>17:57:20.961</v>
      </c>
      <c r="U760" t="str">
        <f t="shared" si="33"/>
        <v>A38EF2</v>
      </c>
      <c r="V760">
        <v>0</v>
      </c>
      <c r="W760">
        <v>0</v>
      </c>
      <c r="X760">
        <v>2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428</v>
      </c>
      <c r="AJ760">
        <v>33.799481</v>
      </c>
      <c r="AK760" t="s">
        <v>425</v>
      </c>
      <c r="AL760">
        <v>-84.910861999999995</v>
      </c>
      <c r="AM760">
        <v>25</v>
      </c>
      <c r="AN760">
        <v>1300</v>
      </c>
      <c r="AO760" t="s">
        <v>128</v>
      </c>
      <c r="AP760">
        <v>-34</v>
      </c>
      <c r="AQ760">
        <v>74</v>
      </c>
      <c r="AR760">
        <v>-6208</v>
      </c>
      <c r="AZ760">
        <v>1200</v>
      </c>
      <c r="BA760">
        <v>1</v>
      </c>
      <c r="BB760" t="str">
        <f t="shared" si="35"/>
        <v xml:space="preserve">N3284F  </v>
      </c>
      <c r="BC760">
        <v>1</v>
      </c>
      <c r="BE760">
        <v>0</v>
      </c>
      <c r="BF760">
        <v>0</v>
      </c>
      <c r="BG760">
        <v>0</v>
      </c>
      <c r="BH760">
        <v>1425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"17:57:21.468"</f>
        <v>17:57:21.468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118</v>
      </c>
      <c r="CQ760">
        <v>219</v>
      </c>
      <c r="CR760">
        <v>3</v>
      </c>
      <c r="CW760">
        <v>10203970</v>
      </c>
      <c r="CY760">
        <v>1</v>
      </c>
      <c r="CZ760">
        <v>0</v>
      </c>
      <c r="DA760">
        <v>0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"11/08/2021 17:57:21.676"</f>
        <v>11/08/2021 17:57:21.676</v>
      </c>
      <c r="C761" t="str">
        <f t="shared" si="34"/>
        <v>FFDFD3C0</v>
      </c>
      <c r="D761" t="s">
        <v>121</v>
      </c>
      <c r="E761">
        <v>4</v>
      </c>
      <c r="F761">
        <v>2004</v>
      </c>
      <c r="G761" t="s">
        <v>122</v>
      </c>
      <c r="J761" t="s">
        <v>123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"17:57:21.461"</f>
        <v>17:57:21.461</v>
      </c>
      <c r="T761" t="str">
        <f>"17:57:20.961"</f>
        <v>17:57:20.961</v>
      </c>
      <c r="U761" t="str">
        <f t="shared" si="33"/>
        <v>A38EF2</v>
      </c>
      <c r="V761">
        <v>0</v>
      </c>
      <c r="W761">
        <v>0</v>
      </c>
      <c r="X761">
        <v>2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428</v>
      </c>
      <c r="AJ761">
        <v>33.799481</v>
      </c>
      <c r="AK761" t="s">
        <v>425</v>
      </c>
      <c r="AL761">
        <v>-84.910861999999995</v>
      </c>
      <c r="AM761">
        <v>25</v>
      </c>
      <c r="AN761">
        <v>1300</v>
      </c>
      <c r="AO761" t="s">
        <v>128</v>
      </c>
      <c r="AP761">
        <v>-34</v>
      </c>
      <c r="AQ761">
        <v>74</v>
      </c>
      <c r="AR761">
        <v>-6208</v>
      </c>
      <c r="AZ761">
        <v>1200</v>
      </c>
      <c r="BA761">
        <v>1</v>
      </c>
      <c r="BB761" t="str">
        <f t="shared" si="35"/>
        <v xml:space="preserve">N3284F  </v>
      </c>
      <c r="BC761">
        <v>1</v>
      </c>
      <c r="BE761">
        <v>0</v>
      </c>
      <c r="BF761">
        <v>0</v>
      </c>
      <c r="BG761">
        <v>0</v>
      </c>
      <c r="BH761">
        <v>1425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"17:57:21.468"</f>
        <v>17:57:21.468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118</v>
      </c>
      <c r="CQ761">
        <v>219</v>
      </c>
      <c r="CR761">
        <v>3</v>
      </c>
      <c r="CW761">
        <v>10203970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1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"11/08/2021 17:57:21.676"</f>
        <v>11/08/2021 17:57:21.676</v>
      </c>
      <c r="C762" t="str">
        <f t="shared" si="34"/>
        <v>FFDFD3C0</v>
      </c>
      <c r="D762" t="s">
        <v>124</v>
      </c>
      <c r="E762">
        <v>8</v>
      </c>
      <c r="H762">
        <v>176</v>
      </c>
      <c r="I762" t="s">
        <v>114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"17:57:21.461"</f>
        <v>17:57:21.461</v>
      </c>
      <c r="T762" t="str">
        <f>"17:57:20.961"</f>
        <v>17:57:20.961</v>
      </c>
      <c r="U762" t="str">
        <f t="shared" si="33"/>
        <v>A38EF2</v>
      </c>
      <c r="V762">
        <v>0</v>
      </c>
      <c r="W762">
        <v>0</v>
      </c>
      <c r="X762">
        <v>2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428</v>
      </c>
      <c r="AJ762">
        <v>33.799481</v>
      </c>
      <c r="AK762" t="s">
        <v>425</v>
      </c>
      <c r="AL762">
        <v>-84.910861999999995</v>
      </c>
      <c r="AM762">
        <v>25</v>
      </c>
      <c r="AN762">
        <v>1300</v>
      </c>
      <c r="AO762" t="s">
        <v>128</v>
      </c>
      <c r="AP762">
        <v>-34</v>
      </c>
      <c r="AQ762">
        <v>74</v>
      </c>
      <c r="AR762">
        <v>-6208</v>
      </c>
      <c r="AZ762">
        <v>1200</v>
      </c>
      <c r="BA762">
        <v>1</v>
      </c>
      <c r="BB762" t="str">
        <f t="shared" si="35"/>
        <v xml:space="preserve">N3284F  </v>
      </c>
      <c r="BC762">
        <v>1</v>
      </c>
      <c r="BE762">
        <v>0</v>
      </c>
      <c r="BF762">
        <v>0</v>
      </c>
      <c r="BG762">
        <v>0</v>
      </c>
      <c r="BH762">
        <v>1425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"17:57:21.468"</f>
        <v>17:57:21.468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118</v>
      </c>
      <c r="CQ762">
        <v>219</v>
      </c>
      <c r="CR762">
        <v>3</v>
      </c>
      <c r="CW762">
        <v>10203970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"11/08/2021 17:57:21.676"</f>
        <v>11/08/2021 17:57:21.676</v>
      </c>
      <c r="C763" t="str">
        <f t="shared" si="34"/>
        <v>FFDFD3C0</v>
      </c>
      <c r="D763" t="s">
        <v>113</v>
      </c>
      <c r="E763">
        <v>4</v>
      </c>
      <c r="H763">
        <v>10</v>
      </c>
      <c r="I763" t="s">
        <v>114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"17:57:21.461"</f>
        <v>17:57:21.461</v>
      </c>
      <c r="T763" t="str">
        <f>"17:57:20.961"</f>
        <v>17:57:20.961</v>
      </c>
      <c r="U763" t="str">
        <f t="shared" si="33"/>
        <v>A38EF2</v>
      </c>
      <c r="V763">
        <v>0</v>
      </c>
      <c r="W763">
        <v>0</v>
      </c>
      <c r="X763">
        <v>2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428</v>
      </c>
      <c r="AJ763">
        <v>33.799481</v>
      </c>
      <c r="AK763" t="s">
        <v>425</v>
      </c>
      <c r="AL763">
        <v>-84.910861999999995</v>
      </c>
      <c r="AM763">
        <v>25</v>
      </c>
      <c r="AN763">
        <v>1300</v>
      </c>
      <c r="AO763" t="s">
        <v>128</v>
      </c>
      <c r="AP763">
        <v>-34</v>
      </c>
      <c r="AQ763">
        <v>74</v>
      </c>
      <c r="AR763">
        <v>-6208</v>
      </c>
      <c r="AZ763">
        <v>1200</v>
      </c>
      <c r="BA763">
        <v>1</v>
      </c>
      <c r="BB763" t="str">
        <f t="shared" si="35"/>
        <v xml:space="preserve">N3284F  </v>
      </c>
      <c r="BC763">
        <v>1</v>
      </c>
      <c r="BE763">
        <v>0</v>
      </c>
      <c r="BF763">
        <v>0</v>
      </c>
      <c r="BG763">
        <v>0</v>
      </c>
      <c r="BH763">
        <v>1425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"17:57:21.468"</f>
        <v>17:57:21.468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118</v>
      </c>
      <c r="CQ763">
        <v>219</v>
      </c>
      <c r="CR763">
        <v>3</v>
      </c>
      <c r="CW763">
        <v>10203970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"11/08/2021 17:57:23.285"</f>
        <v>11/08/2021 17:57:23.285</v>
      </c>
      <c r="C764" t="str">
        <f t="shared" si="34"/>
        <v>FFDFD3C0</v>
      </c>
      <c r="D764" t="s">
        <v>121</v>
      </c>
      <c r="E764">
        <v>4</v>
      </c>
      <c r="F764">
        <v>2004</v>
      </c>
      <c r="G764" t="s">
        <v>122</v>
      </c>
      <c r="J764" t="s">
        <v>123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"17:57:22.969"</f>
        <v>17:57:22.969</v>
      </c>
      <c r="T764" t="str">
        <f>"17:57:22.569"</f>
        <v>17:57:22.569</v>
      </c>
      <c r="U764" t="str">
        <f t="shared" si="33"/>
        <v>A38EF2</v>
      </c>
      <c r="V764">
        <v>0</v>
      </c>
      <c r="W764">
        <v>0</v>
      </c>
      <c r="X764">
        <v>2</v>
      </c>
      <c r="Z764">
        <v>0</v>
      </c>
      <c r="AA764">
        <v>9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1</v>
      </c>
      <c r="AH764">
        <v>1</v>
      </c>
      <c r="AI764" t="s">
        <v>428</v>
      </c>
      <c r="AJ764">
        <v>33.799481</v>
      </c>
      <c r="AK764" t="s">
        <v>429</v>
      </c>
      <c r="AL764">
        <v>-84.911613000000003</v>
      </c>
      <c r="AM764">
        <v>25</v>
      </c>
      <c r="AN764">
        <v>1175</v>
      </c>
      <c r="AO764" t="s">
        <v>128</v>
      </c>
      <c r="AP764">
        <v>-84</v>
      </c>
      <c r="AQ764">
        <v>2</v>
      </c>
      <c r="AR764">
        <v>-5696</v>
      </c>
      <c r="AZ764">
        <v>1200</v>
      </c>
      <c r="BA764">
        <v>1</v>
      </c>
      <c r="BB764" t="str">
        <f t="shared" si="35"/>
        <v xml:space="preserve">N3284F  </v>
      </c>
      <c r="BC764">
        <v>1</v>
      </c>
      <c r="BE764">
        <v>0</v>
      </c>
      <c r="BF764">
        <v>0</v>
      </c>
      <c r="BG764">
        <v>0</v>
      </c>
      <c r="BH764">
        <v>1250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"17:57:22.973"</f>
        <v>17:57:22.973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6</v>
      </c>
      <c r="CP764" t="s">
        <v>118</v>
      </c>
      <c r="CQ764">
        <v>219</v>
      </c>
      <c r="CR764">
        <v>3</v>
      </c>
      <c r="CW764">
        <v>10206376</v>
      </c>
      <c r="CY764">
        <v>1</v>
      </c>
      <c r="CZ764">
        <v>0</v>
      </c>
      <c r="DA764">
        <v>0</v>
      </c>
      <c r="DB764">
        <v>0</v>
      </c>
      <c r="DC764">
        <v>0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"11/08/2021 17:57:23.285"</f>
        <v>11/08/2021 17:57:23.285</v>
      </c>
      <c r="C765" t="str">
        <f t="shared" si="34"/>
        <v>FFDFD3C0</v>
      </c>
      <c r="D765" t="s">
        <v>113</v>
      </c>
      <c r="E765">
        <v>4</v>
      </c>
      <c r="H765">
        <v>10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"17:57:22.969"</f>
        <v>17:57:22.969</v>
      </c>
      <c r="T765" t="str">
        <f>"17:57:22.569"</f>
        <v>17:57:22.569</v>
      </c>
      <c r="U765" t="str">
        <f t="shared" si="33"/>
        <v>A38EF2</v>
      </c>
      <c r="V765">
        <v>0</v>
      </c>
      <c r="W765">
        <v>0</v>
      </c>
      <c r="X765">
        <v>2</v>
      </c>
      <c r="Z765">
        <v>0</v>
      </c>
      <c r="AA765">
        <v>9</v>
      </c>
      <c r="AB765">
        <v>3</v>
      </c>
      <c r="AC765">
        <v>0</v>
      </c>
      <c r="AD765">
        <v>9</v>
      </c>
      <c r="AE765">
        <v>0</v>
      </c>
      <c r="AF765">
        <v>3</v>
      </c>
      <c r="AG765">
        <v>1</v>
      </c>
      <c r="AH765">
        <v>1</v>
      </c>
      <c r="AI765" t="s">
        <v>428</v>
      </c>
      <c r="AJ765">
        <v>33.799481</v>
      </c>
      <c r="AK765" t="s">
        <v>429</v>
      </c>
      <c r="AL765">
        <v>-84.911613000000003</v>
      </c>
      <c r="AM765">
        <v>25</v>
      </c>
      <c r="AN765">
        <v>1175</v>
      </c>
      <c r="AO765" t="s">
        <v>128</v>
      </c>
      <c r="AP765">
        <v>-84</v>
      </c>
      <c r="AQ765">
        <v>2</v>
      </c>
      <c r="AR765">
        <v>-5696</v>
      </c>
      <c r="AZ765">
        <v>1200</v>
      </c>
      <c r="BA765">
        <v>1</v>
      </c>
      <c r="BB765" t="str">
        <f t="shared" si="35"/>
        <v xml:space="preserve">N3284F  </v>
      </c>
      <c r="BC765">
        <v>1</v>
      </c>
      <c r="BE765">
        <v>0</v>
      </c>
      <c r="BF765">
        <v>0</v>
      </c>
      <c r="BG765">
        <v>0</v>
      </c>
      <c r="BH765">
        <v>1250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"17:57:22.973"</f>
        <v>17:57:22.973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6</v>
      </c>
      <c r="CP765" t="s">
        <v>118</v>
      </c>
      <c r="CQ765">
        <v>219</v>
      </c>
      <c r="CR765">
        <v>3</v>
      </c>
      <c r="CW765">
        <v>10206376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"11/08/2021 17:57:24.318"</f>
        <v>11/08/2021 17:57:24.318</v>
      </c>
      <c r="C766" t="str">
        <f t="shared" si="34"/>
        <v>FFDFD3C0</v>
      </c>
      <c r="D766" t="s">
        <v>121</v>
      </c>
      <c r="E766">
        <v>4</v>
      </c>
      <c r="F766">
        <v>2004</v>
      </c>
      <c r="G766" t="s">
        <v>122</v>
      </c>
      <c r="J766" t="s">
        <v>123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"17:57:23.984"</f>
        <v>17:57:23.984</v>
      </c>
      <c r="T766" t="str">
        <f>"17:57:23.484"</f>
        <v>17:57:23.484</v>
      </c>
      <c r="U766" t="str">
        <f t="shared" si="33"/>
        <v>A38EF2</v>
      </c>
      <c r="V766">
        <v>0</v>
      </c>
      <c r="W766">
        <v>0</v>
      </c>
      <c r="X766">
        <v>2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1</v>
      </c>
      <c r="AH766">
        <v>1</v>
      </c>
      <c r="AI766" t="s">
        <v>396</v>
      </c>
      <c r="AJ766">
        <v>33.799202000000001</v>
      </c>
      <c r="AK766" t="s">
        <v>430</v>
      </c>
      <c r="AL766">
        <v>-84.911784999999995</v>
      </c>
      <c r="AM766">
        <v>25</v>
      </c>
      <c r="AN766">
        <v>1100</v>
      </c>
      <c r="AO766" t="s">
        <v>128</v>
      </c>
      <c r="AP766">
        <v>-56</v>
      </c>
      <c r="AQ766">
        <v>-54</v>
      </c>
      <c r="AR766">
        <v>-6336</v>
      </c>
      <c r="AZ766">
        <v>1200</v>
      </c>
      <c r="BA766">
        <v>1</v>
      </c>
      <c r="BB766" t="str">
        <f t="shared" si="35"/>
        <v xml:space="preserve">N3284F  </v>
      </c>
      <c r="BC766">
        <v>1</v>
      </c>
      <c r="BE766">
        <v>0</v>
      </c>
      <c r="BF766">
        <v>0</v>
      </c>
      <c r="BG766">
        <v>0</v>
      </c>
      <c r="BH766">
        <v>1150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"17:57:23.989"</f>
        <v>17:57:23.989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118</v>
      </c>
      <c r="CQ766">
        <v>219</v>
      </c>
      <c r="CR766">
        <v>3</v>
      </c>
      <c r="CW766">
        <v>10207983</v>
      </c>
      <c r="CY766">
        <v>1</v>
      </c>
      <c r="CZ766">
        <v>0</v>
      </c>
      <c r="DA766">
        <v>0</v>
      </c>
      <c r="DB766">
        <v>0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"11/08/2021 17:57:24.318"</f>
        <v>11/08/2021 17:57:24.318</v>
      </c>
      <c r="C767" t="str">
        <f t="shared" si="34"/>
        <v>FFDFD3C0</v>
      </c>
      <c r="D767" t="s">
        <v>113</v>
      </c>
      <c r="E767">
        <v>4</v>
      </c>
      <c r="H767">
        <v>10</v>
      </c>
      <c r="I767" t="s">
        <v>114</v>
      </c>
      <c r="J767" t="s">
        <v>115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"17:57:23.984"</f>
        <v>17:57:23.984</v>
      </c>
      <c r="T767" t="str">
        <f>"17:57:23.484"</f>
        <v>17:57:23.484</v>
      </c>
      <c r="U767" t="str">
        <f t="shared" si="33"/>
        <v>A38EF2</v>
      </c>
      <c r="V767">
        <v>0</v>
      </c>
      <c r="W767">
        <v>0</v>
      </c>
      <c r="X767">
        <v>2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1</v>
      </c>
      <c r="AH767">
        <v>1</v>
      </c>
      <c r="AI767" t="s">
        <v>396</v>
      </c>
      <c r="AJ767">
        <v>33.799202000000001</v>
      </c>
      <c r="AK767" t="s">
        <v>430</v>
      </c>
      <c r="AL767">
        <v>-84.911784999999995</v>
      </c>
      <c r="AM767">
        <v>25</v>
      </c>
      <c r="AN767">
        <v>1100</v>
      </c>
      <c r="AO767" t="s">
        <v>128</v>
      </c>
      <c r="AP767">
        <v>-56</v>
      </c>
      <c r="AQ767">
        <v>-54</v>
      </c>
      <c r="AR767">
        <v>-6336</v>
      </c>
      <c r="AZ767">
        <v>1200</v>
      </c>
      <c r="BA767">
        <v>1</v>
      </c>
      <c r="BB767" t="str">
        <f t="shared" si="35"/>
        <v xml:space="preserve">N3284F  </v>
      </c>
      <c r="BC767">
        <v>1</v>
      </c>
      <c r="BE767">
        <v>0</v>
      </c>
      <c r="BF767">
        <v>0</v>
      </c>
      <c r="BG767">
        <v>0</v>
      </c>
      <c r="BH767">
        <v>1150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"17:57:23.989"</f>
        <v>17:57:23.989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118</v>
      </c>
      <c r="CQ767">
        <v>219</v>
      </c>
      <c r="CR767">
        <v>3</v>
      </c>
      <c r="CW767">
        <v>10207983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"11/08/2021 17:57:24.318"</f>
        <v>11/08/2021 17:57:24.318</v>
      </c>
      <c r="C768" t="str">
        <f t="shared" si="34"/>
        <v>FFDFD3C0</v>
      </c>
      <c r="D768" t="s">
        <v>124</v>
      </c>
      <c r="E768">
        <v>8</v>
      </c>
      <c r="H768">
        <v>176</v>
      </c>
      <c r="I768" t="s">
        <v>114</v>
      </c>
      <c r="J768" t="s">
        <v>125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"17:57:23.984"</f>
        <v>17:57:23.984</v>
      </c>
      <c r="T768" t="str">
        <f>"17:57:23.484"</f>
        <v>17:57:23.484</v>
      </c>
      <c r="U768" t="str">
        <f t="shared" si="33"/>
        <v>A38EF2</v>
      </c>
      <c r="V768">
        <v>0</v>
      </c>
      <c r="W768">
        <v>0</v>
      </c>
      <c r="X768">
        <v>2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1</v>
      </c>
      <c r="AH768">
        <v>1</v>
      </c>
      <c r="AI768" t="s">
        <v>396</v>
      </c>
      <c r="AJ768">
        <v>33.799202000000001</v>
      </c>
      <c r="AK768" t="s">
        <v>430</v>
      </c>
      <c r="AL768">
        <v>-84.911784999999995</v>
      </c>
      <c r="AM768">
        <v>25</v>
      </c>
      <c r="AN768">
        <v>1100</v>
      </c>
      <c r="AO768" t="s">
        <v>128</v>
      </c>
      <c r="AP768">
        <v>-56</v>
      </c>
      <c r="AQ768">
        <v>-54</v>
      </c>
      <c r="AR768">
        <v>-6336</v>
      </c>
      <c r="AZ768">
        <v>1200</v>
      </c>
      <c r="BA768">
        <v>1</v>
      </c>
      <c r="BB768" t="str">
        <f t="shared" si="35"/>
        <v xml:space="preserve">N3284F  </v>
      </c>
      <c r="BC768">
        <v>1</v>
      </c>
      <c r="BE768">
        <v>0</v>
      </c>
      <c r="BF768">
        <v>0</v>
      </c>
      <c r="BG768">
        <v>0</v>
      </c>
      <c r="BH768">
        <v>1150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"17:57:23.989"</f>
        <v>17:57:23.989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118</v>
      </c>
      <c r="CQ768">
        <v>219</v>
      </c>
      <c r="CR768">
        <v>3</v>
      </c>
      <c r="CW768">
        <v>10207983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"11/08/2021 17:57:24.318"</f>
        <v>11/08/2021 17:57:24.318</v>
      </c>
      <c r="C769" t="str">
        <f t="shared" si="34"/>
        <v>FFDFD3C0</v>
      </c>
      <c r="D769" t="s">
        <v>119</v>
      </c>
      <c r="E769">
        <v>5</v>
      </c>
      <c r="F769">
        <v>1005</v>
      </c>
      <c r="G769" t="s">
        <v>114</v>
      </c>
      <c r="J769" t="s">
        <v>120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"17:57:23.984"</f>
        <v>17:57:23.984</v>
      </c>
      <c r="T769" t="str">
        <f>"17:57:23.484"</f>
        <v>17:57:23.484</v>
      </c>
      <c r="U769" t="str">
        <f t="shared" si="33"/>
        <v>A38EF2</v>
      </c>
      <c r="V769">
        <v>0</v>
      </c>
      <c r="W769">
        <v>0</v>
      </c>
      <c r="X769">
        <v>2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1</v>
      </c>
      <c r="AH769">
        <v>1</v>
      </c>
      <c r="AI769" t="s">
        <v>396</v>
      </c>
      <c r="AJ769">
        <v>33.799202000000001</v>
      </c>
      <c r="AK769" t="s">
        <v>430</v>
      </c>
      <c r="AL769">
        <v>-84.911784999999995</v>
      </c>
      <c r="AM769">
        <v>25</v>
      </c>
      <c r="AN769">
        <v>1100</v>
      </c>
      <c r="AO769" t="s">
        <v>128</v>
      </c>
      <c r="AP769">
        <v>-56</v>
      </c>
      <c r="AQ769">
        <v>-54</v>
      </c>
      <c r="AR769">
        <v>-6336</v>
      </c>
      <c r="AZ769">
        <v>1200</v>
      </c>
      <c r="BA769">
        <v>1</v>
      </c>
      <c r="BB769" t="str">
        <f t="shared" si="35"/>
        <v xml:space="preserve">N3284F  </v>
      </c>
      <c r="BC769">
        <v>1</v>
      </c>
      <c r="BE769">
        <v>0</v>
      </c>
      <c r="BF769">
        <v>0</v>
      </c>
      <c r="BG769">
        <v>0</v>
      </c>
      <c r="BH769">
        <v>1150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"17:57:23.989"</f>
        <v>17:57:23.989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118</v>
      </c>
      <c r="CQ769">
        <v>219</v>
      </c>
      <c r="CR769">
        <v>3</v>
      </c>
      <c r="CW769">
        <v>10207983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20211108_A38EF2_469747442_ADSB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2021-11-08T19:33:12Z</dcterms:created>
  <dcterms:modified xsi:type="dcterms:W3CDTF">2021-11-08T19:34:05Z</dcterms:modified>
</cp:coreProperties>
</file>