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2 NIRS Requests\22-494 ADS-B N7329F\"/>
    </mc:Choice>
  </mc:AlternateContent>
  <bookViews>
    <workbookView xWindow="0" yWindow="0" windowWidth="28800" windowHeight="12432"/>
  </bookViews>
  <sheets>
    <sheet name="20220928_A9D612_496538995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D2" i="1"/>
  <c r="CE2" i="1"/>
  <c r="A3" i="1"/>
  <c r="C3" i="1"/>
  <c r="S3" i="1"/>
  <c r="T3" i="1"/>
  <c r="U3" i="1"/>
  <c r="BD3" i="1"/>
  <c r="CE3" i="1"/>
  <c r="A4" i="1"/>
  <c r="C4" i="1"/>
  <c r="S4" i="1"/>
  <c r="T4" i="1"/>
  <c r="U4" i="1"/>
  <c r="BD4" i="1"/>
  <c r="CE4" i="1"/>
  <c r="A5" i="1"/>
  <c r="C5" i="1"/>
  <c r="S5" i="1"/>
  <c r="T5" i="1"/>
  <c r="U5" i="1"/>
  <c r="BD5" i="1"/>
  <c r="CE5" i="1"/>
  <c r="A6" i="1"/>
  <c r="C6" i="1"/>
  <c r="S6" i="1"/>
  <c r="T6" i="1"/>
  <c r="U6" i="1"/>
  <c r="BD6" i="1"/>
  <c r="CE6" i="1"/>
  <c r="A7" i="1"/>
  <c r="C7" i="1"/>
  <c r="S7" i="1"/>
  <c r="T7" i="1"/>
  <c r="U7" i="1"/>
  <c r="BD7" i="1"/>
  <c r="CE7" i="1"/>
  <c r="A8" i="1"/>
  <c r="C8" i="1"/>
  <c r="S8" i="1"/>
  <c r="T8" i="1"/>
  <c r="U8" i="1"/>
  <c r="BD8" i="1"/>
  <c r="CE8" i="1"/>
  <c r="A9" i="1"/>
  <c r="C9" i="1"/>
  <c r="S9" i="1"/>
  <c r="T9" i="1"/>
  <c r="U9" i="1"/>
  <c r="BD9" i="1"/>
  <c r="CE9" i="1"/>
  <c r="A10" i="1"/>
  <c r="C10" i="1"/>
  <c r="S10" i="1"/>
  <c r="T10" i="1"/>
  <c r="U10" i="1"/>
  <c r="BD10" i="1"/>
  <c r="CE10" i="1"/>
  <c r="A11" i="1"/>
  <c r="C11" i="1"/>
  <c r="S11" i="1"/>
  <c r="T11" i="1"/>
  <c r="U11" i="1"/>
  <c r="BD11" i="1"/>
  <c r="CE11" i="1"/>
  <c r="A12" i="1"/>
  <c r="C12" i="1"/>
  <c r="S12" i="1"/>
  <c r="T12" i="1"/>
  <c r="U12" i="1"/>
  <c r="BD12" i="1"/>
  <c r="CE12" i="1"/>
  <c r="A13" i="1"/>
  <c r="C13" i="1"/>
  <c r="S13" i="1"/>
  <c r="T13" i="1"/>
  <c r="U13" i="1"/>
  <c r="BD13" i="1"/>
  <c r="CE13" i="1"/>
  <c r="A14" i="1"/>
  <c r="C14" i="1"/>
  <c r="S14" i="1"/>
  <c r="T14" i="1"/>
  <c r="U14" i="1"/>
  <c r="BD14" i="1"/>
  <c r="CE14" i="1"/>
  <c r="A15" i="1"/>
  <c r="C15" i="1"/>
  <c r="S15" i="1"/>
  <c r="T15" i="1"/>
  <c r="U15" i="1"/>
  <c r="BD15" i="1"/>
  <c r="CE15" i="1"/>
  <c r="A16" i="1"/>
  <c r="C16" i="1"/>
  <c r="S16" i="1"/>
  <c r="T16" i="1"/>
  <c r="U16" i="1"/>
  <c r="BD16" i="1"/>
  <c r="CE16" i="1"/>
  <c r="A17" i="1"/>
  <c r="C17" i="1"/>
  <c r="S17" i="1"/>
  <c r="T17" i="1"/>
  <c r="U17" i="1"/>
  <c r="BD17" i="1"/>
  <c r="CE17" i="1"/>
  <c r="A18" i="1"/>
  <c r="C18" i="1"/>
  <c r="S18" i="1"/>
  <c r="T18" i="1"/>
  <c r="U18" i="1"/>
  <c r="BD18" i="1"/>
  <c r="CE18" i="1"/>
  <c r="A19" i="1"/>
  <c r="C19" i="1"/>
  <c r="S19" i="1"/>
  <c r="T19" i="1"/>
  <c r="U19" i="1"/>
  <c r="BD19" i="1"/>
  <c r="CE19" i="1"/>
  <c r="A20" i="1"/>
  <c r="C20" i="1"/>
  <c r="S20" i="1"/>
  <c r="T20" i="1"/>
  <c r="U20" i="1"/>
  <c r="BD20" i="1"/>
  <c r="CE20" i="1"/>
  <c r="A21" i="1"/>
  <c r="C21" i="1"/>
  <c r="S21" i="1"/>
  <c r="T21" i="1"/>
  <c r="U21" i="1"/>
  <c r="BD21" i="1"/>
  <c r="CE21" i="1"/>
  <c r="A22" i="1"/>
  <c r="C22" i="1"/>
  <c r="S22" i="1"/>
  <c r="T22" i="1"/>
  <c r="U22" i="1"/>
  <c r="BD22" i="1"/>
  <c r="CE22" i="1"/>
  <c r="A23" i="1"/>
  <c r="C23" i="1"/>
  <c r="S23" i="1"/>
  <c r="T23" i="1"/>
  <c r="U23" i="1"/>
  <c r="BD23" i="1"/>
  <c r="CE23" i="1"/>
  <c r="A24" i="1"/>
  <c r="C24" i="1"/>
  <c r="S24" i="1"/>
  <c r="T24" i="1"/>
  <c r="U24" i="1"/>
  <c r="BD24" i="1"/>
  <c r="CE24" i="1"/>
  <c r="A25" i="1"/>
  <c r="C25" i="1"/>
  <c r="S25" i="1"/>
  <c r="T25" i="1"/>
  <c r="U25" i="1"/>
  <c r="BD25" i="1"/>
  <c r="CE25" i="1"/>
  <c r="A26" i="1"/>
  <c r="C26" i="1"/>
  <c r="S26" i="1"/>
  <c r="T26" i="1"/>
  <c r="U26" i="1"/>
  <c r="BD26" i="1"/>
  <c r="CE26" i="1"/>
  <c r="A27" i="1"/>
  <c r="C27" i="1"/>
  <c r="S27" i="1"/>
  <c r="T27" i="1"/>
  <c r="U27" i="1"/>
  <c r="BD27" i="1"/>
  <c r="CE27" i="1"/>
  <c r="A28" i="1"/>
  <c r="C28" i="1"/>
  <c r="S28" i="1"/>
  <c r="T28" i="1"/>
  <c r="U28" i="1"/>
  <c r="BD28" i="1"/>
  <c r="CE28" i="1"/>
  <c r="A29" i="1"/>
  <c r="C29" i="1"/>
  <c r="S29" i="1"/>
  <c r="T29" i="1"/>
  <c r="U29" i="1"/>
  <c r="BD29" i="1"/>
  <c r="CE29" i="1"/>
  <c r="A30" i="1"/>
  <c r="C30" i="1"/>
  <c r="S30" i="1"/>
  <c r="T30" i="1"/>
  <c r="U30" i="1"/>
  <c r="BD30" i="1"/>
  <c r="CE30" i="1"/>
  <c r="A31" i="1"/>
  <c r="C31" i="1"/>
  <c r="S31" i="1"/>
  <c r="T31" i="1"/>
  <c r="U31" i="1"/>
  <c r="BD31" i="1"/>
  <c r="CE31" i="1"/>
  <c r="A32" i="1"/>
  <c r="C32" i="1"/>
  <c r="S32" i="1"/>
  <c r="T32" i="1"/>
  <c r="U32" i="1"/>
  <c r="BD32" i="1"/>
  <c r="CE32" i="1"/>
  <c r="A33" i="1"/>
  <c r="C33" i="1"/>
  <c r="S33" i="1"/>
  <c r="T33" i="1"/>
  <c r="U33" i="1"/>
  <c r="BD33" i="1"/>
  <c r="CE33" i="1"/>
  <c r="A34" i="1"/>
  <c r="C34" i="1"/>
  <c r="S34" i="1"/>
  <c r="T34" i="1"/>
  <c r="U34" i="1"/>
  <c r="BD34" i="1"/>
  <c r="CE34" i="1"/>
  <c r="A35" i="1"/>
  <c r="C35" i="1"/>
  <c r="S35" i="1"/>
  <c r="T35" i="1"/>
  <c r="U35" i="1"/>
  <c r="BD35" i="1"/>
  <c r="CE35" i="1"/>
  <c r="A36" i="1"/>
  <c r="C36" i="1"/>
  <c r="S36" i="1"/>
  <c r="T36" i="1"/>
  <c r="U36" i="1"/>
  <c r="BD36" i="1"/>
  <c r="CE36" i="1"/>
  <c r="A37" i="1"/>
  <c r="C37" i="1"/>
  <c r="S37" i="1"/>
  <c r="T37" i="1"/>
  <c r="U37" i="1"/>
  <c r="BD37" i="1"/>
  <c r="CE37" i="1"/>
  <c r="A38" i="1"/>
  <c r="C38" i="1"/>
  <c r="S38" i="1"/>
  <c r="T38" i="1"/>
  <c r="U38" i="1"/>
  <c r="BD38" i="1"/>
  <c r="CE38" i="1"/>
  <c r="A39" i="1"/>
  <c r="C39" i="1"/>
  <c r="S39" i="1"/>
  <c r="T39" i="1"/>
  <c r="U39" i="1"/>
  <c r="BD39" i="1"/>
  <c r="CE39" i="1"/>
  <c r="A40" i="1"/>
  <c r="C40" i="1"/>
  <c r="S40" i="1"/>
  <c r="T40" i="1"/>
  <c r="U40" i="1"/>
  <c r="BD40" i="1"/>
  <c r="CE40" i="1"/>
  <c r="A41" i="1"/>
  <c r="C41" i="1"/>
  <c r="S41" i="1"/>
  <c r="T41" i="1"/>
  <c r="U41" i="1"/>
  <c r="BD41" i="1"/>
  <c r="CE41" i="1"/>
  <c r="A42" i="1"/>
  <c r="C42" i="1"/>
  <c r="S42" i="1"/>
  <c r="T42" i="1"/>
  <c r="U42" i="1"/>
  <c r="BD42" i="1"/>
  <c r="CE42" i="1"/>
  <c r="A43" i="1"/>
  <c r="C43" i="1"/>
  <c r="S43" i="1"/>
  <c r="T43" i="1"/>
  <c r="U43" i="1"/>
  <c r="BD43" i="1"/>
  <c r="CE43" i="1"/>
  <c r="A44" i="1"/>
  <c r="C44" i="1"/>
  <c r="S44" i="1"/>
  <c r="T44" i="1"/>
  <c r="U44" i="1"/>
  <c r="BD44" i="1"/>
  <c r="CE44" i="1"/>
  <c r="A45" i="1"/>
  <c r="C45" i="1"/>
  <c r="S45" i="1"/>
  <c r="T45" i="1"/>
  <c r="U45" i="1"/>
  <c r="BD45" i="1"/>
  <c r="CE45" i="1"/>
  <c r="A46" i="1"/>
  <c r="C46" i="1"/>
  <c r="S46" i="1"/>
  <c r="T46" i="1"/>
  <c r="U46" i="1"/>
  <c r="BD46" i="1"/>
  <c r="CE46" i="1"/>
  <c r="A47" i="1"/>
  <c r="C47" i="1"/>
  <c r="S47" i="1"/>
  <c r="T47" i="1"/>
  <c r="U47" i="1"/>
  <c r="BD47" i="1"/>
  <c r="CE47" i="1"/>
  <c r="A48" i="1"/>
  <c r="C48" i="1"/>
  <c r="S48" i="1"/>
  <c r="T48" i="1"/>
  <c r="U48" i="1"/>
  <c r="BD48" i="1"/>
  <c r="CE48" i="1"/>
  <c r="A49" i="1"/>
  <c r="C49" i="1"/>
  <c r="S49" i="1"/>
  <c r="T49" i="1"/>
  <c r="U49" i="1"/>
  <c r="BD49" i="1"/>
  <c r="CE49" i="1"/>
  <c r="A50" i="1"/>
  <c r="C50" i="1"/>
  <c r="S50" i="1"/>
  <c r="T50" i="1"/>
  <c r="U50" i="1"/>
  <c r="BD50" i="1"/>
  <c r="CE50" i="1"/>
  <c r="A51" i="1"/>
  <c r="C51" i="1"/>
  <c r="S51" i="1"/>
  <c r="T51" i="1"/>
  <c r="U51" i="1"/>
  <c r="BD51" i="1"/>
  <c r="CE51" i="1"/>
  <c r="A52" i="1"/>
  <c r="C52" i="1"/>
  <c r="S52" i="1"/>
  <c r="T52" i="1"/>
  <c r="U52" i="1"/>
  <c r="BD52" i="1"/>
  <c r="CE52" i="1"/>
  <c r="A53" i="1"/>
  <c r="C53" i="1"/>
  <c r="S53" i="1"/>
  <c r="T53" i="1"/>
  <c r="U53" i="1"/>
  <c r="BD53" i="1"/>
  <c r="CE53" i="1"/>
  <c r="A54" i="1"/>
  <c r="C54" i="1"/>
  <c r="S54" i="1"/>
  <c r="T54" i="1"/>
  <c r="U54" i="1"/>
  <c r="BD54" i="1"/>
  <c r="CE54" i="1"/>
  <c r="A55" i="1"/>
  <c r="C55" i="1"/>
  <c r="S55" i="1"/>
  <c r="T55" i="1"/>
  <c r="U55" i="1"/>
  <c r="BD55" i="1"/>
  <c r="CE55" i="1"/>
  <c r="A56" i="1"/>
  <c r="C56" i="1"/>
  <c r="S56" i="1"/>
  <c r="T56" i="1"/>
  <c r="U56" i="1"/>
  <c r="BD56" i="1"/>
  <c r="CE56" i="1"/>
  <c r="A57" i="1"/>
  <c r="C57" i="1"/>
  <c r="S57" i="1"/>
  <c r="T57" i="1"/>
  <c r="U57" i="1"/>
  <c r="BD57" i="1"/>
  <c r="CE57" i="1"/>
  <c r="A58" i="1"/>
  <c r="C58" i="1"/>
  <c r="S58" i="1"/>
  <c r="T58" i="1"/>
  <c r="U58" i="1"/>
  <c r="BD58" i="1"/>
  <c r="CE58" i="1"/>
  <c r="A59" i="1"/>
  <c r="C59" i="1"/>
  <c r="S59" i="1"/>
  <c r="T59" i="1"/>
  <c r="U59" i="1"/>
  <c r="BD59" i="1"/>
  <c r="CE59" i="1"/>
  <c r="A60" i="1"/>
  <c r="C60" i="1"/>
  <c r="S60" i="1"/>
  <c r="T60" i="1"/>
  <c r="U60" i="1"/>
  <c r="BD60" i="1"/>
  <c r="CE60" i="1"/>
  <c r="A61" i="1"/>
  <c r="C61" i="1"/>
  <c r="S61" i="1"/>
  <c r="T61" i="1"/>
  <c r="U61" i="1"/>
  <c r="BD61" i="1"/>
  <c r="CE61" i="1"/>
  <c r="A62" i="1"/>
  <c r="C62" i="1"/>
  <c r="S62" i="1"/>
  <c r="T62" i="1"/>
  <c r="U62" i="1"/>
  <c r="BD62" i="1"/>
  <c r="CE62" i="1"/>
  <c r="A63" i="1"/>
  <c r="C63" i="1"/>
  <c r="S63" i="1"/>
  <c r="T63" i="1"/>
  <c r="U63" i="1"/>
  <c r="BD63" i="1"/>
  <c r="CE63" i="1"/>
  <c r="A64" i="1"/>
  <c r="C64" i="1"/>
  <c r="S64" i="1"/>
  <c r="T64" i="1"/>
  <c r="U64" i="1"/>
  <c r="BD64" i="1"/>
  <c r="CE64" i="1"/>
  <c r="A65" i="1"/>
  <c r="C65" i="1"/>
  <c r="S65" i="1"/>
  <c r="T65" i="1"/>
  <c r="U65" i="1"/>
  <c r="BD65" i="1"/>
  <c r="CE65" i="1"/>
  <c r="A66" i="1"/>
  <c r="C66" i="1"/>
  <c r="S66" i="1"/>
  <c r="T66" i="1"/>
  <c r="U66" i="1"/>
  <c r="BD66" i="1"/>
  <c r="CE66" i="1"/>
  <c r="A67" i="1"/>
  <c r="C67" i="1"/>
  <c r="S67" i="1"/>
  <c r="T67" i="1"/>
  <c r="U67" i="1"/>
  <c r="BD67" i="1"/>
  <c r="CE67" i="1"/>
  <c r="A68" i="1"/>
  <c r="C68" i="1"/>
  <c r="S68" i="1"/>
  <c r="T68" i="1"/>
  <c r="U68" i="1"/>
  <c r="BD68" i="1"/>
  <c r="CE68" i="1"/>
  <c r="A69" i="1"/>
  <c r="C69" i="1"/>
  <c r="S69" i="1"/>
  <c r="T69" i="1"/>
  <c r="U69" i="1"/>
  <c r="BD69" i="1"/>
  <c r="CE69" i="1"/>
  <c r="A70" i="1"/>
  <c r="C70" i="1"/>
  <c r="S70" i="1"/>
  <c r="T70" i="1"/>
  <c r="U70" i="1"/>
  <c r="BD70" i="1"/>
  <c r="CE70" i="1"/>
  <c r="A71" i="1"/>
  <c r="C71" i="1"/>
  <c r="S71" i="1"/>
  <c r="T71" i="1"/>
  <c r="U71" i="1"/>
  <c r="BD71" i="1"/>
  <c r="CE71" i="1"/>
  <c r="A72" i="1"/>
  <c r="C72" i="1"/>
  <c r="S72" i="1"/>
  <c r="T72" i="1"/>
  <c r="U72" i="1"/>
  <c r="BD72" i="1"/>
  <c r="CE72" i="1"/>
  <c r="A73" i="1"/>
  <c r="C73" i="1"/>
  <c r="S73" i="1"/>
  <c r="T73" i="1"/>
  <c r="U73" i="1"/>
  <c r="BD73" i="1"/>
  <c r="CE73" i="1"/>
  <c r="A74" i="1"/>
  <c r="C74" i="1"/>
  <c r="S74" i="1"/>
  <c r="T74" i="1"/>
  <c r="U74" i="1"/>
  <c r="BD74" i="1"/>
  <c r="CE74" i="1"/>
  <c r="A75" i="1"/>
  <c r="C75" i="1"/>
  <c r="S75" i="1"/>
  <c r="T75" i="1"/>
  <c r="U75" i="1"/>
  <c r="BD75" i="1"/>
  <c r="CE75" i="1"/>
  <c r="A76" i="1"/>
  <c r="C76" i="1"/>
  <c r="S76" i="1"/>
  <c r="T76" i="1"/>
  <c r="U76" i="1"/>
  <c r="BD76" i="1"/>
  <c r="CE76" i="1"/>
  <c r="A77" i="1"/>
  <c r="C77" i="1"/>
  <c r="S77" i="1"/>
  <c r="T77" i="1"/>
  <c r="U77" i="1"/>
  <c r="BD77" i="1"/>
  <c r="CE77" i="1"/>
  <c r="A78" i="1"/>
  <c r="C78" i="1"/>
  <c r="S78" i="1"/>
  <c r="T78" i="1"/>
  <c r="U78" i="1"/>
  <c r="BD78" i="1"/>
  <c r="CE78" i="1"/>
  <c r="A79" i="1"/>
  <c r="C79" i="1"/>
  <c r="S79" i="1"/>
  <c r="T79" i="1"/>
  <c r="U79" i="1"/>
  <c r="BD79" i="1"/>
  <c r="CE79" i="1"/>
  <c r="A80" i="1"/>
  <c r="C80" i="1"/>
  <c r="S80" i="1"/>
  <c r="T80" i="1"/>
  <c r="U80" i="1"/>
  <c r="BD80" i="1"/>
  <c r="CE80" i="1"/>
  <c r="A81" i="1"/>
  <c r="C81" i="1"/>
  <c r="S81" i="1"/>
  <c r="T81" i="1"/>
  <c r="U81" i="1"/>
  <c r="BD81" i="1"/>
  <c r="CE81" i="1"/>
  <c r="A82" i="1"/>
  <c r="C82" i="1"/>
  <c r="S82" i="1"/>
  <c r="T82" i="1"/>
  <c r="U82" i="1"/>
  <c r="BD82" i="1"/>
  <c r="CE82" i="1"/>
  <c r="A83" i="1"/>
  <c r="C83" i="1"/>
  <c r="S83" i="1"/>
  <c r="T83" i="1"/>
  <c r="U83" i="1"/>
  <c r="BD83" i="1"/>
  <c r="CE83" i="1"/>
  <c r="A84" i="1"/>
  <c r="C84" i="1"/>
  <c r="S84" i="1"/>
  <c r="T84" i="1"/>
  <c r="U84" i="1"/>
  <c r="BD84" i="1"/>
  <c r="CE84" i="1"/>
  <c r="A85" i="1"/>
  <c r="C85" i="1"/>
  <c r="S85" i="1"/>
  <c r="T85" i="1"/>
  <c r="U85" i="1"/>
  <c r="BD85" i="1"/>
  <c r="CE85" i="1"/>
  <c r="A86" i="1"/>
  <c r="C86" i="1"/>
  <c r="S86" i="1"/>
  <c r="T86" i="1"/>
  <c r="U86" i="1"/>
  <c r="BD86" i="1"/>
  <c r="CE86" i="1"/>
  <c r="A87" i="1"/>
  <c r="C87" i="1"/>
  <c r="S87" i="1"/>
  <c r="T87" i="1"/>
  <c r="U87" i="1"/>
  <c r="BD87" i="1"/>
  <c r="CE87" i="1"/>
  <c r="A88" i="1"/>
  <c r="C88" i="1"/>
  <c r="S88" i="1"/>
  <c r="T88" i="1"/>
  <c r="U88" i="1"/>
  <c r="BD88" i="1"/>
  <c r="CE88" i="1"/>
  <c r="A89" i="1"/>
  <c r="C89" i="1"/>
  <c r="S89" i="1"/>
  <c r="T89" i="1"/>
  <c r="U89" i="1"/>
  <c r="BD89" i="1"/>
  <c r="CE89" i="1"/>
  <c r="A90" i="1"/>
  <c r="C90" i="1"/>
  <c r="S90" i="1"/>
  <c r="T90" i="1"/>
  <c r="U90" i="1"/>
  <c r="BD90" i="1"/>
  <c r="CE90" i="1"/>
  <c r="A91" i="1"/>
  <c r="C91" i="1"/>
  <c r="S91" i="1"/>
  <c r="T91" i="1"/>
  <c r="U91" i="1"/>
  <c r="BD91" i="1"/>
  <c r="CE91" i="1"/>
  <c r="A92" i="1"/>
  <c r="C92" i="1"/>
  <c r="S92" i="1"/>
  <c r="T92" i="1"/>
  <c r="U92" i="1"/>
  <c r="BD92" i="1"/>
  <c r="CE92" i="1"/>
  <c r="A93" i="1"/>
  <c r="C93" i="1"/>
  <c r="S93" i="1"/>
  <c r="T93" i="1"/>
  <c r="U93" i="1"/>
  <c r="BD93" i="1"/>
  <c r="CE93" i="1"/>
  <c r="A94" i="1"/>
  <c r="C94" i="1"/>
  <c r="S94" i="1"/>
  <c r="T94" i="1"/>
  <c r="U94" i="1"/>
  <c r="BD94" i="1"/>
  <c r="CE94" i="1"/>
  <c r="A95" i="1"/>
  <c r="C95" i="1"/>
  <c r="S95" i="1"/>
  <c r="T95" i="1"/>
  <c r="U95" i="1"/>
  <c r="BD95" i="1"/>
  <c r="CE95" i="1"/>
  <c r="A96" i="1"/>
  <c r="C96" i="1"/>
  <c r="S96" i="1"/>
  <c r="T96" i="1"/>
  <c r="U96" i="1"/>
  <c r="BD96" i="1"/>
  <c r="CE96" i="1"/>
  <c r="A97" i="1"/>
  <c r="C97" i="1"/>
  <c r="S97" i="1"/>
  <c r="T97" i="1"/>
  <c r="U97" i="1"/>
  <c r="BD97" i="1"/>
  <c r="CE97" i="1"/>
  <c r="A98" i="1"/>
  <c r="C98" i="1"/>
  <c r="S98" i="1"/>
  <c r="T98" i="1"/>
  <c r="U98" i="1"/>
  <c r="BD98" i="1"/>
  <c r="CE98" i="1"/>
  <c r="A99" i="1"/>
  <c r="C99" i="1"/>
  <c r="S99" i="1"/>
  <c r="T99" i="1"/>
  <c r="U99" i="1"/>
  <c r="BD99" i="1"/>
  <c r="CE99" i="1"/>
  <c r="A100" i="1"/>
  <c r="C100" i="1"/>
  <c r="S100" i="1"/>
  <c r="T100" i="1"/>
  <c r="U100" i="1"/>
  <c r="BD100" i="1"/>
  <c r="CE100" i="1"/>
  <c r="A101" i="1"/>
  <c r="C101" i="1"/>
  <c r="S101" i="1"/>
  <c r="T101" i="1"/>
  <c r="U101" i="1"/>
  <c r="BD101" i="1"/>
  <c r="CE101" i="1"/>
  <c r="A102" i="1"/>
  <c r="C102" i="1"/>
  <c r="S102" i="1"/>
  <c r="T102" i="1"/>
  <c r="U102" i="1"/>
  <c r="BD102" i="1"/>
  <c r="CE102" i="1"/>
  <c r="A103" i="1"/>
  <c r="C103" i="1"/>
  <c r="S103" i="1"/>
  <c r="T103" i="1"/>
  <c r="U103" i="1"/>
  <c r="BD103" i="1"/>
  <c r="CE103" i="1"/>
  <c r="A104" i="1"/>
  <c r="C104" i="1"/>
  <c r="S104" i="1"/>
  <c r="T104" i="1"/>
  <c r="U104" i="1"/>
  <c r="BD104" i="1"/>
  <c r="CE104" i="1"/>
  <c r="A105" i="1"/>
  <c r="C105" i="1"/>
  <c r="S105" i="1"/>
  <c r="T105" i="1"/>
  <c r="U105" i="1"/>
  <c r="BD105" i="1"/>
  <c r="CE105" i="1"/>
  <c r="A106" i="1"/>
  <c r="C106" i="1"/>
  <c r="S106" i="1"/>
  <c r="T106" i="1"/>
  <c r="U106" i="1"/>
  <c r="BD106" i="1"/>
  <c r="CE106" i="1"/>
  <c r="A107" i="1"/>
  <c r="C107" i="1"/>
  <c r="S107" i="1"/>
  <c r="T107" i="1"/>
  <c r="U107" i="1"/>
  <c r="BD107" i="1"/>
  <c r="CE107" i="1"/>
  <c r="A108" i="1"/>
  <c r="C108" i="1"/>
  <c r="S108" i="1"/>
  <c r="T108" i="1"/>
  <c r="U108" i="1"/>
  <c r="BD108" i="1"/>
  <c r="CE108" i="1"/>
  <c r="A109" i="1"/>
  <c r="C109" i="1"/>
  <c r="S109" i="1"/>
  <c r="T109" i="1"/>
  <c r="U109" i="1"/>
  <c r="BD109" i="1"/>
  <c r="CE109" i="1"/>
  <c r="A110" i="1"/>
  <c r="C110" i="1"/>
  <c r="S110" i="1"/>
  <c r="T110" i="1"/>
  <c r="U110" i="1"/>
  <c r="BD110" i="1"/>
  <c r="CE110" i="1"/>
  <c r="A111" i="1"/>
  <c r="C111" i="1"/>
  <c r="S111" i="1"/>
  <c r="T111" i="1"/>
  <c r="U111" i="1"/>
  <c r="BD111" i="1"/>
  <c r="CE111" i="1"/>
  <c r="A112" i="1"/>
  <c r="C112" i="1"/>
  <c r="S112" i="1"/>
  <c r="T112" i="1"/>
  <c r="U112" i="1"/>
  <c r="BD112" i="1"/>
  <c r="CE112" i="1"/>
  <c r="A113" i="1"/>
  <c r="C113" i="1"/>
  <c r="S113" i="1"/>
  <c r="T113" i="1"/>
  <c r="U113" i="1"/>
  <c r="BD113" i="1"/>
  <c r="CE113" i="1"/>
  <c r="A114" i="1"/>
  <c r="C114" i="1"/>
  <c r="S114" i="1"/>
  <c r="T114" i="1"/>
  <c r="U114" i="1"/>
  <c r="BD114" i="1"/>
  <c r="CE114" i="1"/>
  <c r="A115" i="1"/>
  <c r="C115" i="1"/>
  <c r="S115" i="1"/>
  <c r="T115" i="1"/>
  <c r="U115" i="1"/>
  <c r="BD115" i="1"/>
  <c r="CE115" i="1"/>
  <c r="A116" i="1"/>
  <c r="C116" i="1"/>
  <c r="S116" i="1"/>
  <c r="T116" i="1"/>
  <c r="U116" i="1"/>
  <c r="BD116" i="1"/>
  <c r="CE116" i="1"/>
  <c r="A117" i="1"/>
  <c r="C117" i="1"/>
  <c r="S117" i="1"/>
  <c r="T117" i="1"/>
  <c r="U117" i="1"/>
  <c r="BD117" i="1"/>
  <c r="CE117" i="1"/>
  <c r="A118" i="1"/>
  <c r="C118" i="1"/>
  <c r="S118" i="1"/>
  <c r="T118" i="1"/>
  <c r="U118" i="1"/>
  <c r="BD118" i="1"/>
  <c r="CE118" i="1"/>
  <c r="A119" i="1"/>
  <c r="C119" i="1"/>
  <c r="S119" i="1"/>
  <c r="T119" i="1"/>
  <c r="U119" i="1"/>
  <c r="BD119" i="1"/>
  <c r="CE119" i="1"/>
  <c r="A120" i="1"/>
  <c r="C120" i="1"/>
  <c r="S120" i="1"/>
  <c r="T120" i="1"/>
  <c r="U120" i="1"/>
  <c r="BD120" i="1"/>
  <c r="CE120" i="1"/>
  <c r="A121" i="1"/>
  <c r="C121" i="1"/>
  <c r="S121" i="1"/>
  <c r="T121" i="1"/>
  <c r="U121" i="1"/>
  <c r="BD121" i="1"/>
  <c r="CE121" i="1"/>
  <c r="A122" i="1"/>
  <c r="C122" i="1"/>
  <c r="S122" i="1"/>
  <c r="T122" i="1"/>
  <c r="U122" i="1"/>
  <c r="BD122" i="1"/>
  <c r="CE122" i="1"/>
  <c r="A123" i="1"/>
  <c r="C123" i="1"/>
  <c r="S123" i="1"/>
  <c r="T123" i="1"/>
  <c r="U123" i="1"/>
  <c r="BD123" i="1"/>
  <c r="CE123" i="1"/>
  <c r="A124" i="1"/>
  <c r="C124" i="1"/>
  <c r="S124" i="1"/>
  <c r="T124" i="1"/>
  <c r="U124" i="1"/>
  <c r="BD124" i="1"/>
  <c r="CE124" i="1"/>
  <c r="A125" i="1"/>
  <c r="C125" i="1"/>
  <c r="S125" i="1"/>
  <c r="T125" i="1"/>
  <c r="U125" i="1"/>
  <c r="BD125" i="1"/>
  <c r="CE125" i="1"/>
  <c r="A126" i="1"/>
  <c r="C126" i="1"/>
  <c r="S126" i="1"/>
  <c r="T126" i="1"/>
  <c r="U126" i="1"/>
  <c r="BD126" i="1"/>
  <c r="CE126" i="1"/>
  <c r="A127" i="1"/>
  <c r="C127" i="1"/>
  <c r="S127" i="1"/>
  <c r="T127" i="1"/>
  <c r="U127" i="1"/>
  <c r="BD127" i="1"/>
  <c r="CE127" i="1"/>
  <c r="A128" i="1"/>
  <c r="C128" i="1"/>
  <c r="S128" i="1"/>
  <c r="T128" i="1"/>
  <c r="U128" i="1"/>
  <c r="BD128" i="1"/>
  <c r="CE128" i="1"/>
  <c r="A129" i="1"/>
  <c r="C129" i="1"/>
  <c r="S129" i="1"/>
  <c r="T129" i="1"/>
  <c r="U129" i="1"/>
  <c r="BD129" i="1"/>
  <c r="CE129" i="1"/>
  <c r="A130" i="1"/>
  <c r="C130" i="1"/>
  <c r="S130" i="1"/>
  <c r="T130" i="1"/>
  <c r="U130" i="1"/>
  <c r="BD130" i="1"/>
  <c r="CE130" i="1"/>
  <c r="A131" i="1"/>
  <c r="C131" i="1"/>
  <c r="S131" i="1"/>
  <c r="T131" i="1"/>
  <c r="U131" i="1"/>
  <c r="BD131" i="1"/>
  <c r="CE131" i="1"/>
  <c r="A132" i="1"/>
  <c r="C132" i="1"/>
  <c r="S132" i="1"/>
  <c r="T132" i="1"/>
  <c r="U132" i="1"/>
  <c r="BD132" i="1"/>
  <c r="CE132" i="1"/>
  <c r="A133" i="1"/>
  <c r="C133" i="1"/>
  <c r="S133" i="1"/>
  <c r="T133" i="1"/>
  <c r="U133" i="1"/>
  <c r="BD133" i="1"/>
  <c r="CE133" i="1"/>
  <c r="A134" i="1"/>
  <c r="C134" i="1"/>
  <c r="S134" i="1"/>
  <c r="T134" i="1"/>
  <c r="U134" i="1"/>
  <c r="BD134" i="1"/>
  <c r="CE134" i="1"/>
  <c r="A135" i="1"/>
  <c r="C135" i="1"/>
  <c r="S135" i="1"/>
  <c r="T135" i="1"/>
  <c r="U135" i="1"/>
  <c r="BD135" i="1"/>
  <c r="CE135" i="1"/>
  <c r="A136" i="1"/>
  <c r="C136" i="1"/>
  <c r="S136" i="1"/>
  <c r="T136" i="1"/>
  <c r="U136" i="1"/>
  <c r="BD136" i="1"/>
  <c r="CE136" i="1"/>
  <c r="A137" i="1"/>
  <c r="C137" i="1"/>
  <c r="S137" i="1"/>
  <c r="T137" i="1"/>
  <c r="U137" i="1"/>
  <c r="BD137" i="1"/>
  <c r="CE137" i="1"/>
  <c r="A138" i="1"/>
  <c r="C138" i="1"/>
  <c r="S138" i="1"/>
  <c r="T138" i="1"/>
  <c r="U138" i="1"/>
  <c r="BD138" i="1"/>
  <c r="CE138" i="1"/>
  <c r="A139" i="1"/>
  <c r="C139" i="1"/>
  <c r="S139" i="1"/>
  <c r="T139" i="1"/>
  <c r="U139" i="1"/>
  <c r="BD139" i="1"/>
  <c r="CE139" i="1"/>
  <c r="A140" i="1"/>
  <c r="C140" i="1"/>
  <c r="S140" i="1"/>
  <c r="T140" i="1"/>
  <c r="U140" i="1"/>
  <c r="BD140" i="1"/>
  <c r="CE140" i="1"/>
  <c r="A141" i="1"/>
  <c r="C141" i="1"/>
  <c r="S141" i="1"/>
  <c r="T141" i="1"/>
  <c r="U141" i="1"/>
  <c r="BD141" i="1"/>
  <c r="CE141" i="1"/>
  <c r="A142" i="1"/>
  <c r="C142" i="1"/>
  <c r="S142" i="1"/>
  <c r="T142" i="1"/>
  <c r="U142" i="1"/>
  <c r="BD142" i="1"/>
  <c r="CE142" i="1"/>
  <c r="A143" i="1"/>
  <c r="C143" i="1"/>
  <c r="S143" i="1"/>
  <c r="T143" i="1"/>
  <c r="U143" i="1"/>
  <c r="BD143" i="1"/>
  <c r="CE143" i="1"/>
  <c r="A144" i="1"/>
  <c r="C144" i="1"/>
  <c r="S144" i="1"/>
  <c r="T144" i="1"/>
  <c r="U144" i="1"/>
  <c r="BD144" i="1"/>
  <c r="CE144" i="1"/>
  <c r="A145" i="1"/>
  <c r="C145" i="1"/>
  <c r="S145" i="1"/>
  <c r="T145" i="1"/>
  <c r="U145" i="1"/>
  <c r="BD145" i="1"/>
  <c r="CE145" i="1"/>
  <c r="A146" i="1"/>
  <c r="C146" i="1"/>
  <c r="S146" i="1"/>
  <c r="T146" i="1"/>
  <c r="U146" i="1"/>
  <c r="BD146" i="1"/>
  <c r="CE146" i="1"/>
  <c r="A147" i="1"/>
  <c r="C147" i="1"/>
  <c r="S147" i="1"/>
  <c r="T147" i="1"/>
  <c r="U147" i="1"/>
  <c r="BD147" i="1"/>
  <c r="CE147" i="1"/>
  <c r="A148" i="1"/>
  <c r="C148" i="1"/>
  <c r="S148" i="1"/>
  <c r="T148" i="1"/>
  <c r="U148" i="1"/>
  <c r="BD148" i="1"/>
  <c r="CE148" i="1"/>
  <c r="A149" i="1"/>
  <c r="C149" i="1"/>
  <c r="S149" i="1"/>
  <c r="T149" i="1"/>
  <c r="U149" i="1"/>
  <c r="BD149" i="1"/>
  <c r="CE149" i="1"/>
  <c r="A150" i="1"/>
  <c r="C150" i="1"/>
  <c r="S150" i="1"/>
  <c r="T150" i="1"/>
  <c r="U150" i="1"/>
  <c r="BD150" i="1"/>
  <c r="CE150" i="1"/>
  <c r="A151" i="1"/>
  <c r="C151" i="1"/>
  <c r="S151" i="1"/>
  <c r="T151" i="1"/>
  <c r="U151" i="1"/>
  <c r="BD151" i="1"/>
  <c r="CE151" i="1"/>
  <c r="A152" i="1"/>
  <c r="C152" i="1"/>
  <c r="S152" i="1"/>
  <c r="T152" i="1"/>
  <c r="U152" i="1"/>
  <c r="BD152" i="1"/>
  <c r="CE152" i="1"/>
  <c r="A153" i="1"/>
  <c r="C153" i="1"/>
  <c r="S153" i="1"/>
  <c r="T153" i="1"/>
  <c r="U153" i="1"/>
  <c r="BD153" i="1"/>
  <c r="CE153" i="1"/>
  <c r="A154" i="1"/>
  <c r="C154" i="1"/>
  <c r="S154" i="1"/>
  <c r="T154" i="1"/>
  <c r="U154" i="1"/>
  <c r="BD154" i="1"/>
  <c r="CE154" i="1"/>
  <c r="A155" i="1"/>
  <c r="C155" i="1"/>
  <c r="S155" i="1"/>
  <c r="T155" i="1"/>
  <c r="U155" i="1"/>
  <c r="BD155" i="1"/>
  <c r="CE155" i="1"/>
  <c r="A156" i="1"/>
  <c r="C156" i="1"/>
  <c r="S156" i="1"/>
  <c r="T156" i="1"/>
  <c r="U156" i="1"/>
  <c r="BD156" i="1"/>
  <c r="CE156" i="1"/>
  <c r="A157" i="1"/>
  <c r="C157" i="1"/>
  <c r="S157" i="1"/>
  <c r="T157" i="1"/>
  <c r="U157" i="1"/>
  <c r="BD157" i="1"/>
  <c r="CE157" i="1"/>
  <c r="A158" i="1"/>
  <c r="C158" i="1"/>
  <c r="S158" i="1"/>
  <c r="T158" i="1"/>
  <c r="U158" i="1"/>
  <c r="BD158" i="1"/>
  <c r="CE158" i="1"/>
  <c r="A159" i="1"/>
  <c r="C159" i="1"/>
  <c r="S159" i="1"/>
  <c r="T159" i="1"/>
  <c r="U159" i="1"/>
  <c r="BD159" i="1"/>
  <c r="CE159" i="1"/>
  <c r="A160" i="1"/>
  <c r="C160" i="1"/>
  <c r="S160" i="1"/>
  <c r="T160" i="1"/>
  <c r="U160" i="1"/>
  <c r="BD160" i="1"/>
  <c r="CE160" i="1"/>
  <c r="A161" i="1"/>
  <c r="C161" i="1"/>
  <c r="S161" i="1"/>
  <c r="T161" i="1"/>
  <c r="U161" i="1"/>
  <c r="BD161" i="1"/>
  <c r="CE161" i="1"/>
  <c r="A162" i="1"/>
  <c r="C162" i="1"/>
  <c r="S162" i="1"/>
  <c r="T162" i="1"/>
  <c r="U162" i="1"/>
  <c r="BD162" i="1"/>
  <c r="CE162" i="1"/>
  <c r="A163" i="1"/>
  <c r="C163" i="1"/>
  <c r="S163" i="1"/>
  <c r="T163" i="1"/>
  <c r="U163" i="1"/>
  <c r="BD163" i="1"/>
  <c r="CE163" i="1"/>
  <c r="A164" i="1"/>
  <c r="C164" i="1"/>
  <c r="S164" i="1"/>
  <c r="T164" i="1"/>
  <c r="U164" i="1"/>
  <c r="BD164" i="1"/>
  <c r="CE164" i="1"/>
  <c r="A165" i="1"/>
  <c r="C165" i="1"/>
  <c r="S165" i="1"/>
  <c r="T165" i="1"/>
  <c r="U165" i="1"/>
  <c r="BD165" i="1"/>
  <c r="CE165" i="1"/>
  <c r="A166" i="1"/>
  <c r="C166" i="1"/>
  <c r="S166" i="1"/>
  <c r="T166" i="1"/>
  <c r="U166" i="1"/>
  <c r="BD166" i="1"/>
  <c r="CE166" i="1"/>
  <c r="A167" i="1"/>
  <c r="C167" i="1"/>
  <c r="S167" i="1"/>
  <c r="T167" i="1"/>
  <c r="U167" i="1"/>
  <c r="BD167" i="1"/>
  <c r="CE167" i="1"/>
  <c r="A168" i="1"/>
  <c r="C168" i="1"/>
  <c r="S168" i="1"/>
  <c r="T168" i="1"/>
  <c r="U168" i="1"/>
  <c r="BD168" i="1"/>
  <c r="CE168" i="1"/>
  <c r="A169" i="1"/>
  <c r="C169" i="1"/>
  <c r="S169" i="1"/>
  <c r="T169" i="1"/>
  <c r="U169" i="1"/>
  <c r="BD169" i="1"/>
  <c r="CE169" i="1"/>
  <c r="A170" i="1"/>
  <c r="C170" i="1"/>
  <c r="S170" i="1"/>
  <c r="T170" i="1"/>
  <c r="U170" i="1"/>
  <c r="BD170" i="1"/>
  <c r="CE170" i="1"/>
  <c r="A171" i="1"/>
  <c r="C171" i="1"/>
  <c r="S171" i="1"/>
  <c r="T171" i="1"/>
  <c r="U171" i="1"/>
  <c r="BD171" i="1"/>
  <c r="CE171" i="1"/>
  <c r="A172" i="1"/>
  <c r="C172" i="1"/>
  <c r="S172" i="1"/>
  <c r="T172" i="1"/>
  <c r="U172" i="1"/>
  <c r="BD172" i="1"/>
  <c r="CE172" i="1"/>
  <c r="A173" i="1"/>
  <c r="C173" i="1"/>
  <c r="S173" i="1"/>
  <c r="T173" i="1"/>
  <c r="U173" i="1"/>
  <c r="BD173" i="1"/>
  <c r="CE173" i="1"/>
  <c r="A174" i="1"/>
  <c r="C174" i="1"/>
  <c r="S174" i="1"/>
  <c r="T174" i="1"/>
  <c r="U174" i="1"/>
  <c r="BD174" i="1"/>
  <c r="CE174" i="1"/>
  <c r="A175" i="1"/>
  <c r="C175" i="1"/>
  <c r="S175" i="1"/>
  <c r="T175" i="1"/>
  <c r="U175" i="1"/>
  <c r="BD175" i="1"/>
  <c r="CE175" i="1"/>
  <c r="A176" i="1"/>
  <c r="C176" i="1"/>
  <c r="S176" i="1"/>
  <c r="T176" i="1"/>
  <c r="U176" i="1"/>
  <c r="BD176" i="1"/>
  <c r="CE176" i="1"/>
  <c r="A177" i="1"/>
  <c r="C177" i="1"/>
  <c r="S177" i="1"/>
  <c r="T177" i="1"/>
  <c r="U177" i="1"/>
  <c r="BD177" i="1"/>
  <c r="CE177" i="1"/>
  <c r="A178" i="1"/>
  <c r="C178" i="1"/>
  <c r="S178" i="1"/>
  <c r="T178" i="1"/>
  <c r="U178" i="1"/>
  <c r="BD178" i="1"/>
  <c r="CE178" i="1"/>
  <c r="A179" i="1"/>
  <c r="C179" i="1"/>
  <c r="S179" i="1"/>
  <c r="T179" i="1"/>
  <c r="U179" i="1"/>
  <c r="BD179" i="1"/>
  <c r="CE179" i="1"/>
  <c r="A180" i="1"/>
  <c r="C180" i="1"/>
  <c r="S180" i="1"/>
  <c r="T180" i="1"/>
  <c r="U180" i="1"/>
  <c r="BD180" i="1"/>
  <c r="CE180" i="1"/>
  <c r="A181" i="1"/>
  <c r="C181" i="1"/>
  <c r="S181" i="1"/>
  <c r="T181" i="1"/>
  <c r="U181" i="1"/>
  <c r="BD181" i="1"/>
  <c r="CE181" i="1"/>
  <c r="A182" i="1"/>
  <c r="C182" i="1"/>
  <c r="S182" i="1"/>
  <c r="T182" i="1"/>
  <c r="U182" i="1"/>
  <c r="BD182" i="1"/>
  <c r="CE182" i="1"/>
  <c r="A183" i="1"/>
  <c r="C183" i="1"/>
  <c r="S183" i="1"/>
  <c r="T183" i="1"/>
  <c r="U183" i="1"/>
  <c r="BD183" i="1"/>
  <c r="CE183" i="1"/>
  <c r="A184" i="1"/>
  <c r="C184" i="1"/>
  <c r="S184" i="1"/>
  <c r="T184" i="1"/>
  <c r="U184" i="1"/>
  <c r="BD184" i="1"/>
  <c r="CE184" i="1"/>
  <c r="A185" i="1"/>
  <c r="C185" i="1"/>
  <c r="S185" i="1"/>
  <c r="T185" i="1"/>
  <c r="U185" i="1"/>
  <c r="BD185" i="1"/>
  <c r="CE185" i="1"/>
  <c r="A186" i="1"/>
  <c r="C186" i="1"/>
  <c r="S186" i="1"/>
  <c r="T186" i="1"/>
  <c r="U186" i="1"/>
  <c r="BD186" i="1"/>
  <c r="CE186" i="1"/>
  <c r="A187" i="1"/>
  <c r="C187" i="1"/>
  <c r="S187" i="1"/>
  <c r="T187" i="1"/>
  <c r="U187" i="1"/>
  <c r="BD187" i="1"/>
  <c r="CE187" i="1"/>
  <c r="A188" i="1"/>
  <c r="C188" i="1"/>
  <c r="S188" i="1"/>
  <c r="T188" i="1"/>
  <c r="U188" i="1"/>
  <c r="BD188" i="1"/>
  <c r="CE188" i="1"/>
  <c r="A189" i="1"/>
  <c r="C189" i="1"/>
  <c r="S189" i="1"/>
  <c r="T189" i="1"/>
  <c r="U189" i="1"/>
  <c r="BD189" i="1"/>
  <c r="CE189" i="1"/>
  <c r="A190" i="1"/>
  <c r="C190" i="1"/>
  <c r="S190" i="1"/>
  <c r="T190" i="1"/>
  <c r="U190" i="1"/>
  <c r="BD190" i="1"/>
  <c r="CE190" i="1"/>
  <c r="A191" i="1"/>
  <c r="C191" i="1"/>
  <c r="S191" i="1"/>
  <c r="T191" i="1"/>
  <c r="U191" i="1"/>
  <c r="BD191" i="1"/>
  <c r="CE191" i="1"/>
  <c r="A192" i="1"/>
  <c r="C192" i="1"/>
  <c r="S192" i="1"/>
  <c r="T192" i="1"/>
  <c r="U192" i="1"/>
  <c r="BD192" i="1"/>
  <c r="CE192" i="1"/>
  <c r="A193" i="1"/>
  <c r="C193" i="1"/>
  <c r="S193" i="1"/>
  <c r="T193" i="1"/>
  <c r="U193" i="1"/>
  <c r="BD193" i="1"/>
  <c r="CE193" i="1"/>
  <c r="A194" i="1"/>
  <c r="C194" i="1"/>
  <c r="S194" i="1"/>
  <c r="T194" i="1"/>
  <c r="U194" i="1"/>
  <c r="BD194" i="1"/>
  <c r="CE194" i="1"/>
  <c r="A195" i="1"/>
  <c r="C195" i="1"/>
  <c r="S195" i="1"/>
  <c r="T195" i="1"/>
  <c r="U195" i="1"/>
  <c r="BD195" i="1"/>
  <c r="CE195" i="1"/>
  <c r="A196" i="1"/>
  <c r="C196" i="1"/>
  <c r="S196" i="1"/>
  <c r="T196" i="1"/>
  <c r="U196" i="1"/>
  <c r="BD196" i="1"/>
  <c r="CE196" i="1"/>
  <c r="A197" i="1"/>
  <c r="C197" i="1"/>
  <c r="S197" i="1"/>
  <c r="T197" i="1"/>
  <c r="U197" i="1"/>
  <c r="BD197" i="1"/>
  <c r="CE197" i="1"/>
  <c r="A198" i="1"/>
  <c r="C198" i="1"/>
  <c r="S198" i="1"/>
  <c r="T198" i="1"/>
  <c r="U198" i="1"/>
  <c r="BD198" i="1"/>
  <c r="CE198" i="1"/>
  <c r="A199" i="1"/>
  <c r="C199" i="1"/>
  <c r="S199" i="1"/>
  <c r="T199" i="1"/>
  <c r="U199" i="1"/>
  <c r="BD199" i="1"/>
  <c r="CE199" i="1"/>
  <c r="A200" i="1"/>
  <c r="C200" i="1"/>
  <c r="S200" i="1"/>
  <c r="T200" i="1"/>
  <c r="U200" i="1"/>
  <c r="BD200" i="1"/>
  <c r="CE200" i="1"/>
  <c r="A201" i="1"/>
  <c r="C201" i="1"/>
  <c r="S201" i="1"/>
  <c r="T201" i="1"/>
  <c r="U201" i="1"/>
  <c r="BD201" i="1"/>
  <c r="CE201" i="1"/>
  <c r="A202" i="1"/>
  <c r="C202" i="1"/>
  <c r="S202" i="1"/>
  <c r="T202" i="1"/>
  <c r="U202" i="1"/>
  <c r="BD202" i="1"/>
  <c r="CE202" i="1"/>
  <c r="A203" i="1"/>
  <c r="C203" i="1"/>
  <c r="S203" i="1"/>
  <c r="T203" i="1"/>
  <c r="U203" i="1"/>
  <c r="BD203" i="1"/>
  <c r="CE203" i="1"/>
  <c r="A204" i="1"/>
  <c r="C204" i="1"/>
  <c r="S204" i="1"/>
  <c r="T204" i="1"/>
  <c r="U204" i="1"/>
  <c r="BD204" i="1"/>
  <c r="CE204" i="1"/>
  <c r="A205" i="1"/>
  <c r="C205" i="1"/>
  <c r="S205" i="1"/>
  <c r="T205" i="1"/>
  <c r="U205" i="1"/>
  <c r="BD205" i="1"/>
  <c r="CE205" i="1"/>
  <c r="A206" i="1"/>
  <c r="C206" i="1"/>
  <c r="S206" i="1"/>
  <c r="T206" i="1"/>
  <c r="U206" i="1"/>
  <c r="BD206" i="1"/>
  <c r="CE206" i="1"/>
  <c r="A207" i="1"/>
  <c r="C207" i="1"/>
  <c r="S207" i="1"/>
  <c r="T207" i="1"/>
  <c r="U207" i="1"/>
  <c r="BD207" i="1"/>
  <c r="CE207" i="1"/>
  <c r="A208" i="1"/>
  <c r="C208" i="1"/>
  <c r="S208" i="1"/>
  <c r="T208" i="1"/>
  <c r="U208" i="1"/>
  <c r="BD208" i="1"/>
  <c r="CE208" i="1"/>
  <c r="A209" i="1"/>
  <c r="C209" i="1"/>
  <c r="S209" i="1"/>
  <c r="T209" i="1"/>
  <c r="U209" i="1"/>
  <c r="BD209" i="1"/>
  <c r="CE209" i="1"/>
  <c r="A210" i="1"/>
  <c r="C210" i="1"/>
  <c r="S210" i="1"/>
  <c r="T210" i="1"/>
  <c r="U210" i="1"/>
  <c r="BD210" i="1"/>
  <c r="CE210" i="1"/>
  <c r="A211" i="1"/>
  <c r="C211" i="1"/>
  <c r="S211" i="1"/>
  <c r="T211" i="1"/>
  <c r="U211" i="1"/>
  <c r="BD211" i="1"/>
  <c r="CE211" i="1"/>
  <c r="A212" i="1"/>
  <c r="C212" i="1"/>
  <c r="S212" i="1"/>
  <c r="T212" i="1"/>
  <c r="U212" i="1"/>
  <c r="BD212" i="1"/>
  <c r="CE212" i="1"/>
  <c r="A213" i="1"/>
  <c r="C213" i="1"/>
  <c r="S213" i="1"/>
  <c r="T213" i="1"/>
  <c r="U213" i="1"/>
  <c r="BD213" i="1"/>
  <c r="CE213" i="1"/>
  <c r="A214" i="1"/>
  <c r="C214" i="1"/>
  <c r="S214" i="1"/>
  <c r="T214" i="1"/>
  <c r="U214" i="1"/>
  <c r="BD214" i="1"/>
  <c r="CE214" i="1"/>
  <c r="A215" i="1"/>
  <c r="C215" i="1"/>
  <c r="S215" i="1"/>
  <c r="T215" i="1"/>
  <c r="U215" i="1"/>
  <c r="BD215" i="1"/>
  <c r="CE215" i="1"/>
  <c r="A216" i="1"/>
  <c r="C216" i="1"/>
  <c r="S216" i="1"/>
  <c r="T216" i="1"/>
  <c r="U216" i="1"/>
  <c r="BD216" i="1"/>
  <c r="CE216" i="1"/>
  <c r="A217" i="1"/>
  <c r="C217" i="1"/>
  <c r="S217" i="1"/>
  <c r="T217" i="1"/>
  <c r="U217" i="1"/>
  <c r="BD217" i="1"/>
  <c r="CE217" i="1"/>
  <c r="A218" i="1"/>
  <c r="C218" i="1"/>
  <c r="S218" i="1"/>
  <c r="T218" i="1"/>
  <c r="U218" i="1"/>
  <c r="BD218" i="1"/>
  <c r="CE218" i="1"/>
  <c r="A219" i="1"/>
  <c r="C219" i="1"/>
  <c r="S219" i="1"/>
  <c r="T219" i="1"/>
  <c r="U219" i="1"/>
  <c r="BD219" i="1"/>
  <c r="CE219" i="1"/>
  <c r="A220" i="1"/>
  <c r="C220" i="1"/>
  <c r="S220" i="1"/>
  <c r="T220" i="1"/>
  <c r="U220" i="1"/>
  <c r="BD220" i="1"/>
  <c r="CE220" i="1"/>
  <c r="A221" i="1"/>
  <c r="C221" i="1"/>
  <c r="S221" i="1"/>
  <c r="T221" i="1"/>
  <c r="U221" i="1"/>
  <c r="BD221" i="1"/>
  <c r="CE221" i="1"/>
  <c r="A222" i="1"/>
  <c r="C222" i="1"/>
  <c r="S222" i="1"/>
  <c r="T222" i="1"/>
  <c r="U222" i="1"/>
  <c r="BD222" i="1"/>
  <c r="CE222" i="1"/>
  <c r="A223" i="1"/>
  <c r="C223" i="1"/>
  <c r="S223" i="1"/>
  <c r="T223" i="1"/>
  <c r="U223" i="1"/>
  <c r="BD223" i="1"/>
  <c r="CE223" i="1"/>
  <c r="A224" i="1"/>
  <c r="C224" i="1"/>
  <c r="S224" i="1"/>
  <c r="T224" i="1"/>
  <c r="U224" i="1"/>
  <c r="BD224" i="1"/>
  <c r="CE224" i="1"/>
  <c r="A225" i="1"/>
  <c r="C225" i="1"/>
  <c r="S225" i="1"/>
  <c r="T225" i="1"/>
  <c r="U225" i="1"/>
  <c r="BD225" i="1"/>
  <c r="CE225" i="1"/>
  <c r="A226" i="1"/>
  <c r="C226" i="1"/>
  <c r="S226" i="1"/>
  <c r="T226" i="1"/>
  <c r="U226" i="1"/>
  <c r="BD226" i="1"/>
  <c r="CE226" i="1"/>
  <c r="A227" i="1"/>
  <c r="C227" i="1"/>
  <c r="S227" i="1"/>
  <c r="T227" i="1"/>
  <c r="U227" i="1"/>
  <c r="BD227" i="1"/>
  <c r="CE227" i="1"/>
  <c r="A228" i="1"/>
  <c r="C228" i="1"/>
  <c r="S228" i="1"/>
  <c r="T228" i="1"/>
  <c r="U228" i="1"/>
  <c r="BD228" i="1"/>
  <c r="CE228" i="1"/>
  <c r="A229" i="1"/>
  <c r="C229" i="1"/>
  <c r="S229" i="1"/>
  <c r="T229" i="1"/>
  <c r="U229" i="1"/>
  <c r="BD229" i="1"/>
  <c r="CE229" i="1"/>
  <c r="A230" i="1"/>
  <c r="C230" i="1"/>
  <c r="S230" i="1"/>
  <c r="T230" i="1"/>
  <c r="U230" i="1"/>
  <c r="BD230" i="1"/>
  <c r="CE230" i="1"/>
  <c r="A231" i="1"/>
  <c r="C231" i="1"/>
  <c r="S231" i="1"/>
  <c r="T231" i="1"/>
  <c r="U231" i="1"/>
  <c r="BD231" i="1"/>
  <c r="CE231" i="1"/>
  <c r="A232" i="1"/>
  <c r="C232" i="1"/>
  <c r="S232" i="1"/>
  <c r="T232" i="1"/>
  <c r="U232" i="1"/>
  <c r="BD232" i="1"/>
  <c r="CE232" i="1"/>
  <c r="A233" i="1"/>
  <c r="C233" i="1"/>
  <c r="S233" i="1"/>
  <c r="T233" i="1"/>
  <c r="U233" i="1"/>
  <c r="BD233" i="1"/>
  <c r="CE233" i="1"/>
  <c r="A234" i="1"/>
  <c r="C234" i="1"/>
  <c r="S234" i="1"/>
  <c r="T234" i="1"/>
  <c r="U234" i="1"/>
  <c r="BD234" i="1"/>
  <c r="CE234" i="1"/>
  <c r="A235" i="1"/>
  <c r="C235" i="1"/>
  <c r="S235" i="1"/>
  <c r="T235" i="1"/>
  <c r="U235" i="1"/>
  <c r="BD235" i="1"/>
  <c r="CE235" i="1"/>
  <c r="A236" i="1"/>
  <c r="C236" i="1"/>
  <c r="S236" i="1"/>
  <c r="T236" i="1"/>
  <c r="U236" i="1"/>
  <c r="BD236" i="1"/>
  <c r="CE236" i="1"/>
  <c r="A237" i="1"/>
  <c r="C237" i="1"/>
  <c r="S237" i="1"/>
  <c r="T237" i="1"/>
  <c r="U237" i="1"/>
  <c r="BD237" i="1"/>
  <c r="CE237" i="1"/>
  <c r="A238" i="1"/>
  <c r="C238" i="1"/>
  <c r="S238" i="1"/>
  <c r="T238" i="1"/>
  <c r="U238" i="1"/>
  <c r="BD238" i="1"/>
  <c r="CE238" i="1"/>
  <c r="A239" i="1"/>
  <c r="C239" i="1"/>
  <c r="S239" i="1"/>
  <c r="T239" i="1"/>
  <c r="U239" i="1"/>
  <c r="BD239" i="1"/>
  <c r="CE239" i="1"/>
  <c r="A240" i="1"/>
  <c r="C240" i="1"/>
  <c r="S240" i="1"/>
  <c r="T240" i="1"/>
  <c r="U240" i="1"/>
  <c r="BD240" i="1"/>
  <c r="CE240" i="1"/>
  <c r="A241" i="1"/>
  <c r="C241" i="1"/>
  <c r="S241" i="1"/>
  <c r="T241" i="1"/>
  <c r="U241" i="1"/>
  <c r="BD241" i="1"/>
  <c r="CE241" i="1"/>
  <c r="A242" i="1"/>
  <c r="C242" i="1"/>
  <c r="S242" i="1"/>
  <c r="T242" i="1"/>
  <c r="U242" i="1"/>
  <c r="BD242" i="1"/>
  <c r="CE242" i="1"/>
  <c r="A243" i="1"/>
  <c r="C243" i="1"/>
  <c r="S243" i="1"/>
  <c r="T243" i="1"/>
  <c r="U243" i="1"/>
  <c r="BD243" i="1"/>
  <c r="CE243" i="1"/>
  <c r="A244" i="1"/>
  <c r="C244" i="1"/>
  <c r="S244" i="1"/>
  <c r="T244" i="1"/>
  <c r="U244" i="1"/>
  <c r="BD244" i="1"/>
  <c r="CE244" i="1"/>
  <c r="A245" i="1"/>
  <c r="C245" i="1"/>
  <c r="S245" i="1"/>
  <c r="T245" i="1"/>
  <c r="U245" i="1"/>
  <c r="BD245" i="1"/>
  <c r="CE245" i="1"/>
  <c r="A246" i="1"/>
  <c r="C246" i="1"/>
  <c r="S246" i="1"/>
  <c r="T246" i="1"/>
  <c r="U246" i="1"/>
  <c r="BD246" i="1"/>
  <c r="CE246" i="1"/>
  <c r="A247" i="1"/>
  <c r="C247" i="1"/>
  <c r="S247" i="1"/>
  <c r="T247" i="1"/>
  <c r="U247" i="1"/>
  <c r="BD247" i="1"/>
  <c r="CE247" i="1"/>
  <c r="A248" i="1"/>
  <c r="C248" i="1"/>
  <c r="S248" i="1"/>
  <c r="T248" i="1"/>
  <c r="U248" i="1"/>
  <c r="BD248" i="1"/>
  <c r="CE248" i="1"/>
  <c r="A249" i="1"/>
  <c r="C249" i="1"/>
  <c r="S249" i="1"/>
  <c r="T249" i="1"/>
  <c r="U249" i="1"/>
  <c r="BD249" i="1"/>
  <c r="CE249" i="1"/>
  <c r="A250" i="1"/>
  <c r="C250" i="1"/>
  <c r="S250" i="1"/>
  <c r="T250" i="1"/>
  <c r="U250" i="1"/>
  <c r="BD250" i="1"/>
  <c r="CE250" i="1"/>
  <c r="A251" i="1"/>
  <c r="C251" i="1"/>
  <c r="S251" i="1"/>
  <c r="T251" i="1"/>
  <c r="U251" i="1"/>
  <c r="BD251" i="1"/>
  <c r="CE251" i="1"/>
  <c r="A252" i="1"/>
  <c r="C252" i="1"/>
  <c r="S252" i="1"/>
  <c r="T252" i="1"/>
  <c r="U252" i="1"/>
  <c r="BD252" i="1"/>
  <c r="CE252" i="1"/>
  <c r="A253" i="1"/>
  <c r="C253" i="1"/>
  <c r="S253" i="1"/>
  <c r="T253" i="1"/>
  <c r="U253" i="1"/>
  <c r="BD253" i="1"/>
  <c r="CE253" i="1"/>
  <c r="A254" i="1"/>
  <c r="C254" i="1"/>
  <c r="S254" i="1"/>
  <c r="T254" i="1"/>
  <c r="U254" i="1"/>
  <c r="BD254" i="1"/>
  <c r="CE254" i="1"/>
  <c r="A255" i="1"/>
  <c r="C255" i="1"/>
  <c r="S255" i="1"/>
  <c r="T255" i="1"/>
  <c r="U255" i="1"/>
  <c r="BD255" i="1"/>
  <c r="CE255" i="1"/>
  <c r="A256" i="1"/>
  <c r="C256" i="1"/>
  <c r="S256" i="1"/>
  <c r="T256" i="1"/>
  <c r="U256" i="1"/>
  <c r="BD256" i="1"/>
  <c r="CE256" i="1"/>
  <c r="A257" i="1"/>
  <c r="C257" i="1"/>
  <c r="S257" i="1"/>
  <c r="T257" i="1"/>
  <c r="U257" i="1"/>
  <c r="BD257" i="1"/>
  <c r="CE257" i="1"/>
  <c r="A258" i="1"/>
  <c r="C258" i="1"/>
  <c r="S258" i="1"/>
  <c r="T258" i="1"/>
  <c r="U258" i="1"/>
  <c r="BD258" i="1"/>
  <c r="CE258" i="1"/>
  <c r="A259" i="1"/>
  <c r="C259" i="1"/>
  <c r="S259" i="1"/>
  <c r="T259" i="1"/>
  <c r="U259" i="1"/>
  <c r="BD259" i="1"/>
  <c r="CE259" i="1"/>
  <c r="A260" i="1"/>
  <c r="C260" i="1"/>
  <c r="S260" i="1"/>
  <c r="T260" i="1"/>
  <c r="U260" i="1"/>
  <c r="BD260" i="1"/>
  <c r="CE260" i="1"/>
  <c r="A261" i="1"/>
  <c r="C261" i="1"/>
  <c r="S261" i="1"/>
  <c r="T261" i="1"/>
  <c r="U261" i="1"/>
  <c r="BD261" i="1"/>
  <c r="CE261" i="1"/>
  <c r="A262" i="1"/>
  <c r="C262" i="1"/>
  <c r="S262" i="1"/>
  <c r="T262" i="1"/>
  <c r="U262" i="1"/>
  <c r="BD262" i="1"/>
  <c r="CE262" i="1"/>
  <c r="A263" i="1"/>
  <c r="C263" i="1"/>
  <c r="S263" i="1"/>
  <c r="T263" i="1"/>
  <c r="U263" i="1"/>
  <c r="BD263" i="1"/>
  <c r="CE263" i="1"/>
  <c r="A264" i="1"/>
  <c r="C264" i="1"/>
  <c r="S264" i="1"/>
  <c r="T264" i="1"/>
  <c r="U264" i="1"/>
  <c r="BD264" i="1"/>
  <c r="CE264" i="1"/>
  <c r="A265" i="1"/>
  <c r="C265" i="1"/>
  <c r="S265" i="1"/>
  <c r="T265" i="1"/>
  <c r="U265" i="1"/>
  <c r="BD265" i="1"/>
  <c r="CE265" i="1"/>
  <c r="A266" i="1"/>
  <c r="C266" i="1"/>
  <c r="S266" i="1"/>
  <c r="T266" i="1"/>
  <c r="U266" i="1"/>
  <c r="BD266" i="1"/>
  <c r="CE266" i="1"/>
  <c r="A267" i="1"/>
  <c r="C267" i="1"/>
  <c r="S267" i="1"/>
  <c r="T267" i="1"/>
  <c r="U267" i="1"/>
  <c r="BD267" i="1"/>
  <c r="CE267" i="1"/>
  <c r="A268" i="1"/>
  <c r="C268" i="1"/>
  <c r="S268" i="1"/>
  <c r="T268" i="1"/>
  <c r="U268" i="1"/>
  <c r="BD268" i="1"/>
  <c r="CE268" i="1"/>
  <c r="A269" i="1"/>
  <c r="C269" i="1"/>
  <c r="S269" i="1"/>
  <c r="T269" i="1"/>
  <c r="U269" i="1"/>
  <c r="BD269" i="1"/>
  <c r="CE269" i="1"/>
  <c r="A270" i="1"/>
  <c r="C270" i="1"/>
  <c r="S270" i="1"/>
  <c r="T270" i="1"/>
  <c r="U270" i="1"/>
  <c r="BD270" i="1"/>
  <c r="CE270" i="1"/>
  <c r="A271" i="1"/>
  <c r="C271" i="1"/>
  <c r="S271" i="1"/>
  <c r="T271" i="1"/>
  <c r="U271" i="1"/>
  <c r="BD271" i="1"/>
  <c r="CE271" i="1"/>
  <c r="A272" i="1"/>
  <c r="C272" i="1"/>
  <c r="S272" i="1"/>
  <c r="T272" i="1"/>
  <c r="U272" i="1"/>
  <c r="BD272" i="1"/>
  <c r="CE272" i="1"/>
  <c r="A273" i="1"/>
  <c r="C273" i="1"/>
  <c r="S273" i="1"/>
  <c r="T273" i="1"/>
  <c r="U273" i="1"/>
  <c r="BD273" i="1"/>
  <c r="CE273" i="1"/>
  <c r="A274" i="1"/>
  <c r="C274" i="1"/>
  <c r="S274" i="1"/>
  <c r="T274" i="1"/>
  <c r="U274" i="1"/>
  <c r="BD274" i="1"/>
  <c r="CE274" i="1"/>
  <c r="A275" i="1"/>
  <c r="C275" i="1"/>
  <c r="S275" i="1"/>
  <c r="T275" i="1"/>
  <c r="U275" i="1"/>
  <c r="BD275" i="1"/>
  <c r="CE275" i="1"/>
  <c r="A276" i="1"/>
  <c r="C276" i="1"/>
  <c r="S276" i="1"/>
  <c r="T276" i="1"/>
  <c r="U276" i="1"/>
  <c r="BD276" i="1"/>
  <c r="CE276" i="1"/>
  <c r="A277" i="1"/>
  <c r="C277" i="1"/>
  <c r="S277" i="1"/>
  <c r="T277" i="1"/>
  <c r="U277" i="1"/>
  <c r="BD277" i="1"/>
  <c r="CE277" i="1"/>
  <c r="A278" i="1"/>
  <c r="C278" i="1"/>
  <c r="S278" i="1"/>
  <c r="T278" i="1"/>
  <c r="U278" i="1"/>
  <c r="BD278" i="1"/>
  <c r="CE278" i="1"/>
  <c r="A279" i="1"/>
  <c r="C279" i="1"/>
  <c r="S279" i="1"/>
  <c r="T279" i="1"/>
  <c r="U279" i="1"/>
  <c r="BD279" i="1"/>
  <c r="CE279" i="1"/>
  <c r="A280" i="1"/>
  <c r="C280" i="1"/>
  <c r="S280" i="1"/>
  <c r="T280" i="1"/>
  <c r="U280" i="1"/>
  <c r="BD280" i="1"/>
  <c r="CE280" i="1"/>
  <c r="A281" i="1"/>
  <c r="C281" i="1"/>
  <c r="S281" i="1"/>
  <c r="T281" i="1"/>
  <c r="U281" i="1"/>
  <c r="BD281" i="1"/>
  <c r="CE281" i="1"/>
  <c r="A282" i="1"/>
  <c r="C282" i="1"/>
  <c r="S282" i="1"/>
  <c r="T282" i="1"/>
  <c r="U282" i="1"/>
  <c r="BD282" i="1"/>
  <c r="CE282" i="1"/>
  <c r="A283" i="1"/>
  <c r="C283" i="1"/>
  <c r="S283" i="1"/>
  <c r="T283" i="1"/>
  <c r="U283" i="1"/>
  <c r="BD283" i="1"/>
  <c r="CE283" i="1"/>
  <c r="A284" i="1"/>
  <c r="C284" i="1"/>
  <c r="S284" i="1"/>
  <c r="T284" i="1"/>
  <c r="U284" i="1"/>
  <c r="BD284" i="1"/>
  <c r="CE284" i="1"/>
  <c r="A285" i="1"/>
  <c r="C285" i="1"/>
  <c r="S285" i="1"/>
  <c r="T285" i="1"/>
  <c r="U285" i="1"/>
  <c r="BD285" i="1"/>
  <c r="CE285" i="1"/>
  <c r="A286" i="1"/>
  <c r="C286" i="1"/>
  <c r="S286" i="1"/>
  <c r="T286" i="1"/>
  <c r="U286" i="1"/>
  <c r="BD286" i="1"/>
  <c r="CE286" i="1"/>
  <c r="A287" i="1"/>
  <c r="C287" i="1"/>
  <c r="S287" i="1"/>
  <c r="T287" i="1"/>
  <c r="U287" i="1"/>
  <c r="BD287" i="1"/>
  <c r="CE287" i="1"/>
  <c r="A288" i="1"/>
  <c r="C288" i="1"/>
  <c r="S288" i="1"/>
  <c r="T288" i="1"/>
  <c r="U288" i="1"/>
  <c r="BD288" i="1"/>
  <c r="CE288" i="1"/>
  <c r="A289" i="1"/>
  <c r="C289" i="1"/>
  <c r="S289" i="1"/>
  <c r="T289" i="1"/>
  <c r="U289" i="1"/>
  <c r="BD289" i="1"/>
  <c r="CE289" i="1"/>
  <c r="A290" i="1"/>
  <c r="C290" i="1"/>
  <c r="S290" i="1"/>
  <c r="T290" i="1"/>
  <c r="U290" i="1"/>
  <c r="BD290" i="1"/>
  <c r="CE290" i="1"/>
  <c r="A291" i="1"/>
  <c r="C291" i="1"/>
  <c r="S291" i="1"/>
  <c r="T291" i="1"/>
  <c r="U291" i="1"/>
  <c r="BD291" i="1"/>
  <c r="CE291" i="1"/>
  <c r="A292" i="1"/>
  <c r="C292" i="1"/>
  <c r="S292" i="1"/>
  <c r="T292" i="1"/>
  <c r="U292" i="1"/>
  <c r="BD292" i="1"/>
  <c r="CE292" i="1"/>
  <c r="A293" i="1"/>
  <c r="C293" i="1"/>
  <c r="S293" i="1"/>
  <c r="T293" i="1"/>
  <c r="U293" i="1"/>
  <c r="BD293" i="1"/>
  <c r="CE293" i="1"/>
  <c r="A294" i="1"/>
  <c r="C294" i="1"/>
  <c r="S294" i="1"/>
  <c r="T294" i="1"/>
  <c r="U294" i="1"/>
  <c r="BD294" i="1"/>
  <c r="CE294" i="1"/>
  <c r="A295" i="1"/>
  <c r="C295" i="1"/>
  <c r="S295" i="1"/>
  <c r="T295" i="1"/>
  <c r="U295" i="1"/>
  <c r="BD295" i="1"/>
  <c r="CE295" i="1"/>
  <c r="A296" i="1"/>
  <c r="C296" i="1"/>
  <c r="S296" i="1"/>
  <c r="T296" i="1"/>
  <c r="U296" i="1"/>
  <c r="BD296" i="1"/>
  <c r="CE296" i="1"/>
  <c r="A297" i="1"/>
  <c r="C297" i="1"/>
  <c r="S297" i="1"/>
  <c r="T297" i="1"/>
  <c r="U297" i="1"/>
  <c r="BD297" i="1"/>
  <c r="CE297" i="1"/>
  <c r="A298" i="1"/>
  <c r="C298" i="1"/>
  <c r="S298" i="1"/>
  <c r="T298" i="1"/>
  <c r="U298" i="1"/>
  <c r="BD298" i="1"/>
  <c r="CE298" i="1"/>
  <c r="A299" i="1"/>
  <c r="C299" i="1"/>
  <c r="S299" i="1"/>
  <c r="T299" i="1"/>
  <c r="U299" i="1"/>
  <c r="BD299" i="1"/>
  <c r="CE299" i="1"/>
  <c r="A300" i="1"/>
  <c r="C300" i="1"/>
  <c r="S300" i="1"/>
  <c r="T300" i="1"/>
  <c r="U300" i="1"/>
  <c r="BD300" i="1"/>
  <c r="CE300" i="1"/>
  <c r="A301" i="1"/>
  <c r="C301" i="1"/>
  <c r="S301" i="1"/>
  <c r="T301" i="1"/>
  <c r="U301" i="1"/>
  <c r="BD301" i="1"/>
  <c r="CE301" i="1"/>
</calcChain>
</file>

<file path=xl/sharedStrings.xml><?xml version="1.0" encoding="utf-8"?>
<sst xmlns="http://schemas.openxmlformats.org/spreadsheetml/2006/main" count="3380" uniqueCount="237">
  <si>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</si>
  <si>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</si>
  <si>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</si>
  <si>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</si>
  <si>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</si>
  <si>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</si>
  <si>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</si>
  <si>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</si>
  <si>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</si>
  <si>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</si>
  <si>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</si>
  <si>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</si>
  <si>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</si>
  <si>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</si>
  <si>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</si>
  <si>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</si>
  <si>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</si>
  <si>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</si>
  <si>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</si>
  <si>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</si>
  <si>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</si>
  <si>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</si>
  <si>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</si>
  <si>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</si>
  <si>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</si>
  <si>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</si>
  <si>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</si>
  <si>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</si>
  <si>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</si>
  <si>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</si>
  <si>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</si>
  <si>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</si>
  <si>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</si>
  <si>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</si>
  <si>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</si>
  <si>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</si>
  <si>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</si>
  <si>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</si>
  <si>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</si>
  <si>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</si>
  <si>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</si>
  <si>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</si>
  <si>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</si>
  <si>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</si>
  <si>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</si>
  <si>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</si>
  <si>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</si>
  <si>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</si>
  <si>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</si>
  <si>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</si>
  <si>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</si>
  <si>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</si>
  <si>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</si>
  <si>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</si>
  <si>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</si>
  <si>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</si>
  <si>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</si>
  <si>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</si>
  <si>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</si>
  <si>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</si>
  <si>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</si>
  <si>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</si>
  <si>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</si>
  <si>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</si>
  <si>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</si>
  <si>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</si>
  <si>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</si>
  <si>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</si>
  <si>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</si>
  <si>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</si>
  <si>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</si>
  <si>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</si>
  <si>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</si>
  <si>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</si>
  <si>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</si>
  <si>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</si>
  <si>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</si>
  <si>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</si>
  <si>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</si>
  <si>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</si>
  <si>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</si>
  <si>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</si>
  <si>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</si>
  <si>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</si>
  <si>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</si>
  <si>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</si>
  <si>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</si>
  <si>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</si>
  <si>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</si>
  <si>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</si>
  <si>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</si>
  <si>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</si>
  <si>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</si>
  <si>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</si>
  <si>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</si>
  <si>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</si>
  <si>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</si>
  <si>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</si>
  <si>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</si>
  <si>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</si>
  <si>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</si>
  <si>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</si>
  <si>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</si>
  <si>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</si>
  <si>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</si>
  <si>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</si>
  <si>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</si>
  <si>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</si>
  <si>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</si>
  <si>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</si>
  <si>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</si>
  <si>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</si>
  <si>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</si>
  <si>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</si>
  <si>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</si>
  <si>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</si>
  <si>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</si>
  <si>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</si>
  <si>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</si>
  <si>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</si>
  <si>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</si>
  <si>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</si>
  <si>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</si>
  <si>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AA</t>
  </si>
  <si>
    <t>New York</t>
  </si>
  <si>
    <t>Enroute</t>
  </si>
  <si>
    <t>None</t>
  </si>
  <si>
    <t>040:33:58.79 N</t>
  </si>
  <si>
    <t>075:29:40.92 W</t>
  </si>
  <si>
    <t>GNSS</t>
  </si>
  <si>
    <t>NoneAvailable</t>
  </si>
  <si>
    <t>RS - HP 1090 Multi Chl Radio</t>
  </si>
  <si>
    <t>123-01</t>
  </si>
  <si>
    <t>RDG</t>
  </si>
  <si>
    <t>C3</t>
  </si>
  <si>
    <t>McGuire AFB Rapcon</t>
  </si>
  <si>
    <t>UserDefinedCTV</t>
  </si>
  <si>
    <t>040:33:57.71 N</t>
  </si>
  <si>
    <t>075:29:43.31 W</t>
  </si>
  <si>
    <t>AC</t>
  </si>
  <si>
    <t>Allentown</t>
  </si>
  <si>
    <t>Terminal</t>
  </si>
  <si>
    <t>C1</t>
  </si>
  <si>
    <t>Washington</t>
  </si>
  <si>
    <t>EnrouteCTV</t>
  </si>
  <si>
    <t>AD</t>
  </si>
  <si>
    <t>Scranton-Wilkes-Barre (Suscon)</t>
  </si>
  <si>
    <t>C2</t>
  </si>
  <si>
    <t>TerminalCTV</t>
  </si>
  <si>
    <t>Reading (Spaatz)</t>
  </si>
  <si>
    <t>040:33:57.32 N</t>
  </si>
  <si>
    <t>075:29:44.86 W</t>
  </si>
  <si>
    <t>040:33:57.01 N</t>
  </si>
  <si>
    <t>075:29:46.17 W</t>
  </si>
  <si>
    <t>040:33:56.70 N</t>
  </si>
  <si>
    <t>075:29:47.10 W</t>
  </si>
  <si>
    <t>040:33:56.24 N</t>
  </si>
  <si>
    <t>075:29:48.49 W</t>
  </si>
  <si>
    <t>040:33:56.01 N</t>
  </si>
  <si>
    <t>075:29:49.26 W</t>
  </si>
  <si>
    <t>040:33:55.39 N</t>
  </si>
  <si>
    <t>075:29:50.96 W</t>
  </si>
  <si>
    <t>040:33:55.00 N</t>
  </si>
  <si>
    <t>075:29:52.12 W</t>
  </si>
  <si>
    <t>040:33:54.00 N</t>
  </si>
  <si>
    <t>075:29:54.05 W</t>
  </si>
  <si>
    <t>040:33:53.69 N</t>
  </si>
  <si>
    <t>075:29:54.51 W</t>
  </si>
  <si>
    <t>040:33:52.22 N</t>
  </si>
  <si>
    <t>075:29:56.99 W</t>
  </si>
  <si>
    <t>040:33:51.68 N</t>
  </si>
  <si>
    <t>075:29:57.91 W</t>
  </si>
  <si>
    <t>040:33:51.37 N</t>
  </si>
  <si>
    <t>075:29:58.45 W</t>
  </si>
  <si>
    <t>040:33:50.68 N</t>
  </si>
  <si>
    <t>075:29:59.77 W</t>
  </si>
  <si>
    <t>040:33:50.21 N</t>
  </si>
  <si>
    <t>075:30:00.85 W</t>
  </si>
  <si>
    <t>040:33:49.75 N</t>
  </si>
  <si>
    <t>075:30:02.01 W</t>
  </si>
  <si>
    <t>040:33:49.36 N</t>
  </si>
  <si>
    <t>075:30:03.09 W</t>
  </si>
  <si>
    <t>040:33:48.67 N</t>
  </si>
  <si>
    <t>075:30:04.63 W</t>
  </si>
  <si>
    <t>040:33:48.20 N</t>
  </si>
  <si>
    <t>075:30:05.71 W</t>
  </si>
  <si>
    <t>040:33:47.66 N</t>
  </si>
  <si>
    <t>075:30:06.87 W</t>
  </si>
  <si>
    <t>040:33:47.20 N</t>
  </si>
  <si>
    <t>075:30:08.03 W</t>
  </si>
  <si>
    <t>040:33:46.58 N</t>
  </si>
  <si>
    <t>075:30:09.19 W</t>
  </si>
  <si>
    <t>RADAR</t>
  </si>
  <si>
    <t>040:33:46.12 N</t>
  </si>
  <si>
    <t>075:30:10.35 W</t>
  </si>
  <si>
    <t>040:33:45.27 N</t>
  </si>
  <si>
    <t>075:30:11.66 W</t>
  </si>
  <si>
    <t>040:33:44.65 N</t>
  </si>
  <si>
    <t>075:30:13.21 W</t>
  </si>
  <si>
    <t>040:33:44.19 N</t>
  </si>
  <si>
    <t>075:30:14.29 W</t>
  </si>
  <si>
    <t>040:33:43.80 N</t>
  </si>
  <si>
    <t>075:30:15.45 W</t>
  </si>
  <si>
    <t>040:33:43.49 N</t>
  </si>
  <si>
    <t>075:30:16.30 W</t>
  </si>
  <si>
    <t>040:33:43.03 N</t>
  </si>
  <si>
    <t>075:30:17.46 W</t>
  </si>
  <si>
    <t>040:33:42.64 N</t>
  </si>
  <si>
    <t>075:30:18.61 W</t>
  </si>
  <si>
    <t>040:33:42.18 N</t>
  </si>
  <si>
    <t>075:30:19.54 W</t>
  </si>
  <si>
    <t>040:33:41.79 N</t>
  </si>
  <si>
    <t>075:30:20.62 W</t>
  </si>
  <si>
    <t>040:33:41.33 N</t>
  </si>
  <si>
    <t>075:30:21.94 W</t>
  </si>
  <si>
    <t>040:33:40.63 N</t>
  </si>
  <si>
    <t>075:30:23.95 W</t>
  </si>
  <si>
    <t>040:33:40.33 N</t>
  </si>
  <si>
    <t>075:30:25.03 W</t>
  </si>
  <si>
    <t>040:33:39.94 N</t>
  </si>
  <si>
    <t>075:30:26.42 W</t>
  </si>
  <si>
    <t>040:33:39.48 N</t>
  </si>
  <si>
    <t>075:30:27.27 W</t>
  </si>
  <si>
    <t>040:33:39.17 N</t>
  </si>
  <si>
    <t>075:30:28.27 W</t>
  </si>
  <si>
    <t>040:33:38.70 N</t>
  </si>
  <si>
    <t>075:30:28.97 W</t>
  </si>
  <si>
    <t>040:33:37.93 N</t>
  </si>
  <si>
    <t>075:30:30.05 W</t>
  </si>
  <si>
    <t>040:33:37.24 N</t>
  </si>
  <si>
    <t>075:30:30.74 W</t>
  </si>
  <si>
    <t>040:33:35.69 N</t>
  </si>
  <si>
    <t>075:30:31.67 W</t>
  </si>
  <si>
    <t>040:33:34.92 N</t>
  </si>
  <si>
    <t>075:30:32.06 W</t>
  </si>
  <si>
    <t>040:33:33.61 N</t>
  </si>
  <si>
    <t>075:30:32.98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</si>
</sst>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301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"09/28/2022 17:39:27.810"</f>
        <v>09/28/2022 17:39:27.810</v>
      </c>
      <c r="C2" t="str">
        <f t="shared" ref="C2:C65" si="0">"FFDFD3C0"</f>
        <v>FFDFD3C0</v>
      </c>
      <c r="D2" t="s">
        <v>123</v>
      </c>
      <c r="E2">
        <v>6</v>
      </c>
      <c r="H2">
        <v>171</v>
      </c>
      <c r="I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"17:39:27.195"</f>
        <v>17:39:27.195</v>
      </c>
      <c r="T2" t="str">
        <f>"17:39:26.695"</f>
        <v>17:39:26.695</v>
      </c>
      <c r="U2" t="str">
        <f t="shared" ref="U2:U65" si="1">"A9D612"</f>
        <v>A9D612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0</v>
      </c>
      <c r="AK2" t="s">
        <v>127</v>
      </c>
      <c r="AL2">
        <v>40.566330000000001</v>
      </c>
      <c r="AM2" t="s">
        <v>128</v>
      </c>
      <c r="AN2">
        <v>-75.494698999999997</v>
      </c>
      <c r="AO2">
        <v>100</v>
      </c>
      <c r="AP2">
        <v>200</v>
      </c>
      <c r="AQ2" t="s">
        <v>129</v>
      </c>
      <c r="AR2">
        <v>-49</v>
      </c>
      <c r="AS2">
        <v>-32</v>
      </c>
      <c r="AT2">
        <v>64</v>
      </c>
      <c r="BB2">
        <v>1200</v>
      </c>
      <c r="BC2">
        <v>0</v>
      </c>
      <c r="BD2" t="str">
        <f t="shared" ref="BD2:BD65" si="2">"N7329F  "</f>
        <v xml:space="preserve">N7329F  </v>
      </c>
      <c r="BE2">
        <v>1</v>
      </c>
      <c r="BG2">
        <v>0</v>
      </c>
      <c r="BH2">
        <v>0</v>
      </c>
      <c r="BI2">
        <v>0</v>
      </c>
      <c r="BJ2">
        <v>325</v>
      </c>
      <c r="BK2">
        <v>125</v>
      </c>
      <c r="BL2" t="s">
        <v>130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"17:39:27.199"</f>
        <v>17:39:27.199</v>
      </c>
      <c r="CF2">
        <v>199245735</v>
      </c>
      <c r="CS2">
        <v>0</v>
      </c>
      <c r="CT2">
        <v>2</v>
      </c>
      <c r="CU2">
        <v>0</v>
      </c>
      <c r="CV2">
        <v>2</v>
      </c>
      <c r="CW2">
        <v>0</v>
      </c>
      <c r="CX2">
        <v>3</v>
      </c>
      <c r="CY2">
        <v>7</v>
      </c>
      <c r="CZ2" t="s">
        <v>131</v>
      </c>
      <c r="DA2">
        <v>408</v>
      </c>
      <c r="DB2">
        <v>0</v>
      </c>
      <c r="DC2" t="s">
        <v>132</v>
      </c>
      <c r="DD2" t="s">
        <v>133</v>
      </c>
      <c r="DG2">
        <v>1416384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1</v>
      </c>
    </row>
    <row r="3" spans="1:123" x14ac:dyDescent="0.3">
      <c r="A3" t="str">
        <f>"09/28/2022 17:39:29.449"</f>
        <v>09/28/2022 17:39:29.449</v>
      </c>
      <c r="C3" t="str">
        <f t="shared" si="0"/>
        <v>FFDFD3C0</v>
      </c>
      <c r="D3" t="s">
        <v>134</v>
      </c>
      <c r="E3">
        <v>1</v>
      </c>
      <c r="F3">
        <v>3001</v>
      </c>
      <c r="G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ref="S3:S9" si="3">"17:39:29.242"</f>
        <v>17:39:29.242</v>
      </c>
      <c r="T3" t="str">
        <f t="shared" ref="T3:T9" si="4">"17:39:28.842"</f>
        <v>17:39:28.842</v>
      </c>
      <c r="U3" t="str">
        <f t="shared" si="1"/>
        <v>A9D612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0</v>
      </c>
      <c r="AK3" t="s">
        <v>137</v>
      </c>
      <c r="AL3">
        <v>40.566029999999998</v>
      </c>
      <c r="AM3" t="s">
        <v>138</v>
      </c>
      <c r="AN3">
        <v>-75.495365000000007</v>
      </c>
      <c r="AO3">
        <v>100</v>
      </c>
      <c r="AP3">
        <v>200</v>
      </c>
      <c r="AQ3" t="s">
        <v>129</v>
      </c>
      <c r="AR3">
        <v>-52</v>
      </c>
      <c r="AS3">
        <v>-26</v>
      </c>
      <c r="AT3">
        <v>64</v>
      </c>
      <c r="BB3">
        <v>1200</v>
      </c>
      <c r="BC3">
        <v>1</v>
      </c>
      <c r="BD3" t="str">
        <f t="shared" si="2"/>
        <v xml:space="preserve">N7329F  </v>
      </c>
      <c r="BE3">
        <v>1</v>
      </c>
      <c r="BG3">
        <v>0</v>
      </c>
      <c r="BH3">
        <v>0</v>
      </c>
      <c r="BI3">
        <v>0</v>
      </c>
      <c r="BJ3">
        <v>325</v>
      </c>
      <c r="BK3">
        <v>125</v>
      </c>
      <c r="BL3" t="s">
        <v>130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 t="shared" ref="CE3:CE9" si="5">"17:39:29.247"</f>
        <v>17:39:29.247</v>
      </c>
      <c r="CF3">
        <v>247272167</v>
      </c>
      <c r="CS3">
        <v>2</v>
      </c>
      <c r="CT3">
        <v>2</v>
      </c>
      <c r="CU3">
        <v>0</v>
      </c>
      <c r="CV3">
        <v>2</v>
      </c>
      <c r="CW3">
        <v>0</v>
      </c>
      <c r="CX3">
        <v>4</v>
      </c>
      <c r="CY3">
        <v>7</v>
      </c>
      <c r="CZ3" t="s">
        <v>131</v>
      </c>
      <c r="DA3">
        <v>408</v>
      </c>
      <c r="DB3">
        <v>0</v>
      </c>
      <c r="DC3" t="s">
        <v>132</v>
      </c>
      <c r="DD3" t="s">
        <v>133</v>
      </c>
      <c r="DG3">
        <v>1419592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">
      <c r="A4" t="str">
        <f t="shared" ref="A4:A9" si="6">"09/28/2022 17:39:29.496"</f>
        <v>09/28/2022 17:39:29.496</v>
      </c>
      <c r="C4" t="str">
        <f t="shared" si="0"/>
        <v>FFDFD3C0</v>
      </c>
      <c r="D4" t="s">
        <v>139</v>
      </c>
      <c r="E4">
        <v>36</v>
      </c>
      <c r="H4">
        <v>123</v>
      </c>
      <c r="I4" t="s">
        <v>140</v>
      </c>
      <c r="J4" t="s">
        <v>141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3"/>
        <v>17:39:29.242</v>
      </c>
      <c r="T4" t="str">
        <f t="shared" si="4"/>
        <v>17:39:28.842</v>
      </c>
      <c r="U4" t="str">
        <f t="shared" si="1"/>
        <v>A9D612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0</v>
      </c>
      <c r="AK4" t="s">
        <v>137</v>
      </c>
      <c r="AL4">
        <v>40.566029999999998</v>
      </c>
      <c r="AM4" t="s">
        <v>138</v>
      </c>
      <c r="AN4">
        <v>-75.495365000000007</v>
      </c>
      <c r="AO4">
        <v>100</v>
      </c>
      <c r="AP4">
        <v>200</v>
      </c>
      <c r="AQ4" t="s">
        <v>129</v>
      </c>
      <c r="AR4">
        <v>-52</v>
      </c>
      <c r="AS4">
        <v>-26</v>
      </c>
      <c r="AT4">
        <v>64</v>
      </c>
      <c r="BB4">
        <v>1200</v>
      </c>
      <c r="BC4">
        <v>1</v>
      </c>
      <c r="BD4" t="str">
        <f t="shared" si="2"/>
        <v xml:space="preserve">N7329F  </v>
      </c>
      <c r="BE4">
        <v>1</v>
      </c>
      <c r="BG4">
        <v>0</v>
      </c>
      <c r="BH4">
        <v>0</v>
      </c>
      <c r="BI4">
        <v>0</v>
      </c>
      <c r="BJ4">
        <v>325</v>
      </c>
      <c r="BK4">
        <v>125</v>
      </c>
      <c r="BL4" t="s">
        <v>130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 t="shared" si="5"/>
        <v>17:39:29.247</v>
      </c>
      <c r="CF4">
        <v>247272167</v>
      </c>
      <c r="CS4">
        <v>2</v>
      </c>
      <c r="CT4">
        <v>2</v>
      </c>
      <c r="CU4">
        <v>0</v>
      </c>
      <c r="CV4">
        <v>2</v>
      </c>
      <c r="CW4">
        <v>0</v>
      </c>
      <c r="CX4">
        <v>4</v>
      </c>
      <c r="CY4">
        <v>7</v>
      </c>
      <c r="CZ4" t="s">
        <v>131</v>
      </c>
      <c r="DA4">
        <v>408</v>
      </c>
      <c r="DB4">
        <v>0</v>
      </c>
      <c r="DC4" t="s">
        <v>132</v>
      </c>
      <c r="DD4" t="s">
        <v>133</v>
      </c>
      <c r="DG4">
        <v>1419592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 t="shared" si="6"/>
        <v>09/28/2022 17:39:29.496</v>
      </c>
      <c r="C5" t="str">
        <f t="shared" si="0"/>
        <v>FFDFD3C0</v>
      </c>
      <c r="D5" t="s">
        <v>142</v>
      </c>
      <c r="E5">
        <v>4</v>
      </c>
      <c r="F5">
        <v>1004</v>
      </c>
      <c r="G5" t="s">
        <v>143</v>
      </c>
      <c r="J5" t="s">
        <v>144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3"/>
        <v>17:39:29.242</v>
      </c>
      <c r="T5" t="str">
        <f t="shared" si="4"/>
        <v>17:39:28.842</v>
      </c>
      <c r="U5" t="str">
        <f t="shared" si="1"/>
        <v>A9D612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0</v>
      </c>
      <c r="AK5" t="s">
        <v>137</v>
      </c>
      <c r="AL5">
        <v>40.566029999999998</v>
      </c>
      <c r="AM5" t="s">
        <v>138</v>
      </c>
      <c r="AN5">
        <v>-75.495365000000007</v>
      </c>
      <c r="AO5">
        <v>100</v>
      </c>
      <c r="AP5">
        <v>200</v>
      </c>
      <c r="AQ5" t="s">
        <v>129</v>
      </c>
      <c r="AR5">
        <v>-52</v>
      </c>
      <c r="AS5">
        <v>-26</v>
      </c>
      <c r="AT5">
        <v>64</v>
      </c>
      <c r="BB5">
        <v>1200</v>
      </c>
      <c r="BC5">
        <v>1</v>
      </c>
      <c r="BD5" t="str">
        <f t="shared" si="2"/>
        <v xml:space="preserve">N7329F  </v>
      </c>
      <c r="BE5">
        <v>1</v>
      </c>
      <c r="BG5">
        <v>0</v>
      </c>
      <c r="BH5">
        <v>0</v>
      </c>
      <c r="BI5">
        <v>0</v>
      </c>
      <c r="BJ5">
        <v>325</v>
      </c>
      <c r="BK5">
        <v>125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 t="shared" si="5"/>
        <v>17:39:29.247</v>
      </c>
      <c r="CF5">
        <v>247272167</v>
      </c>
      <c r="CS5">
        <v>2</v>
      </c>
      <c r="CT5">
        <v>2</v>
      </c>
      <c r="CU5">
        <v>0</v>
      </c>
      <c r="CV5">
        <v>2</v>
      </c>
      <c r="CW5">
        <v>0</v>
      </c>
      <c r="CX5">
        <v>4</v>
      </c>
      <c r="CY5">
        <v>7</v>
      </c>
      <c r="CZ5" t="s">
        <v>131</v>
      </c>
      <c r="DA5">
        <v>408</v>
      </c>
      <c r="DB5">
        <v>0</v>
      </c>
      <c r="DC5" t="s">
        <v>132</v>
      </c>
      <c r="DD5" t="s">
        <v>133</v>
      </c>
      <c r="DG5">
        <v>1419592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 t="shared" si="6"/>
        <v>09/28/2022 17:39:29.496</v>
      </c>
      <c r="C6" t="str">
        <f t="shared" si="0"/>
        <v>FFDFD3C0</v>
      </c>
      <c r="D6" t="s">
        <v>142</v>
      </c>
      <c r="E6">
        <v>3</v>
      </c>
      <c r="F6">
        <v>1003</v>
      </c>
      <c r="G6" t="s">
        <v>124</v>
      </c>
      <c r="J6" t="s">
        <v>144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 t="shared" si="3"/>
        <v>17:39:29.242</v>
      </c>
      <c r="T6" t="str">
        <f t="shared" si="4"/>
        <v>17:39:28.842</v>
      </c>
      <c r="U6" t="str">
        <f t="shared" si="1"/>
        <v>A9D612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137</v>
      </c>
      <c r="AL6">
        <v>40.566029999999998</v>
      </c>
      <c r="AM6" t="s">
        <v>138</v>
      </c>
      <c r="AN6">
        <v>-75.495365000000007</v>
      </c>
      <c r="AO6">
        <v>100</v>
      </c>
      <c r="AP6">
        <v>200</v>
      </c>
      <c r="AQ6" t="s">
        <v>129</v>
      </c>
      <c r="AR6">
        <v>-52</v>
      </c>
      <c r="AS6">
        <v>-26</v>
      </c>
      <c r="AT6">
        <v>64</v>
      </c>
      <c r="BB6">
        <v>1200</v>
      </c>
      <c r="BC6">
        <v>1</v>
      </c>
      <c r="BD6" t="str">
        <f t="shared" si="2"/>
        <v xml:space="preserve">N7329F  </v>
      </c>
      <c r="BE6">
        <v>1</v>
      </c>
      <c r="BG6">
        <v>0</v>
      </c>
      <c r="BH6">
        <v>0</v>
      </c>
      <c r="BI6">
        <v>0</v>
      </c>
      <c r="BJ6">
        <v>325</v>
      </c>
      <c r="BK6">
        <v>125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 t="shared" si="5"/>
        <v>17:39:29.247</v>
      </c>
      <c r="CF6">
        <v>247272167</v>
      </c>
      <c r="CS6">
        <v>2</v>
      </c>
      <c r="CT6">
        <v>2</v>
      </c>
      <c r="CU6">
        <v>0</v>
      </c>
      <c r="CV6">
        <v>2</v>
      </c>
      <c r="CW6">
        <v>0</v>
      </c>
      <c r="CX6">
        <v>4</v>
      </c>
      <c r="CY6">
        <v>7</v>
      </c>
      <c r="CZ6" t="s">
        <v>131</v>
      </c>
      <c r="DA6">
        <v>408</v>
      </c>
      <c r="DB6">
        <v>0</v>
      </c>
      <c r="DC6" t="s">
        <v>132</v>
      </c>
      <c r="DD6" t="s">
        <v>133</v>
      </c>
      <c r="DG6">
        <v>1419592</v>
      </c>
      <c r="DI6">
        <v>0</v>
      </c>
      <c r="DJ6">
        <v>0</v>
      </c>
      <c r="DK6">
        <v>1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 t="shared" si="6"/>
        <v>09/28/2022 17:39:29.496</v>
      </c>
      <c r="C7" t="str">
        <f t="shared" si="0"/>
        <v>FFDFD3C0</v>
      </c>
      <c r="D7" t="s">
        <v>145</v>
      </c>
      <c r="E7">
        <v>17</v>
      </c>
      <c r="H7">
        <v>279</v>
      </c>
      <c r="I7" t="s">
        <v>146</v>
      </c>
      <c r="J7" t="s">
        <v>141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 t="shared" si="3"/>
        <v>17:39:29.242</v>
      </c>
      <c r="T7" t="str">
        <f t="shared" si="4"/>
        <v>17:39:28.842</v>
      </c>
      <c r="U7" t="str">
        <f t="shared" si="1"/>
        <v>A9D612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0</v>
      </c>
      <c r="AK7" t="s">
        <v>137</v>
      </c>
      <c r="AL7">
        <v>40.566029999999998</v>
      </c>
      <c r="AM7" t="s">
        <v>138</v>
      </c>
      <c r="AN7">
        <v>-75.495365000000007</v>
      </c>
      <c r="AO7">
        <v>100</v>
      </c>
      <c r="AP7">
        <v>200</v>
      </c>
      <c r="AQ7" t="s">
        <v>129</v>
      </c>
      <c r="AR7">
        <v>-52</v>
      </c>
      <c r="AS7">
        <v>-26</v>
      </c>
      <c r="AT7">
        <v>64</v>
      </c>
      <c r="BB7">
        <v>1200</v>
      </c>
      <c r="BC7">
        <v>1</v>
      </c>
      <c r="BD7" t="str">
        <f t="shared" si="2"/>
        <v xml:space="preserve">N7329F  </v>
      </c>
      <c r="BE7">
        <v>1</v>
      </c>
      <c r="BG7">
        <v>0</v>
      </c>
      <c r="BH7">
        <v>0</v>
      </c>
      <c r="BI7">
        <v>0</v>
      </c>
      <c r="BJ7">
        <v>325</v>
      </c>
      <c r="BK7">
        <v>125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 t="shared" si="5"/>
        <v>17:39:29.247</v>
      </c>
      <c r="CF7">
        <v>247272167</v>
      </c>
      <c r="CS7">
        <v>2</v>
      </c>
      <c r="CT7">
        <v>2</v>
      </c>
      <c r="CU7">
        <v>0</v>
      </c>
      <c r="CV7">
        <v>2</v>
      </c>
      <c r="CW7">
        <v>0</v>
      </c>
      <c r="CX7">
        <v>4</v>
      </c>
      <c r="CY7">
        <v>7</v>
      </c>
      <c r="CZ7" t="s">
        <v>131</v>
      </c>
      <c r="DA7">
        <v>408</v>
      </c>
      <c r="DB7">
        <v>0</v>
      </c>
      <c r="DC7" t="s">
        <v>132</v>
      </c>
      <c r="DD7" t="s">
        <v>133</v>
      </c>
      <c r="DG7">
        <v>1419592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3">
      <c r="A8" t="str">
        <f t="shared" si="6"/>
        <v>09/28/2022 17:39:29.496</v>
      </c>
      <c r="C8" t="str">
        <f t="shared" si="0"/>
        <v>FFDFD3C0</v>
      </c>
      <c r="D8" t="s">
        <v>147</v>
      </c>
      <c r="E8">
        <v>38</v>
      </c>
      <c r="J8" t="s">
        <v>148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 t="shared" si="3"/>
        <v>17:39:29.242</v>
      </c>
      <c r="T8" t="str">
        <f t="shared" si="4"/>
        <v>17:39:28.842</v>
      </c>
      <c r="U8" t="str">
        <f t="shared" si="1"/>
        <v>A9D612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0</v>
      </c>
      <c r="AK8" t="s">
        <v>137</v>
      </c>
      <c r="AL8">
        <v>40.566029999999998</v>
      </c>
      <c r="AM8" t="s">
        <v>138</v>
      </c>
      <c r="AN8">
        <v>-75.495365000000007</v>
      </c>
      <c r="AO8">
        <v>100</v>
      </c>
      <c r="AP8">
        <v>200</v>
      </c>
      <c r="AQ8" t="s">
        <v>129</v>
      </c>
      <c r="AR8">
        <v>-52</v>
      </c>
      <c r="AS8">
        <v>-26</v>
      </c>
      <c r="AT8">
        <v>64</v>
      </c>
      <c r="BB8">
        <v>1200</v>
      </c>
      <c r="BC8">
        <v>1</v>
      </c>
      <c r="BD8" t="str">
        <f t="shared" si="2"/>
        <v xml:space="preserve">N7329F  </v>
      </c>
      <c r="BE8">
        <v>1</v>
      </c>
      <c r="BG8">
        <v>0</v>
      </c>
      <c r="BH8">
        <v>0</v>
      </c>
      <c r="BI8">
        <v>0</v>
      </c>
      <c r="BJ8">
        <v>325</v>
      </c>
      <c r="BK8">
        <v>125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 t="shared" si="5"/>
        <v>17:39:29.247</v>
      </c>
      <c r="CF8">
        <v>247272167</v>
      </c>
      <c r="CS8">
        <v>2</v>
      </c>
      <c r="CT8">
        <v>2</v>
      </c>
      <c r="CU8">
        <v>0</v>
      </c>
      <c r="CV8">
        <v>2</v>
      </c>
      <c r="CW8">
        <v>0</v>
      </c>
      <c r="CX8">
        <v>4</v>
      </c>
      <c r="CY8">
        <v>7</v>
      </c>
      <c r="CZ8" t="s">
        <v>131</v>
      </c>
      <c r="DA8">
        <v>408</v>
      </c>
      <c r="DB8">
        <v>0</v>
      </c>
      <c r="DC8" t="s">
        <v>132</v>
      </c>
      <c r="DD8" t="s">
        <v>133</v>
      </c>
      <c r="DG8">
        <v>1419592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3">
      <c r="A9" t="str">
        <f t="shared" si="6"/>
        <v>09/28/2022 17:39:29.496</v>
      </c>
      <c r="C9" t="str">
        <f t="shared" si="0"/>
        <v>FFDFD3C0</v>
      </c>
      <c r="D9" t="s">
        <v>145</v>
      </c>
      <c r="E9">
        <v>16</v>
      </c>
      <c r="H9">
        <v>278</v>
      </c>
      <c r="I9" t="s">
        <v>149</v>
      </c>
      <c r="J9" t="s">
        <v>141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 t="shared" si="3"/>
        <v>17:39:29.242</v>
      </c>
      <c r="T9" t="str">
        <f t="shared" si="4"/>
        <v>17:39:28.842</v>
      </c>
      <c r="U9" t="str">
        <f t="shared" si="1"/>
        <v>A9D612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137</v>
      </c>
      <c r="AL9">
        <v>40.566029999999998</v>
      </c>
      <c r="AM9" t="s">
        <v>138</v>
      </c>
      <c r="AN9">
        <v>-75.495365000000007</v>
      </c>
      <c r="AO9">
        <v>100</v>
      </c>
      <c r="AP9">
        <v>200</v>
      </c>
      <c r="AQ9" t="s">
        <v>129</v>
      </c>
      <c r="AR9">
        <v>-52</v>
      </c>
      <c r="AS9">
        <v>-26</v>
      </c>
      <c r="AT9">
        <v>64</v>
      </c>
      <c r="BB9">
        <v>1200</v>
      </c>
      <c r="BC9">
        <v>1</v>
      </c>
      <c r="BD9" t="str">
        <f t="shared" si="2"/>
        <v xml:space="preserve">N7329F  </v>
      </c>
      <c r="BE9">
        <v>1</v>
      </c>
      <c r="BG9">
        <v>0</v>
      </c>
      <c r="BH9">
        <v>0</v>
      </c>
      <c r="BI9">
        <v>0</v>
      </c>
      <c r="BJ9">
        <v>325</v>
      </c>
      <c r="BK9">
        <v>125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 t="shared" si="5"/>
        <v>17:39:29.247</v>
      </c>
      <c r="CF9">
        <v>247272167</v>
      </c>
      <c r="CS9">
        <v>2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131</v>
      </c>
      <c r="DA9">
        <v>408</v>
      </c>
      <c r="DB9">
        <v>0</v>
      </c>
      <c r="DC9" t="s">
        <v>132</v>
      </c>
      <c r="DD9" t="s">
        <v>133</v>
      </c>
      <c r="DG9">
        <v>1419592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3">
      <c r="A10" t="str">
        <f>"09/28/2022 17:39:30.918"</f>
        <v>09/28/2022 17:39:30.918</v>
      </c>
      <c r="C10" t="str">
        <f t="shared" si="0"/>
        <v>FFDFD3C0</v>
      </c>
      <c r="D10" t="s">
        <v>145</v>
      </c>
      <c r="E10">
        <v>16</v>
      </c>
      <c r="H10">
        <v>278</v>
      </c>
      <c r="I10" t="s">
        <v>149</v>
      </c>
      <c r="J10" t="s">
        <v>141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ref="S10:S16" si="7">"17:39:30.742"</f>
        <v>17:39:30.742</v>
      </c>
      <c r="T10" t="str">
        <f t="shared" ref="T10:T16" si="8">"17:39:29.842"</f>
        <v>17:39:29.842</v>
      </c>
      <c r="U10" t="str">
        <f t="shared" si="1"/>
        <v>A9D612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0</v>
      </c>
      <c r="AK10" t="s">
        <v>150</v>
      </c>
      <c r="AL10">
        <v>40.565922</v>
      </c>
      <c r="AM10" t="s">
        <v>151</v>
      </c>
      <c r="AN10">
        <v>-75.495794000000004</v>
      </c>
      <c r="AO10">
        <v>100</v>
      </c>
      <c r="AP10">
        <v>200</v>
      </c>
      <c r="AQ10" t="s">
        <v>129</v>
      </c>
      <c r="AR10">
        <v>-53</v>
      </c>
      <c r="AS10">
        <v>-23</v>
      </c>
      <c r="AT10">
        <v>384</v>
      </c>
      <c r="BB10">
        <v>1200</v>
      </c>
      <c r="BC10">
        <v>1</v>
      </c>
      <c r="BD10" t="str">
        <f t="shared" si="2"/>
        <v xml:space="preserve">N7329F  </v>
      </c>
      <c r="BE10">
        <v>1</v>
      </c>
      <c r="BG10">
        <v>0</v>
      </c>
      <c r="BH10">
        <v>0</v>
      </c>
      <c r="BI10">
        <v>0</v>
      </c>
      <c r="BJ10">
        <v>225</v>
      </c>
      <c r="BK10">
        <v>25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 t="shared" ref="CE10:CE16" si="9">"17:39:30.750"</f>
        <v>17:39:30.750</v>
      </c>
      <c r="CF10">
        <v>749704240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2</v>
      </c>
      <c r="CY10">
        <v>7</v>
      </c>
      <c r="CZ10" t="s">
        <v>131</v>
      </c>
      <c r="DA10">
        <v>408</v>
      </c>
      <c r="DB10">
        <v>0</v>
      </c>
      <c r="DC10" t="s">
        <v>132</v>
      </c>
      <c r="DD10" t="s">
        <v>133</v>
      </c>
      <c r="DG10">
        <v>1422019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3">
      <c r="A11" t="str">
        <f>"09/28/2022 17:39:30.918"</f>
        <v>09/28/2022 17:39:30.918</v>
      </c>
      <c r="C11" t="str">
        <f t="shared" si="0"/>
        <v>FFDFD3C0</v>
      </c>
      <c r="D11" t="s">
        <v>147</v>
      </c>
      <c r="E11">
        <v>38</v>
      </c>
      <c r="J11" t="s">
        <v>148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7"/>
        <v>17:39:30.742</v>
      </c>
      <c r="T11" t="str">
        <f t="shared" si="8"/>
        <v>17:39:29.842</v>
      </c>
      <c r="U11" t="str">
        <f t="shared" si="1"/>
        <v>A9D612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0</v>
      </c>
      <c r="AK11" t="s">
        <v>150</v>
      </c>
      <c r="AL11">
        <v>40.565922</v>
      </c>
      <c r="AM11" t="s">
        <v>151</v>
      </c>
      <c r="AN11">
        <v>-75.495794000000004</v>
      </c>
      <c r="AO11">
        <v>100</v>
      </c>
      <c r="AP11">
        <v>200</v>
      </c>
      <c r="AQ11" t="s">
        <v>129</v>
      </c>
      <c r="AR11">
        <v>-53</v>
      </c>
      <c r="AS11">
        <v>-23</v>
      </c>
      <c r="AT11">
        <v>384</v>
      </c>
      <c r="BB11">
        <v>1200</v>
      </c>
      <c r="BC11">
        <v>1</v>
      </c>
      <c r="BD11" t="str">
        <f t="shared" si="2"/>
        <v xml:space="preserve">N7329F  </v>
      </c>
      <c r="BE11">
        <v>1</v>
      </c>
      <c r="BG11">
        <v>0</v>
      </c>
      <c r="BH11">
        <v>0</v>
      </c>
      <c r="BI11">
        <v>0</v>
      </c>
      <c r="BJ11">
        <v>225</v>
      </c>
      <c r="BK11">
        <v>25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 t="shared" si="9"/>
        <v>17:39:30.750</v>
      </c>
      <c r="CF11">
        <v>749704240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2</v>
      </c>
      <c r="CY11">
        <v>7</v>
      </c>
      <c r="CZ11" t="s">
        <v>131</v>
      </c>
      <c r="DA11">
        <v>408</v>
      </c>
      <c r="DB11">
        <v>0</v>
      </c>
      <c r="DC11" t="s">
        <v>132</v>
      </c>
      <c r="DD11" t="s">
        <v>133</v>
      </c>
      <c r="DG11">
        <v>1422019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3">
      <c r="A12" t="str">
        <f>"09/28/2022 17:39:30.918"</f>
        <v>09/28/2022 17:39:30.918</v>
      </c>
      <c r="C12" t="str">
        <f t="shared" si="0"/>
        <v>FFDFD3C0</v>
      </c>
      <c r="D12" t="s">
        <v>134</v>
      </c>
      <c r="E12">
        <v>1</v>
      </c>
      <c r="F12">
        <v>3001</v>
      </c>
      <c r="G12" t="s">
        <v>135</v>
      </c>
      <c r="J12" t="s">
        <v>136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7"/>
        <v>17:39:30.742</v>
      </c>
      <c r="T12" t="str">
        <f t="shared" si="8"/>
        <v>17:39:29.842</v>
      </c>
      <c r="U12" t="str">
        <f t="shared" si="1"/>
        <v>A9D612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0</v>
      </c>
      <c r="AK12" t="s">
        <v>150</v>
      </c>
      <c r="AL12">
        <v>40.565922</v>
      </c>
      <c r="AM12" t="s">
        <v>151</v>
      </c>
      <c r="AN12">
        <v>-75.495794000000004</v>
      </c>
      <c r="AO12">
        <v>100</v>
      </c>
      <c r="AP12">
        <v>200</v>
      </c>
      <c r="AQ12" t="s">
        <v>129</v>
      </c>
      <c r="AR12">
        <v>-53</v>
      </c>
      <c r="AS12">
        <v>-23</v>
      </c>
      <c r="AT12">
        <v>384</v>
      </c>
      <c r="BB12">
        <v>1200</v>
      </c>
      <c r="BC12">
        <v>1</v>
      </c>
      <c r="BD12" t="str">
        <f t="shared" si="2"/>
        <v xml:space="preserve">N7329F  </v>
      </c>
      <c r="BE12">
        <v>1</v>
      </c>
      <c r="BG12">
        <v>0</v>
      </c>
      <c r="BH12">
        <v>0</v>
      </c>
      <c r="BI12">
        <v>0</v>
      </c>
      <c r="BJ12">
        <v>225</v>
      </c>
      <c r="BK12">
        <v>25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 t="shared" si="9"/>
        <v>17:39:30.750</v>
      </c>
      <c r="CF12">
        <v>749704240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2</v>
      </c>
      <c r="CY12">
        <v>7</v>
      </c>
      <c r="CZ12" t="s">
        <v>131</v>
      </c>
      <c r="DA12">
        <v>408</v>
      </c>
      <c r="DB12">
        <v>0</v>
      </c>
      <c r="DC12" t="s">
        <v>132</v>
      </c>
      <c r="DD12" t="s">
        <v>133</v>
      </c>
      <c r="DG12">
        <v>1422019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3">
      <c r="A13" t="str">
        <f>"09/28/2022 17:39:30.934"</f>
        <v>09/28/2022 17:39:30.934</v>
      </c>
      <c r="C13" t="str">
        <f t="shared" si="0"/>
        <v>FFDFD3C0</v>
      </c>
      <c r="D13" t="s">
        <v>139</v>
      </c>
      <c r="E13">
        <v>36</v>
      </c>
      <c r="H13">
        <v>123</v>
      </c>
      <c r="I13" t="s">
        <v>140</v>
      </c>
      <c r="J13" t="s">
        <v>141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7"/>
        <v>17:39:30.742</v>
      </c>
      <c r="T13" t="str">
        <f t="shared" si="8"/>
        <v>17:39:29.842</v>
      </c>
      <c r="U13" t="str">
        <f t="shared" si="1"/>
        <v>A9D612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0</v>
      </c>
      <c r="AK13" t="s">
        <v>150</v>
      </c>
      <c r="AL13">
        <v>40.565922</v>
      </c>
      <c r="AM13" t="s">
        <v>151</v>
      </c>
      <c r="AN13">
        <v>-75.495794000000004</v>
      </c>
      <c r="AO13">
        <v>100</v>
      </c>
      <c r="AP13">
        <v>200</v>
      </c>
      <c r="AQ13" t="s">
        <v>129</v>
      </c>
      <c r="AR13">
        <v>-53</v>
      </c>
      <c r="AS13">
        <v>-23</v>
      </c>
      <c r="AT13">
        <v>384</v>
      </c>
      <c r="BB13">
        <v>1200</v>
      </c>
      <c r="BC13">
        <v>1</v>
      </c>
      <c r="BD13" t="str">
        <f t="shared" si="2"/>
        <v xml:space="preserve">N7329F  </v>
      </c>
      <c r="BE13">
        <v>1</v>
      </c>
      <c r="BG13">
        <v>0</v>
      </c>
      <c r="BH13">
        <v>0</v>
      </c>
      <c r="BI13">
        <v>0</v>
      </c>
      <c r="BJ13">
        <v>225</v>
      </c>
      <c r="BK13">
        <v>25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 t="shared" si="9"/>
        <v>17:39:30.750</v>
      </c>
      <c r="CF13">
        <v>749704240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2</v>
      </c>
      <c r="CY13">
        <v>7</v>
      </c>
      <c r="CZ13" t="s">
        <v>131</v>
      </c>
      <c r="DA13">
        <v>408</v>
      </c>
      <c r="DB13">
        <v>0</v>
      </c>
      <c r="DC13" t="s">
        <v>132</v>
      </c>
      <c r="DD13" t="s">
        <v>133</v>
      </c>
      <c r="DG13">
        <v>1422019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3">
      <c r="A14" t="str">
        <f>"09/28/2022 17:39:30.949"</f>
        <v>09/28/2022 17:39:30.949</v>
      </c>
      <c r="C14" t="str">
        <f t="shared" si="0"/>
        <v>FFDFD3C0</v>
      </c>
      <c r="D14" t="s">
        <v>142</v>
      </c>
      <c r="E14">
        <v>4</v>
      </c>
      <c r="F14">
        <v>1004</v>
      </c>
      <c r="G14" t="s">
        <v>143</v>
      </c>
      <c r="J14" t="s">
        <v>144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 t="shared" si="7"/>
        <v>17:39:30.742</v>
      </c>
      <c r="T14" t="str">
        <f t="shared" si="8"/>
        <v>17:39:29.842</v>
      </c>
      <c r="U14" t="str">
        <f t="shared" si="1"/>
        <v>A9D612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0</v>
      </c>
      <c r="AK14" t="s">
        <v>150</v>
      </c>
      <c r="AL14">
        <v>40.565922</v>
      </c>
      <c r="AM14" t="s">
        <v>151</v>
      </c>
      <c r="AN14">
        <v>-75.495794000000004</v>
      </c>
      <c r="AO14">
        <v>100</v>
      </c>
      <c r="AP14">
        <v>200</v>
      </c>
      <c r="AQ14" t="s">
        <v>129</v>
      </c>
      <c r="AR14">
        <v>-53</v>
      </c>
      <c r="AS14">
        <v>-23</v>
      </c>
      <c r="AT14">
        <v>384</v>
      </c>
      <c r="BB14">
        <v>1200</v>
      </c>
      <c r="BC14">
        <v>1</v>
      </c>
      <c r="BD14" t="str">
        <f t="shared" si="2"/>
        <v xml:space="preserve">N7329F  </v>
      </c>
      <c r="BE14">
        <v>1</v>
      </c>
      <c r="BG14">
        <v>0</v>
      </c>
      <c r="BH14">
        <v>0</v>
      </c>
      <c r="BI14">
        <v>0</v>
      </c>
      <c r="BJ14">
        <v>225</v>
      </c>
      <c r="BK14">
        <v>25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 t="shared" si="9"/>
        <v>17:39:30.750</v>
      </c>
      <c r="CF14">
        <v>749704240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2</v>
      </c>
      <c r="CY14">
        <v>7</v>
      </c>
      <c r="CZ14" t="s">
        <v>131</v>
      </c>
      <c r="DA14">
        <v>408</v>
      </c>
      <c r="DB14">
        <v>0</v>
      </c>
      <c r="DC14" t="s">
        <v>132</v>
      </c>
      <c r="DD14" t="s">
        <v>133</v>
      </c>
      <c r="DG14">
        <v>1422019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3">
      <c r="A15" t="str">
        <f>"09/28/2022 17:39:30.949"</f>
        <v>09/28/2022 17:39:30.949</v>
      </c>
      <c r="C15" t="str">
        <f t="shared" si="0"/>
        <v>FFDFD3C0</v>
      </c>
      <c r="D15" t="s">
        <v>142</v>
      </c>
      <c r="E15">
        <v>3</v>
      </c>
      <c r="F15">
        <v>1003</v>
      </c>
      <c r="G15" t="s">
        <v>124</v>
      </c>
      <c r="J15" t="s">
        <v>144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 t="shared" si="7"/>
        <v>17:39:30.742</v>
      </c>
      <c r="T15" t="str">
        <f t="shared" si="8"/>
        <v>17:39:29.842</v>
      </c>
      <c r="U15" t="str">
        <f t="shared" si="1"/>
        <v>A9D612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0</v>
      </c>
      <c r="AK15" t="s">
        <v>150</v>
      </c>
      <c r="AL15">
        <v>40.565922</v>
      </c>
      <c r="AM15" t="s">
        <v>151</v>
      </c>
      <c r="AN15">
        <v>-75.495794000000004</v>
      </c>
      <c r="AO15">
        <v>100</v>
      </c>
      <c r="AP15">
        <v>200</v>
      </c>
      <c r="AQ15" t="s">
        <v>129</v>
      </c>
      <c r="AR15">
        <v>-53</v>
      </c>
      <c r="AS15">
        <v>-23</v>
      </c>
      <c r="AT15">
        <v>384</v>
      </c>
      <c r="BB15">
        <v>1200</v>
      </c>
      <c r="BC15">
        <v>1</v>
      </c>
      <c r="BD15" t="str">
        <f t="shared" si="2"/>
        <v xml:space="preserve">N7329F  </v>
      </c>
      <c r="BE15">
        <v>1</v>
      </c>
      <c r="BG15">
        <v>0</v>
      </c>
      <c r="BH15">
        <v>0</v>
      </c>
      <c r="BI15">
        <v>0</v>
      </c>
      <c r="BJ15">
        <v>225</v>
      </c>
      <c r="BK15">
        <v>25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 t="shared" si="9"/>
        <v>17:39:30.750</v>
      </c>
      <c r="CF15">
        <v>749704240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2</v>
      </c>
      <c r="CY15">
        <v>7</v>
      </c>
      <c r="CZ15" t="s">
        <v>131</v>
      </c>
      <c r="DA15">
        <v>408</v>
      </c>
      <c r="DB15">
        <v>0</v>
      </c>
      <c r="DC15" t="s">
        <v>132</v>
      </c>
      <c r="DD15" t="s">
        <v>133</v>
      </c>
      <c r="DG15">
        <v>1422019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3">
      <c r="A16" t="str">
        <f>"09/28/2022 17:39:30.949"</f>
        <v>09/28/2022 17:39:30.949</v>
      </c>
      <c r="C16" t="str">
        <f t="shared" si="0"/>
        <v>FFDFD3C0</v>
      </c>
      <c r="D16" t="s">
        <v>145</v>
      </c>
      <c r="E16">
        <v>17</v>
      </c>
      <c r="H16">
        <v>279</v>
      </c>
      <c r="I16" t="s">
        <v>146</v>
      </c>
      <c r="J16" t="s">
        <v>141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 t="shared" si="7"/>
        <v>17:39:30.742</v>
      </c>
      <c r="T16" t="str">
        <f t="shared" si="8"/>
        <v>17:39:29.842</v>
      </c>
      <c r="U16" t="str">
        <f t="shared" si="1"/>
        <v>A9D612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0</v>
      </c>
      <c r="AK16" t="s">
        <v>150</v>
      </c>
      <c r="AL16">
        <v>40.565922</v>
      </c>
      <c r="AM16" t="s">
        <v>151</v>
      </c>
      <c r="AN16">
        <v>-75.495794000000004</v>
      </c>
      <c r="AO16">
        <v>100</v>
      </c>
      <c r="AP16">
        <v>200</v>
      </c>
      <c r="AQ16" t="s">
        <v>129</v>
      </c>
      <c r="AR16">
        <v>-53</v>
      </c>
      <c r="AS16">
        <v>-23</v>
      </c>
      <c r="AT16">
        <v>384</v>
      </c>
      <c r="BB16">
        <v>1200</v>
      </c>
      <c r="BC16">
        <v>1</v>
      </c>
      <c r="BD16" t="str">
        <f t="shared" si="2"/>
        <v xml:space="preserve">N7329F  </v>
      </c>
      <c r="BE16">
        <v>1</v>
      </c>
      <c r="BG16">
        <v>0</v>
      </c>
      <c r="BH16">
        <v>0</v>
      </c>
      <c r="BI16">
        <v>0</v>
      </c>
      <c r="BJ16">
        <v>225</v>
      </c>
      <c r="BK16">
        <v>25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 t="shared" si="9"/>
        <v>17:39:30.750</v>
      </c>
      <c r="CF16">
        <v>749704240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2</v>
      </c>
      <c r="CY16">
        <v>7</v>
      </c>
      <c r="CZ16" t="s">
        <v>131</v>
      </c>
      <c r="DA16">
        <v>408</v>
      </c>
      <c r="DB16">
        <v>0</v>
      </c>
      <c r="DC16" t="s">
        <v>132</v>
      </c>
      <c r="DD16" t="s">
        <v>133</v>
      </c>
      <c r="DG16">
        <v>1422019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3">
      <c r="A17" t="str">
        <f t="shared" ref="A17:A23" si="10">"09/28/2022 17:39:32.028"</f>
        <v>09/28/2022 17:39:32.028</v>
      </c>
      <c r="C17" t="str">
        <f t="shared" si="0"/>
        <v>FFDFD3C0</v>
      </c>
      <c r="D17" t="s">
        <v>147</v>
      </c>
      <c r="E17">
        <v>38</v>
      </c>
      <c r="J17" t="s">
        <v>148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 t="shared" ref="S17:S23" si="11">"17:39:31.719"</f>
        <v>17:39:31.719</v>
      </c>
      <c r="T17" t="str">
        <f t="shared" ref="T17:T23" si="12">"17:39:29.819"</f>
        <v>17:39:29.819</v>
      </c>
      <c r="U17" t="str">
        <f t="shared" si="1"/>
        <v>A9D612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0</v>
      </c>
      <c r="AK17" t="s">
        <v>152</v>
      </c>
      <c r="AL17">
        <v>40.565835999999997</v>
      </c>
      <c r="AM17" t="s">
        <v>153</v>
      </c>
      <c r="AN17">
        <v>-75.496159000000006</v>
      </c>
      <c r="AO17">
        <v>100</v>
      </c>
      <c r="AP17">
        <v>200</v>
      </c>
      <c r="AQ17" t="s">
        <v>129</v>
      </c>
      <c r="AR17">
        <v>-53</v>
      </c>
      <c r="AS17">
        <v>-23</v>
      </c>
      <c r="AT17">
        <v>384</v>
      </c>
      <c r="BB17">
        <v>1200</v>
      </c>
      <c r="BC17">
        <v>1</v>
      </c>
      <c r="BD17" t="str">
        <f t="shared" si="2"/>
        <v xml:space="preserve">N7329F  </v>
      </c>
      <c r="BE17">
        <v>1</v>
      </c>
      <c r="BG17">
        <v>0</v>
      </c>
      <c r="BH17">
        <v>0</v>
      </c>
      <c r="BI17">
        <v>0</v>
      </c>
      <c r="BJ17">
        <v>225</v>
      </c>
      <c r="BK17">
        <v>25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 t="shared" ref="CE17:CE23" si="13">"17:39:31.726"</f>
        <v>17:39:31.726</v>
      </c>
      <c r="CF17">
        <v>726203197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2</v>
      </c>
      <c r="CY17">
        <v>7</v>
      </c>
      <c r="CZ17" t="s">
        <v>131</v>
      </c>
      <c r="DA17">
        <v>408</v>
      </c>
      <c r="DB17">
        <v>0</v>
      </c>
      <c r="DC17" t="s">
        <v>132</v>
      </c>
      <c r="DD17" t="s">
        <v>133</v>
      </c>
      <c r="DG17">
        <v>1423512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3">
      <c r="A18" t="str">
        <f t="shared" si="10"/>
        <v>09/28/2022 17:39:32.028</v>
      </c>
      <c r="C18" t="str">
        <f t="shared" si="0"/>
        <v>FFDFD3C0</v>
      </c>
      <c r="D18" t="s">
        <v>134</v>
      </c>
      <c r="E18">
        <v>1</v>
      </c>
      <c r="F18">
        <v>3001</v>
      </c>
      <c r="G18" t="s">
        <v>135</v>
      </c>
      <c r="J18" t="s">
        <v>136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si="11"/>
        <v>17:39:31.719</v>
      </c>
      <c r="T18" t="str">
        <f t="shared" si="12"/>
        <v>17:39:29.819</v>
      </c>
      <c r="U18" t="str">
        <f t="shared" si="1"/>
        <v>A9D612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0</v>
      </c>
      <c r="AK18" t="s">
        <v>152</v>
      </c>
      <c r="AL18">
        <v>40.565835999999997</v>
      </c>
      <c r="AM18" t="s">
        <v>153</v>
      </c>
      <c r="AN18">
        <v>-75.496159000000006</v>
      </c>
      <c r="AO18">
        <v>100</v>
      </c>
      <c r="AP18">
        <v>200</v>
      </c>
      <c r="AQ18" t="s">
        <v>129</v>
      </c>
      <c r="AR18">
        <v>-53</v>
      </c>
      <c r="AS18">
        <v>-23</v>
      </c>
      <c r="AT18">
        <v>384</v>
      </c>
      <c r="BB18">
        <v>1200</v>
      </c>
      <c r="BC18">
        <v>1</v>
      </c>
      <c r="BD18" t="str">
        <f t="shared" si="2"/>
        <v xml:space="preserve">N7329F  </v>
      </c>
      <c r="BE18">
        <v>1</v>
      </c>
      <c r="BG18">
        <v>0</v>
      </c>
      <c r="BH18">
        <v>0</v>
      </c>
      <c r="BI18">
        <v>0</v>
      </c>
      <c r="BJ18">
        <v>225</v>
      </c>
      <c r="BK18">
        <v>25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 t="shared" si="13"/>
        <v>17:39:31.726</v>
      </c>
      <c r="CF18">
        <v>726203197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2</v>
      </c>
      <c r="CY18">
        <v>7</v>
      </c>
      <c r="CZ18" t="s">
        <v>131</v>
      </c>
      <c r="DA18">
        <v>408</v>
      </c>
      <c r="DB18">
        <v>0</v>
      </c>
      <c r="DC18" t="s">
        <v>132</v>
      </c>
      <c r="DD18" t="s">
        <v>133</v>
      </c>
      <c r="DG18">
        <v>1423512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3">
      <c r="A19" t="str">
        <f t="shared" si="10"/>
        <v>09/28/2022 17:39:32.028</v>
      </c>
      <c r="C19" t="str">
        <f t="shared" si="0"/>
        <v>FFDFD3C0</v>
      </c>
      <c r="D19" t="s">
        <v>139</v>
      </c>
      <c r="E19">
        <v>36</v>
      </c>
      <c r="H19">
        <v>123</v>
      </c>
      <c r="I19" t="s">
        <v>140</v>
      </c>
      <c r="J19" t="s">
        <v>141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11"/>
        <v>17:39:31.719</v>
      </c>
      <c r="T19" t="str">
        <f t="shared" si="12"/>
        <v>17:39:29.819</v>
      </c>
      <c r="U19" t="str">
        <f t="shared" si="1"/>
        <v>A9D612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0</v>
      </c>
      <c r="AK19" t="s">
        <v>152</v>
      </c>
      <c r="AL19">
        <v>40.565835999999997</v>
      </c>
      <c r="AM19" t="s">
        <v>153</v>
      </c>
      <c r="AN19">
        <v>-75.496159000000006</v>
      </c>
      <c r="AO19">
        <v>100</v>
      </c>
      <c r="AP19">
        <v>200</v>
      </c>
      <c r="AQ19" t="s">
        <v>129</v>
      </c>
      <c r="AR19">
        <v>-53</v>
      </c>
      <c r="AS19">
        <v>-23</v>
      </c>
      <c r="AT19">
        <v>384</v>
      </c>
      <c r="BB19">
        <v>1200</v>
      </c>
      <c r="BC19">
        <v>1</v>
      </c>
      <c r="BD19" t="str">
        <f t="shared" si="2"/>
        <v xml:space="preserve">N7329F  </v>
      </c>
      <c r="BE19">
        <v>1</v>
      </c>
      <c r="BG19">
        <v>0</v>
      </c>
      <c r="BH19">
        <v>0</v>
      </c>
      <c r="BI19">
        <v>0</v>
      </c>
      <c r="BJ19">
        <v>225</v>
      </c>
      <c r="BK19">
        <v>25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 t="shared" si="13"/>
        <v>17:39:31.726</v>
      </c>
      <c r="CF19">
        <v>726203197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2</v>
      </c>
      <c r="CY19">
        <v>7</v>
      </c>
      <c r="CZ19" t="s">
        <v>131</v>
      </c>
      <c r="DA19">
        <v>408</v>
      </c>
      <c r="DB19">
        <v>0</v>
      </c>
      <c r="DC19" t="s">
        <v>132</v>
      </c>
      <c r="DD19" t="s">
        <v>133</v>
      </c>
      <c r="DG19">
        <v>1423512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3">
      <c r="A20" t="str">
        <f t="shared" si="10"/>
        <v>09/28/2022 17:39:32.028</v>
      </c>
      <c r="C20" t="str">
        <f t="shared" si="0"/>
        <v>FFDFD3C0</v>
      </c>
      <c r="D20" t="s">
        <v>142</v>
      </c>
      <c r="E20">
        <v>4</v>
      </c>
      <c r="F20">
        <v>1004</v>
      </c>
      <c r="G20" t="s">
        <v>143</v>
      </c>
      <c r="J20" t="s">
        <v>144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11"/>
        <v>17:39:31.719</v>
      </c>
      <c r="T20" t="str">
        <f t="shared" si="12"/>
        <v>17:39:29.819</v>
      </c>
      <c r="U20" t="str">
        <f t="shared" si="1"/>
        <v>A9D612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0</v>
      </c>
      <c r="AK20" t="s">
        <v>152</v>
      </c>
      <c r="AL20">
        <v>40.565835999999997</v>
      </c>
      <c r="AM20" t="s">
        <v>153</v>
      </c>
      <c r="AN20">
        <v>-75.496159000000006</v>
      </c>
      <c r="AO20">
        <v>100</v>
      </c>
      <c r="AP20">
        <v>200</v>
      </c>
      <c r="AQ20" t="s">
        <v>129</v>
      </c>
      <c r="AR20">
        <v>-53</v>
      </c>
      <c r="AS20">
        <v>-23</v>
      </c>
      <c r="AT20">
        <v>384</v>
      </c>
      <c r="BB20">
        <v>1200</v>
      </c>
      <c r="BC20">
        <v>1</v>
      </c>
      <c r="BD20" t="str">
        <f t="shared" si="2"/>
        <v xml:space="preserve">N7329F  </v>
      </c>
      <c r="BE20">
        <v>1</v>
      </c>
      <c r="BG20">
        <v>0</v>
      </c>
      <c r="BH20">
        <v>0</v>
      </c>
      <c r="BI20">
        <v>0</v>
      </c>
      <c r="BJ20">
        <v>225</v>
      </c>
      <c r="BK20">
        <v>25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 t="shared" si="13"/>
        <v>17:39:31.726</v>
      </c>
      <c r="CF20">
        <v>726203197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2</v>
      </c>
      <c r="CY20">
        <v>7</v>
      </c>
      <c r="CZ20" t="s">
        <v>131</v>
      </c>
      <c r="DA20">
        <v>408</v>
      </c>
      <c r="DB20">
        <v>0</v>
      </c>
      <c r="DC20" t="s">
        <v>132</v>
      </c>
      <c r="DD20" t="s">
        <v>133</v>
      </c>
      <c r="DG20">
        <v>1423512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3">
      <c r="A21" t="str">
        <f t="shared" si="10"/>
        <v>09/28/2022 17:39:32.028</v>
      </c>
      <c r="C21" t="str">
        <f t="shared" si="0"/>
        <v>FFDFD3C0</v>
      </c>
      <c r="D21" t="s">
        <v>142</v>
      </c>
      <c r="E21">
        <v>3</v>
      </c>
      <c r="F21">
        <v>1003</v>
      </c>
      <c r="G21" t="s">
        <v>124</v>
      </c>
      <c r="J21" t="s">
        <v>144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 t="shared" si="11"/>
        <v>17:39:31.719</v>
      </c>
      <c r="T21" t="str">
        <f t="shared" si="12"/>
        <v>17:39:29.819</v>
      </c>
      <c r="U21" t="str">
        <f t="shared" si="1"/>
        <v>A9D612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0</v>
      </c>
      <c r="AK21" t="s">
        <v>152</v>
      </c>
      <c r="AL21">
        <v>40.565835999999997</v>
      </c>
      <c r="AM21" t="s">
        <v>153</v>
      </c>
      <c r="AN21">
        <v>-75.496159000000006</v>
      </c>
      <c r="AO21">
        <v>100</v>
      </c>
      <c r="AP21">
        <v>200</v>
      </c>
      <c r="AQ21" t="s">
        <v>129</v>
      </c>
      <c r="AR21">
        <v>-53</v>
      </c>
      <c r="AS21">
        <v>-23</v>
      </c>
      <c r="AT21">
        <v>384</v>
      </c>
      <c r="BB21">
        <v>1200</v>
      </c>
      <c r="BC21">
        <v>1</v>
      </c>
      <c r="BD21" t="str">
        <f t="shared" si="2"/>
        <v xml:space="preserve">N7329F  </v>
      </c>
      <c r="BE21">
        <v>1</v>
      </c>
      <c r="BG21">
        <v>0</v>
      </c>
      <c r="BH21">
        <v>0</v>
      </c>
      <c r="BI21">
        <v>0</v>
      </c>
      <c r="BJ21">
        <v>225</v>
      </c>
      <c r="BK21">
        <v>25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 t="shared" si="13"/>
        <v>17:39:31.726</v>
      </c>
      <c r="CF21">
        <v>726203197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2</v>
      </c>
      <c r="CY21">
        <v>7</v>
      </c>
      <c r="CZ21" t="s">
        <v>131</v>
      </c>
      <c r="DA21">
        <v>408</v>
      </c>
      <c r="DB21">
        <v>0</v>
      </c>
      <c r="DC21" t="s">
        <v>132</v>
      </c>
      <c r="DD21" t="s">
        <v>133</v>
      </c>
      <c r="DG21">
        <v>1423512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3">
      <c r="A22" t="str">
        <f t="shared" si="10"/>
        <v>09/28/2022 17:39:32.028</v>
      </c>
      <c r="C22" t="str">
        <f t="shared" si="0"/>
        <v>FFDFD3C0</v>
      </c>
      <c r="D22" t="s">
        <v>145</v>
      </c>
      <c r="E22">
        <v>17</v>
      </c>
      <c r="H22">
        <v>279</v>
      </c>
      <c r="I22" t="s">
        <v>146</v>
      </c>
      <c r="J22" t="s">
        <v>141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 t="shared" si="11"/>
        <v>17:39:31.719</v>
      </c>
      <c r="T22" t="str">
        <f t="shared" si="12"/>
        <v>17:39:29.819</v>
      </c>
      <c r="U22" t="str">
        <f t="shared" si="1"/>
        <v>A9D612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0</v>
      </c>
      <c r="AK22" t="s">
        <v>152</v>
      </c>
      <c r="AL22">
        <v>40.565835999999997</v>
      </c>
      <c r="AM22" t="s">
        <v>153</v>
      </c>
      <c r="AN22">
        <v>-75.496159000000006</v>
      </c>
      <c r="AO22">
        <v>100</v>
      </c>
      <c r="AP22">
        <v>200</v>
      </c>
      <c r="AQ22" t="s">
        <v>129</v>
      </c>
      <c r="AR22">
        <v>-53</v>
      </c>
      <c r="AS22">
        <v>-23</v>
      </c>
      <c r="AT22">
        <v>384</v>
      </c>
      <c r="BB22">
        <v>1200</v>
      </c>
      <c r="BC22">
        <v>1</v>
      </c>
      <c r="BD22" t="str">
        <f t="shared" si="2"/>
        <v xml:space="preserve">N7329F  </v>
      </c>
      <c r="BE22">
        <v>1</v>
      </c>
      <c r="BG22">
        <v>0</v>
      </c>
      <c r="BH22">
        <v>0</v>
      </c>
      <c r="BI22">
        <v>0</v>
      </c>
      <c r="BJ22">
        <v>225</v>
      </c>
      <c r="BK22">
        <v>25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 t="shared" si="13"/>
        <v>17:39:31.726</v>
      </c>
      <c r="CF22">
        <v>726203197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2</v>
      </c>
      <c r="CY22">
        <v>7</v>
      </c>
      <c r="CZ22" t="s">
        <v>131</v>
      </c>
      <c r="DA22">
        <v>408</v>
      </c>
      <c r="DB22">
        <v>0</v>
      </c>
      <c r="DC22" t="s">
        <v>132</v>
      </c>
      <c r="DD22" t="s">
        <v>133</v>
      </c>
      <c r="DG22">
        <v>1423512</v>
      </c>
      <c r="DI22">
        <v>0</v>
      </c>
      <c r="DJ22">
        <v>0</v>
      </c>
      <c r="DK22">
        <v>1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3">
      <c r="A23" t="str">
        <f t="shared" si="10"/>
        <v>09/28/2022 17:39:32.028</v>
      </c>
      <c r="C23" t="str">
        <f t="shared" si="0"/>
        <v>FFDFD3C0</v>
      </c>
      <c r="D23" t="s">
        <v>145</v>
      </c>
      <c r="E23">
        <v>16</v>
      </c>
      <c r="H23">
        <v>278</v>
      </c>
      <c r="I23" t="s">
        <v>149</v>
      </c>
      <c r="J23" t="s">
        <v>141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 t="shared" si="11"/>
        <v>17:39:31.719</v>
      </c>
      <c r="T23" t="str">
        <f t="shared" si="12"/>
        <v>17:39:29.819</v>
      </c>
      <c r="U23" t="str">
        <f t="shared" si="1"/>
        <v>A9D612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0</v>
      </c>
      <c r="AK23" t="s">
        <v>152</v>
      </c>
      <c r="AL23">
        <v>40.565835999999997</v>
      </c>
      <c r="AM23" t="s">
        <v>153</v>
      </c>
      <c r="AN23">
        <v>-75.496159000000006</v>
      </c>
      <c r="AO23">
        <v>100</v>
      </c>
      <c r="AP23">
        <v>200</v>
      </c>
      <c r="AQ23" t="s">
        <v>129</v>
      </c>
      <c r="AR23">
        <v>-53</v>
      </c>
      <c r="AS23">
        <v>-23</v>
      </c>
      <c r="AT23">
        <v>384</v>
      </c>
      <c r="BB23">
        <v>1200</v>
      </c>
      <c r="BC23">
        <v>1</v>
      </c>
      <c r="BD23" t="str">
        <f t="shared" si="2"/>
        <v xml:space="preserve">N7329F  </v>
      </c>
      <c r="BE23">
        <v>1</v>
      </c>
      <c r="BG23">
        <v>0</v>
      </c>
      <c r="BH23">
        <v>0</v>
      </c>
      <c r="BI23">
        <v>0</v>
      </c>
      <c r="BJ23">
        <v>225</v>
      </c>
      <c r="BK23">
        <v>25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 t="shared" si="13"/>
        <v>17:39:31.726</v>
      </c>
      <c r="CF23">
        <v>726203197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2</v>
      </c>
      <c r="CY23">
        <v>7</v>
      </c>
      <c r="CZ23" t="s">
        <v>131</v>
      </c>
      <c r="DA23">
        <v>408</v>
      </c>
      <c r="DB23">
        <v>0</v>
      </c>
      <c r="DC23" t="s">
        <v>132</v>
      </c>
      <c r="DD23" t="s">
        <v>133</v>
      </c>
      <c r="DG23">
        <v>1423512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3">
      <c r="A24" t="str">
        <f>"09/28/2022 17:39:32.841"</f>
        <v>09/28/2022 17:39:32.841</v>
      </c>
      <c r="C24" t="str">
        <f t="shared" si="0"/>
        <v>FFDFD3C0</v>
      </c>
      <c r="D24" t="s">
        <v>147</v>
      </c>
      <c r="E24">
        <v>38</v>
      </c>
      <c r="J24" t="s">
        <v>148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 t="shared" ref="S24:S30" si="14">"17:39:32.656"</f>
        <v>17:39:32.656</v>
      </c>
      <c r="T24" t="str">
        <f t="shared" ref="T24:T30" si="15">"17:39:31.756"</f>
        <v>17:39:31.756</v>
      </c>
      <c r="U24" t="str">
        <f t="shared" si="1"/>
        <v>A9D612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0</v>
      </c>
      <c r="AK24" t="s">
        <v>154</v>
      </c>
      <c r="AL24">
        <v>40.565750999999999</v>
      </c>
      <c r="AM24" t="s">
        <v>155</v>
      </c>
      <c r="AN24">
        <v>-75.496415999999996</v>
      </c>
      <c r="AO24">
        <v>100</v>
      </c>
      <c r="AP24">
        <v>300</v>
      </c>
      <c r="AQ24" t="s">
        <v>129</v>
      </c>
      <c r="AR24">
        <v>-52</v>
      </c>
      <c r="AS24">
        <v>-19</v>
      </c>
      <c r="AT24">
        <v>320</v>
      </c>
      <c r="BB24">
        <v>1200</v>
      </c>
      <c r="BC24">
        <v>1</v>
      </c>
      <c r="BD24" t="str">
        <f t="shared" si="2"/>
        <v xml:space="preserve">N7329F  </v>
      </c>
      <c r="BE24">
        <v>1</v>
      </c>
      <c r="BG24">
        <v>0</v>
      </c>
      <c r="BH24">
        <v>0</v>
      </c>
      <c r="BI24">
        <v>0</v>
      </c>
      <c r="BJ24">
        <v>350</v>
      </c>
      <c r="BK24">
        <v>50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 t="shared" ref="CE24:CE30" si="16">"17:39:32.657"</f>
        <v>17:39:32.657</v>
      </c>
      <c r="CF24">
        <v>656826356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131</v>
      </c>
      <c r="DA24">
        <v>408</v>
      </c>
      <c r="DB24">
        <v>0</v>
      </c>
      <c r="DC24" t="s">
        <v>132</v>
      </c>
      <c r="DD24" t="s">
        <v>133</v>
      </c>
      <c r="DG24">
        <v>1424958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3">
      <c r="A25" t="str">
        <f>"09/28/2022 17:39:33.107"</f>
        <v>09/28/2022 17:39:33.107</v>
      </c>
      <c r="C25" t="str">
        <f t="shared" si="0"/>
        <v>FFDFD3C0</v>
      </c>
      <c r="D25" t="s">
        <v>139</v>
      </c>
      <c r="E25">
        <v>36</v>
      </c>
      <c r="H25">
        <v>123</v>
      </c>
      <c r="I25" t="s">
        <v>140</v>
      </c>
      <c r="J25" t="s">
        <v>141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 t="shared" si="14"/>
        <v>17:39:32.656</v>
      </c>
      <c r="T25" t="str">
        <f t="shared" si="15"/>
        <v>17:39:31.756</v>
      </c>
      <c r="U25" t="str">
        <f t="shared" si="1"/>
        <v>A9D612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0</v>
      </c>
      <c r="AK25" t="s">
        <v>154</v>
      </c>
      <c r="AL25">
        <v>40.565750999999999</v>
      </c>
      <c r="AM25" t="s">
        <v>155</v>
      </c>
      <c r="AN25">
        <v>-75.496415999999996</v>
      </c>
      <c r="AO25">
        <v>100</v>
      </c>
      <c r="AP25">
        <v>300</v>
      </c>
      <c r="AQ25" t="s">
        <v>129</v>
      </c>
      <c r="AR25">
        <v>-52</v>
      </c>
      <c r="AS25">
        <v>-19</v>
      </c>
      <c r="AT25">
        <v>320</v>
      </c>
      <c r="BB25">
        <v>1200</v>
      </c>
      <c r="BC25">
        <v>1</v>
      </c>
      <c r="BD25" t="str">
        <f t="shared" si="2"/>
        <v xml:space="preserve">N7329F  </v>
      </c>
      <c r="BE25">
        <v>1</v>
      </c>
      <c r="BG25">
        <v>0</v>
      </c>
      <c r="BH25">
        <v>0</v>
      </c>
      <c r="BI25">
        <v>0</v>
      </c>
      <c r="BJ25">
        <v>350</v>
      </c>
      <c r="BK25">
        <v>50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 t="shared" si="16"/>
        <v>17:39:32.657</v>
      </c>
      <c r="CF25">
        <v>656826356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131</v>
      </c>
      <c r="DA25">
        <v>408</v>
      </c>
      <c r="DB25">
        <v>0</v>
      </c>
      <c r="DC25" t="s">
        <v>132</v>
      </c>
      <c r="DD25" t="s">
        <v>133</v>
      </c>
      <c r="DG25">
        <v>1424958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3">
      <c r="A26" t="str">
        <f>"09/28/2022 17:39:33.154"</f>
        <v>09/28/2022 17:39:33.154</v>
      </c>
      <c r="C26" t="str">
        <f t="shared" si="0"/>
        <v>FFDFD3C0</v>
      </c>
      <c r="D26" t="s">
        <v>142</v>
      </c>
      <c r="E26">
        <v>4</v>
      </c>
      <c r="F26">
        <v>1004</v>
      </c>
      <c r="G26" t="s">
        <v>143</v>
      </c>
      <c r="J26" t="s">
        <v>144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 t="shared" si="14"/>
        <v>17:39:32.656</v>
      </c>
      <c r="T26" t="str">
        <f t="shared" si="15"/>
        <v>17:39:31.756</v>
      </c>
      <c r="U26" t="str">
        <f t="shared" si="1"/>
        <v>A9D612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0</v>
      </c>
      <c r="AK26" t="s">
        <v>154</v>
      </c>
      <c r="AL26">
        <v>40.565750999999999</v>
      </c>
      <c r="AM26" t="s">
        <v>155</v>
      </c>
      <c r="AN26">
        <v>-75.496415999999996</v>
      </c>
      <c r="AO26">
        <v>100</v>
      </c>
      <c r="AP26">
        <v>300</v>
      </c>
      <c r="AQ26" t="s">
        <v>129</v>
      </c>
      <c r="AR26">
        <v>-52</v>
      </c>
      <c r="AS26">
        <v>-19</v>
      </c>
      <c r="AT26">
        <v>320</v>
      </c>
      <c r="BB26">
        <v>1200</v>
      </c>
      <c r="BC26">
        <v>1</v>
      </c>
      <c r="BD26" t="str">
        <f t="shared" si="2"/>
        <v xml:space="preserve">N7329F  </v>
      </c>
      <c r="BE26">
        <v>1</v>
      </c>
      <c r="BG26">
        <v>0</v>
      </c>
      <c r="BH26">
        <v>0</v>
      </c>
      <c r="BI26">
        <v>0</v>
      </c>
      <c r="BJ26">
        <v>350</v>
      </c>
      <c r="BK26">
        <v>50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 t="shared" si="16"/>
        <v>17:39:32.657</v>
      </c>
      <c r="CF26">
        <v>656826356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408</v>
      </c>
      <c r="DB26">
        <v>0</v>
      </c>
      <c r="DC26" t="s">
        <v>132</v>
      </c>
      <c r="DD26" t="s">
        <v>133</v>
      </c>
      <c r="DG26">
        <v>1424958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3">
      <c r="A27" t="str">
        <f>"09/28/2022 17:39:33.154"</f>
        <v>09/28/2022 17:39:33.154</v>
      </c>
      <c r="C27" t="str">
        <f t="shared" si="0"/>
        <v>FFDFD3C0</v>
      </c>
      <c r="D27" t="s">
        <v>142</v>
      </c>
      <c r="E27">
        <v>3</v>
      </c>
      <c r="F27">
        <v>1003</v>
      </c>
      <c r="G27" t="s">
        <v>124</v>
      </c>
      <c r="J27" t="s">
        <v>144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 t="shared" si="14"/>
        <v>17:39:32.656</v>
      </c>
      <c r="T27" t="str">
        <f t="shared" si="15"/>
        <v>17:39:31.756</v>
      </c>
      <c r="U27" t="str">
        <f t="shared" si="1"/>
        <v>A9D612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0</v>
      </c>
      <c r="AK27" t="s">
        <v>154</v>
      </c>
      <c r="AL27">
        <v>40.565750999999999</v>
      </c>
      <c r="AM27" t="s">
        <v>155</v>
      </c>
      <c r="AN27">
        <v>-75.496415999999996</v>
      </c>
      <c r="AO27">
        <v>100</v>
      </c>
      <c r="AP27">
        <v>300</v>
      </c>
      <c r="AQ27" t="s">
        <v>129</v>
      </c>
      <c r="AR27">
        <v>-52</v>
      </c>
      <c r="AS27">
        <v>-19</v>
      </c>
      <c r="AT27">
        <v>320</v>
      </c>
      <c r="BB27">
        <v>1200</v>
      </c>
      <c r="BC27">
        <v>1</v>
      </c>
      <c r="BD27" t="str">
        <f t="shared" si="2"/>
        <v xml:space="preserve">N7329F  </v>
      </c>
      <c r="BE27">
        <v>1</v>
      </c>
      <c r="BG27">
        <v>0</v>
      </c>
      <c r="BH27">
        <v>0</v>
      </c>
      <c r="BI27">
        <v>0</v>
      </c>
      <c r="BJ27">
        <v>350</v>
      </c>
      <c r="BK27">
        <v>50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 t="shared" si="16"/>
        <v>17:39:32.657</v>
      </c>
      <c r="CF27">
        <v>656826356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408</v>
      </c>
      <c r="DB27">
        <v>0</v>
      </c>
      <c r="DC27" t="s">
        <v>132</v>
      </c>
      <c r="DD27" t="s">
        <v>133</v>
      </c>
      <c r="DG27">
        <v>1424958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3">
      <c r="A28" t="str">
        <f>"09/28/2022 17:39:33.154"</f>
        <v>09/28/2022 17:39:33.154</v>
      </c>
      <c r="C28" t="str">
        <f t="shared" si="0"/>
        <v>FFDFD3C0</v>
      </c>
      <c r="D28" t="s">
        <v>145</v>
      </c>
      <c r="E28">
        <v>17</v>
      </c>
      <c r="H28">
        <v>279</v>
      </c>
      <c r="I28" t="s">
        <v>146</v>
      </c>
      <c r="J28" t="s">
        <v>141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 t="shared" si="14"/>
        <v>17:39:32.656</v>
      </c>
      <c r="T28" t="str">
        <f t="shared" si="15"/>
        <v>17:39:31.756</v>
      </c>
      <c r="U28" t="str">
        <f t="shared" si="1"/>
        <v>A9D612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0</v>
      </c>
      <c r="AK28" t="s">
        <v>154</v>
      </c>
      <c r="AL28">
        <v>40.565750999999999</v>
      </c>
      <c r="AM28" t="s">
        <v>155</v>
      </c>
      <c r="AN28">
        <v>-75.496415999999996</v>
      </c>
      <c r="AO28">
        <v>100</v>
      </c>
      <c r="AP28">
        <v>300</v>
      </c>
      <c r="AQ28" t="s">
        <v>129</v>
      </c>
      <c r="AR28">
        <v>-52</v>
      </c>
      <c r="AS28">
        <v>-19</v>
      </c>
      <c r="AT28">
        <v>320</v>
      </c>
      <c r="BB28">
        <v>1200</v>
      </c>
      <c r="BC28">
        <v>1</v>
      </c>
      <c r="BD28" t="str">
        <f t="shared" si="2"/>
        <v xml:space="preserve">N7329F  </v>
      </c>
      <c r="BE28">
        <v>1</v>
      </c>
      <c r="BG28">
        <v>0</v>
      </c>
      <c r="BH28">
        <v>0</v>
      </c>
      <c r="BI28">
        <v>0</v>
      </c>
      <c r="BJ28">
        <v>350</v>
      </c>
      <c r="BK28">
        <v>50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 t="shared" si="16"/>
        <v>17:39:32.657</v>
      </c>
      <c r="CF28">
        <v>656826356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408</v>
      </c>
      <c r="DB28">
        <v>0</v>
      </c>
      <c r="DC28" t="s">
        <v>132</v>
      </c>
      <c r="DD28" t="s">
        <v>133</v>
      </c>
      <c r="DG28">
        <v>1424958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3">
      <c r="A29" t="str">
        <f>"09/28/2022 17:39:33.154"</f>
        <v>09/28/2022 17:39:33.154</v>
      </c>
      <c r="C29" t="str">
        <f t="shared" si="0"/>
        <v>FFDFD3C0</v>
      </c>
      <c r="D29" t="s">
        <v>145</v>
      </c>
      <c r="E29">
        <v>16</v>
      </c>
      <c r="H29">
        <v>278</v>
      </c>
      <c r="I29" t="s">
        <v>149</v>
      </c>
      <c r="J29" t="s">
        <v>141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 t="shared" si="14"/>
        <v>17:39:32.656</v>
      </c>
      <c r="T29" t="str">
        <f t="shared" si="15"/>
        <v>17:39:31.756</v>
      </c>
      <c r="U29" t="str">
        <f t="shared" si="1"/>
        <v>A9D612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0</v>
      </c>
      <c r="AK29" t="s">
        <v>154</v>
      </c>
      <c r="AL29">
        <v>40.565750999999999</v>
      </c>
      <c r="AM29" t="s">
        <v>155</v>
      </c>
      <c r="AN29">
        <v>-75.496415999999996</v>
      </c>
      <c r="AO29">
        <v>100</v>
      </c>
      <c r="AP29">
        <v>300</v>
      </c>
      <c r="AQ29" t="s">
        <v>129</v>
      </c>
      <c r="AR29">
        <v>-52</v>
      </c>
      <c r="AS29">
        <v>-19</v>
      </c>
      <c r="AT29">
        <v>320</v>
      </c>
      <c r="BB29">
        <v>1200</v>
      </c>
      <c r="BC29">
        <v>1</v>
      </c>
      <c r="BD29" t="str">
        <f t="shared" si="2"/>
        <v xml:space="preserve">N7329F  </v>
      </c>
      <c r="BE29">
        <v>1</v>
      </c>
      <c r="BG29">
        <v>0</v>
      </c>
      <c r="BH29">
        <v>0</v>
      </c>
      <c r="BI29">
        <v>0</v>
      </c>
      <c r="BJ29">
        <v>350</v>
      </c>
      <c r="BK29">
        <v>50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 t="shared" si="16"/>
        <v>17:39:32.657</v>
      </c>
      <c r="CF29">
        <v>656826356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408</v>
      </c>
      <c r="DB29">
        <v>0</v>
      </c>
      <c r="DC29" t="s">
        <v>132</v>
      </c>
      <c r="DD29" t="s">
        <v>133</v>
      </c>
      <c r="DG29">
        <v>1424958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3">
      <c r="A30" t="str">
        <f>"09/28/2022 17:39:33.169"</f>
        <v>09/28/2022 17:39:33.169</v>
      </c>
      <c r="C30" t="str">
        <f t="shared" si="0"/>
        <v>FFDFD3C0</v>
      </c>
      <c r="D30" t="s">
        <v>134</v>
      </c>
      <c r="E30">
        <v>1</v>
      </c>
      <c r="F30">
        <v>3001</v>
      </c>
      <c r="G30" t="s">
        <v>135</v>
      </c>
      <c r="J30" t="s">
        <v>136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 t="shared" si="14"/>
        <v>17:39:32.656</v>
      </c>
      <c r="T30" t="str">
        <f t="shared" si="15"/>
        <v>17:39:31.756</v>
      </c>
      <c r="U30" t="str">
        <f t="shared" si="1"/>
        <v>A9D612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0</v>
      </c>
      <c r="AK30" t="s">
        <v>154</v>
      </c>
      <c r="AL30">
        <v>40.565750999999999</v>
      </c>
      <c r="AM30" t="s">
        <v>155</v>
      </c>
      <c r="AN30">
        <v>-75.496415999999996</v>
      </c>
      <c r="AO30">
        <v>100</v>
      </c>
      <c r="AP30">
        <v>300</v>
      </c>
      <c r="AQ30" t="s">
        <v>129</v>
      </c>
      <c r="AR30">
        <v>-52</v>
      </c>
      <c r="AS30">
        <v>-19</v>
      </c>
      <c r="AT30">
        <v>320</v>
      </c>
      <c r="BB30">
        <v>1200</v>
      </c>
      <c r="BC30">
        <v>1</v>
      </c>
      <c r="BD30" t="str">
        <f t="shared" si="2"/>
        <v xml:space="preserve">N7329F  </v>
      </c>
      <c r="BE30">
        <v>1</v>
      </c>
      <c r="BG30">
        <v>0</v>
      </c>
      <c r="BH30">
        <v>0</v>
      </c>
      <c r="BI30">
        <v>0</v>
      </c>
      <c r="BJ30">
        <v>350</v>
      </c>
      <c r="BK30">
        <v>50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 t="shared" si="16"/>
        <v>17:39:32.657</v>
      </c>
      <c r="CF30">
        <v>656826356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408</v>
      </c>
      <c r="DB30">
        <v>0</v>
      </c>
      <c r="DC30" t="s">
        <v>132</v>
      </c>
      <c r="DD30" t="s">
        <v>133</v>
      </c>
      <c r="DG30">
        <v>1424958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3">
      <c r="A31" t="str">
        <f>"09/28/2022 17:39:33.981"</f>
        <v>09/28/2022 17:39:33.981</v>
      </c>
      <c r="C31" t="str">
        <f t="shared" si="0"/>
        <v>FFDFD3C0</v>
      </c>
      <c r="D31" t="s">
        <v>142</v>
      </c>
      <c r="E31">
        <v>4</v>
      </c>
      <c r="F31">
        <v>1004</v>
      </c>
      <c r="G31" t="s">
        <v>143</v>
      </c>
      <c r="J31" t="s">
        <v>144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 t="shared" ref="S31:S37" si="17">"17:39:33.820"</f>
        <v>17:39:33.820</v>
      </c>
      <c r="T31" t="str">
        <f t="shared" ref="T31:T37" si="18">"17:39:32.720"</f>
        <v>17:39:32.720</v>
      </c>
      <c r="U31" t="str">
        <f t="shared" si="1"/>
        <v>A9D612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0</v>
      </c>
      <c r="AK31" t="s">
        <v>156</v>
      </c>
      <c r="AL31">
        <v>40.565621999999998</v>
      </c>
      <c r="AM31" t="s">
        <v>157</v>
      </c>
      <c r="AN31">
        <v>-75.496802000000002</v>
      </c>
      <c r="AO31">
        <v>100</v>
      </c>
      <c r="AP31">
        <v>300</v>
      </c>
      <c r="AQ31" t="s">
        <v>129</v>
      </c>
      <c r="AR31">
        <v>-51</v>
      </c>
      <c r="AS31">
        <v>-18</v>
      </c>
      <c r="AT31">
        <v>448</v>
      </c>
      <c r="BB31">
        <v>1200</v>
      </c>
      <c r="BC31">
        <v>1</v>
      </c>
      <c r="BD31" t="str">
        <f t="shared" si="2"/>
        <v xml:space="preserve">N7329F  </v>
      </c>
      <c r="BE31">
        <v>1</v>
      </c>
      <c r="BG31">
        <v>0</v>
      </c>
      <c r="BH31">
        <v>0</v>
      </c>
      <c r="BI31">
        <v>0</v>
      </c>
      <c r="BJ31">
        <v>350</v>
      </c>
      <c r="BK31">
        <v>50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 t="shared" ref="CE31:CE37" si="19">"17:39:33.823"</f>
        <v>17:39:33.823</v>
      </c>
      <c r="CF31">
        <v>823382170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408</v>
      </c>
      <c r="DB31">
        <v>0</v>
      </c>
      <c r="DC31" t="s">
        <v>132</v>
      </c>
      <c r="DD31" t="s">
        <v>133</v>
      </c>
      <c r="DG31">
        <v>1426740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3">
      <c r="A32" t="str">
        <f>"09/28/2022 17:39:33.981"</f>
        <v>09/28/2022 17:39:33.981</v>
      </c>
      <c r="C32" t="str">
        <f t="shared" si="0"/>
        <v>FFDFD3C0</v>
      </c>
      <c r="D32" t="s">
        <v>145</v>
      </c>
      <c r="E32">
        <v>17</v>
      </c>
      <c r="H32">
        <v>279</v>
      </c>
      <c r="I32" t="s">
        <v>146</v>
      </c>
      <c r="J32" t="s">
        <v>141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 t="shared" si="17"/>
        <v>17:39:33.820</v>
      </c>
      <c r="T32" t="str">
        <f t="shared" si="18"/>
        <v>17:39:32.720</v>
      </c>
      <c r="U32" t="str">
        <f t="shared" si="1"/>
        <v>A9D612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0</v>
      </c>
      <c r="AK32" t="s">
        <v>156</v>
      </c>
      <c r="AL32">
        <v>40.565621999999998</v>
      </c>
      <c r="AM32" t="s">
        <v>157</v>
      </c>
      <c r="AN32">
        <v>-75.496802000000002</v>
      </c>
      <c r="AO32">
        <v>100</v>
      </c>
      <c r="AP32">
        <v>300</v>
      </c>
      <c r="AQ32" t="s">
        <v>129</v>
      </c>
      <c r="AR32">
        <v>-51</v>
      </c>
      <c r="AS32">
        <v>-18</v>
      </c>
      <c r="AT32">
        <v>448</v>
      </c>
      <c r="BB32">
        <v>1200</v>
      </c>
      <c r="BC32">
        <v>1</v>
      </c>
      <c r="BD32" t="str">
        <f t="shared" si="2"/>
        <v xml:space="preserve">N7329F  </v>
      </c>
      <c r="BE32">
        <v>1</v>
      </c>
      <c r="BG32">
        <v>0</v>
      </c>
      <c r="BH32">
        <v>0</v>
      </c>
      <c r="BI32">
        <v>0</v>
      </c>
      <c r="BJ32">
        <v>350</v>
      </c>
      <c r="BK32">
        <v>50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 t="shared" si="19"/>
        <v>17:39:33.823</v>
      </c>
      <c r="CF32">
        <v>823382170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5</v>
      </c>
      <c r="CY32">
        <v>7</v>
      </c>
      <c r="CZ32" t="s">
        <v>131</v>
      </c>
      <c r="DA32">
        <v>408</v>
      </c>
      <c r="DB32">
        <v>0</v>
      </c>
      <c r="DC32" t="s">
        <v>132</v>
      </c>
      <c r="DD32" t="s">
        <v>133</v>
      </c>
      <c r="DG32">
        <v>1426740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3">
      <c r="A33" t="str">
        <f>"09/28/2022 17:39:33.981"</f>
        <v>09/28/2022 17:39:33.981</v>
      </c>
      <c r="C33" t="str">
        <f t="shared" si="0"/>
        <v>FFDFD3C0</v>
      </c>
      <c r="D33" t="s">
        <v>142</v>
      </c>
      <c r="E33">
        <v>3</v>
      </c>
      <c r="F33">
        <v>1003</v>
      </c>
      <c r="G33" t="s">
        <v>124</v>
      </c>
      <c r="J33" t="s">
        <v>144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 t="shared" si="17"/>
        <v>17:39:33.820</v>
      </c>
      <c r="T33" t="str">
        <f t="shared" si="18"/>
        <v>17:39:32.720</v>
      </c>
      <c r="U33" t="str">
        <f t="shared" si="1"/>
        <v>A9D612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0</v>
      </c>
      <c r="AK33" t="s">
        <v>156</v>
      </c>
      <c r="AL33">
        <v>40.565621999999998</v>
      </c>
      <c r="AM33" t="s">
        <v>157</v>
      </c>
      <c r="AN33">
        <v>-75.496802000000002</v>
      </c>
      <c r="AO33">
        <v>100</v>
      </c>
      <c r="AP33">
        <v>300</v>
      </c>
      <c r="AQ33" t="s">
        <v>129</v>
      </c>
      <c r="AR33">
        <v>-51</v>
      </c>
      <c r="AS33">
        <v>-18</v>
      </c>
      <c r="AT33">
        <v>448</v>
      </c>
      <c r="BB33">
        <v>1200</v>
      </c>
      <c r="BC33">
        <v>1</v>
      </c>
      <c r="BD33" t="str">
        <f t="shared" si="2"/>
        <v xml:space="preserve">N7329F  </v>
      </c>
      <c r="BE33">
        <v>1</v>
      </c>
      <c r="BG33">
        <v>0</v>
      </c>
      <c r="BH33">
        <v>0</v>
      </c>
      <c r="BI33">
        <v>0</v>
      </c>
      <c r="BJ33">
        <v>350</v>
      </c>
      <c r="BK33">
        <v>50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 t="shared" si="19"/>
        <v>17:39:33.823</v>
      </c>
      <c r="CF33">
        <v>823382170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5</v>
      </c>
      <c r="CY33">
        <v>7</v>
      </c>
      <c r="CZ33" t="s">
        <v>131</v>
      </c>
      <c r="DA33">
        <v>408</v>
      </c>
      <c r="DB33">
        <v>0</v>
      </c>
      <c r="DC33" t="s">
        <v>132</v>
      </c>
      <c r="DD33" t="s">
        <v>133</v>
      </c>
      <c r="DG33">
        <v>1426740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3">
      <c r="A34" t="str">
        <f>"09/28/2022 17:39:33.996"</f>
        <v>09/28/2022 17:39:33.996</v>
      </c>
      <c r="C34" t="str">
        <f t="shared" si="0"/>
        <v>FFDFD3C0</v>
      </c>
      <c r="D34" t="s">
        <v>145</v>
      </c>
      <c r="E34">
        <v>16</v>
      </c>
      <c r="H34">
        <v>278</v>
      </c>
      <c r="I34" t="s">
        <v>149</v>
      </c>
      <c r="J34" t="s">
        <v>141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 t="shared" si="17"/>
        <v>17:39:33.820</v>
      </c>
      <c r="T34" t="str">
        <f t="shared" si="18"/>
        <v>17:39:32.720</v>
      </c>
      <c r="U34" t="str">
        <f t="shared" si="1"/>
        <v>A9D612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0</v>
      </c>
      <c r="AK34" t="s">
        <v>156</v>
      </c>
      <c r="AL34">
        <v>40.565621999999998</v>
      </c>
      <c r="AM34" t="s">
        <v>157</v>
      </c>
      <c r="AN34">
        <v>-75.496802000000002</v>
      </c>
      <c r="AO34">
        <v>100</v>
      </c>
      <c r="AP34">
        <v>300</v>
      </c>
      <c r="AQ34" t="s">
        <v>129</v>
      </c>
      <c r="AR34">
        <v>-51</v>
      </c>
      <c r="AS34">
        <v>-18</v>
      </c>
      <c r="AT34">
        <v>448</v>
      </c>
      <c r="BB34">
        <v>1200</v>
      </c>
      <c r="BC34">
        <v>1</v>
      </c>
      <c r="BD34" t="str">
        <f t="shared" si="2"/>
        <v xml:space="preserve">N7329F  </v>
      </c>
      <c r="BE34">
        <v>1</v>
      </c>
      <c r="BG34">
        <v>0</v>
      </c>
      <c r="BH34">
        <v>0</v>
      </c>
      <c r="BI34">
        <v>0</v>
      </c>
      <c r="BJ34">
        <v>350</v>
      </c>
      <c r="BK34">
        <v>50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 t="shared" si="19"/>
        <v>17:39:33.823</v>
      </c>
      <c r="CF34">
        <v>823382170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5</v>
      </c>
      <c r="CY34">
        <v>7</v>
      </c>
      <c r="CZ34" t="s">
        <v>131</v>
      </c>
      <c r="DA34">
        <v>408</v>
      </c>
      <c r="DB34">
        <v>0</v>
      </c>
      <c r="DC34" t="s">
        <v>132</v>
      </c>
      <c r="DD34" t="s">
        <v>133</v>
      </c>
      <c r="DG34">
        <v>1426740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3">
      <c r="A35" t="str">
        <f>"09/28/2022 17:39:33.996"</f>
        <v>09/28/2022 17:39:33.996</v>
      </c>
      <c r="C35" t="str">
        <f t="shared" si="0"/>
        <v>FFDFD3C0</v>
      </c>
      <c r="D35" t="s">
        <v>134</v>
      </c>
      <c r="E35">
        <v>1</v>
      </c>
      <c r="F35">
        <v>3001</v>
      </c>
      <c r="G35" t="s">
        <v>135</v>
      </c>
      <c r="J35" t="s">
        <v>136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 t="shared" si="17"/>
        <v>17:39:33.820</v>
      </c>
      <c r="T35" t="str">
        <f t="shared" si="18"/>
        <v>17:39:32.720</v>
      </c>
      <c r="U35" t="str">
        <f t="shared" si="1"/>
        <v>A9D612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0</v>
      </c>
      <c r="AK35" t="s">
        <v>156</v>
      </c>
      <c r="AL35">
        <v>40.565621999999998</v>
      </c>
      <c r="AM35" t="s">
        <v>157</v>
      </c>
      <c r="AN35">
        <v>-75.496802000000002</v>
      </c>
      <c r="AO35">
        <v>100</v>
      </c>
      <c r="AP35">
        <v>300</v>
      </c>
      <c r="AQ35" t="s">
        <v>129</v>
      </c>
      <c r="AR35">
        <v>-51</v>
      </c>
      <c r="AS35">
        <v>-18</v>
      </c>
      <c r="AT35">
        <v>448</v>
      </c>
      <c r="BB35">
        <v>1200</v>
      </c>
      <c r="BC35">
        <v>1</v>
      </c>
      <c r="BD35" t="str">
        <f t="shared" si="2"/>
        <v xml:space="preserve">N7329F  </v>
      </c>
      <c r="BE35">
        <v>1</v>
      </c>
      <c r="BG35">
        <v>0</v>
      </c>
      <c r="BH35">
        <v>0</v>
      </c>
      <c r="BI35">
        <v>0</v>
      </c>
      <c r="BJ35">
        <v>350</v>
      </c>
      <c r="BK35">
        <v>50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 t="shared" si="19"/>
        <v>17:39:33.823</v>
      </c>
      <c r="CF35">
        <v>823382170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5</v>
      </c>
      <c r="CY35">
        <v>7</v>
      </c>
      <c r="CZ35" t="s">
        <v>131</v>
      </c>
      <c r="DA35">
        <v>408</v>
      </c>
      <c r="DB35">
        <v>0</v>
      </c>
      <c r="DC35" t="s">
        <v>132</v>
      </c>
      <c r="DD35" t="s">
        <v>133</v>
      </c>
      <c r="DG35">
        <v>1426740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3">
      <c r="A36" t="str">
        <f>"09/28/2022 17:39:34.028"</f>
        <v>09/28/2022 17:39:34.028</v>
      </c>
      <c r="C36" t="str">
        <f t="shared" si="0"/>
        <v>FFDFD3C0</v>
      </c>
      <c r="D36" t="s">
        <v>147</v>
      </c>
      <c r="E36">
        <v>38</v>
      </c>
      <c r="J36" t="s">
        <v>148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 t="shared" si="17"/>
        <v>17:39:33.820</v>
      </c>
      <c r="T36" t="str">
        <f t="shared" si="18"/>
        <v>17:39:32.720</v>
      </c>
      <c r="U36" t="str">
        <f t="shared" si="1"/>
        <v>A9D612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0</v>
      </c>
      <c r="AK36" t="s">
        <v>156</v>
      </c>
      <c r="AL36">
        <v>40.565621999999998</v>
      </c>
      <c r="AM36" t="s">
        <v>157</v>
      </c>
      <c r="AN36">
        <v>-75.496802000000002</v>
      </c>
      <c r="AO36">
        <v>100</v>
      </c>
      <c r="AP36">
        <v>300</v>
      </c>
      <c r="AQ36" t="s">
        <v>129</v>
      </c>
      <c r="AR36">
        <v>-51</v>
      </c>
      <c r="AS36">
        <v>-18</v>
      </c>
      <c r="AT36">
        <v>448</v>
      </c>
      <c r="BB36">
        <v>1200</v>
      </c>
      <c r="BC36">
        <v>1</v>
      </c>
      <c r="BD36" t="str">
        <f t="shared" si="2"/>
        <v xml:space="preserve">N7329F  </v>
      </c>
      <c r="BE36">
        <v>1</v>
      </c>
      <c r="BG36">
        <v>0</v>
      </c>
      <c r="BH36">
        <v>0</v>
      </c>
      <c r="BI36">
        <v>0</v>
      </c>
      <c r="BJ36">
        <v>350</v>
      </c>
      <c r="BK36">
        <v>50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 t="shared" si="19"/>
        <v>17:39:33.823</v>
      </c>
      <c r="CF36">
        <v>823382170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5</v>
      </c>
      <c r="CY36">
        <v>7</v>
      </c>
      <c r="CZ36" t="s">
        <v>131</v>
      </c>
      <c r="DA36">
        <v>408</v>
      </c>
      <c r="DB36">
        <v>0</v>
      </c>
      <c r="DC36" t="s">
        <v>132</v>
      </c>
      <c r="DD36" t="s">
        <v>133</v>
      </c>
      <c r="DG36">
        <v>1426740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3">
      <c r="A37" t="str">
        <f>"09/28/2022 17:39:34.028"</f>
        <v>09/28/2022 17:39:34.028</v>
      </c>
      <c r="C37" t="str">
        <f t="shared" si="0"/>
        <v>FFDFD3C0</v>
      </c>
      <c r="D37" t="s">
        <v>139</v>
      </c>
      <c r="E37">
        <v>36</v>
      </c>
      <c r="H37">
        <v>123</v>
      </c>
      <c r="I37" t="s">
        <v>140</v>
      </c>
      <c r="J37" t="s">
        <v>141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 t="shared" si="17"/>
        <v>17:39:33.820</v>
      </c>
      <c r="T37" t="str">
        <f t="shared" si="18"/>
        <v>17:39:32.720</v>
      </c>
      <c r="U37" t="str">
        <f t="shared" si="1"/>
        <v>A9D612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0</v>
      </c>
      <c r="AK37" t="s">
        <v>156</v>
      </c>
      <c r="AL37">
        <v>40.565621999999998</v>
      </c>
      <c r="AM37" t="s">
        <v>157</v>
      </c>
      <c r="AN37">
        <v>-75.496802000000002</v>
      </c>
      <c r="AO37">
        <v>100</v>
      </c>
      <c r="AP37">
        <v>300</v>
      </c>
      <c r="AQ37" t="s">
        <v>129</v>
      </c>
      <c r="AR37">
        <v>-51</v>
      </c>
      <c r="AS37">
        <v>-18</v>
      </c>
      <c r="AT37">
        <v>448</v>
      </c>
      <c r="BB37">
        <v>1200</v>
      </c>
      <c r="BC37">
        <v>1</v>
      </c>
      <c r="BD37" t="str">
        <f t="shared" si="2"/>
        <v xml:space="preserve">N7329F  </v>
      </c>
      <c r="BE37">
        <v>1</v>
      </c>
      <c r="BG37">
        <v>0</v>
      </c>
      <c r="BH37">
        <v>0</v>
      </c>
      <c r="BI37">
        <v>0</v>
      </c>
      <c r="BJ37">
        <v>350</v>
      </c>
      <c r="BK37">
        <v>50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 t="shared" si="19"/>
        <v>17:39:33.823</v>
      </c>
      <c r="CF37">
        <v>823382170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5</v>
      </c>
      <c r="CY37">
        <v>7</v>
      </c>
      <c r="CZ37" t="s">
        <v>131</v>
      </c>
      <c r="DA37">
        <v>408</v>
      </c>
      <c r="DB37">
        <v>0</v>
      </c>
      <c r="DC37" t="s">
        <v>132</v>
      </c>
      <c r="DD37" t="s">
        <v>133</v>
      </c>
      <c r="DG37">
        <v>1426740</v>
      </c>
      <c r="DI37">
        <v>0</v>
      </c>
      <c r="DJ37">
        <v>0</v>
      </c>
      <c r="DK37">
        <v>1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3">
      <c r="A38" t="str">
        <f>"09/28/2022 17:39:34.996"</f>
        <v>09/28/2022 17:39:34.996</v>
      </c>
      <c r="C38" t="str">
        <f t="shared" si="0"/>
        <v>FFDFD3C0</v>
      </c>
      <c r="D38" t="s">
        <v>142</v>
      </c>
      <c r="E38">
        <v>4</v>
      </c>
      <c r="F38">
        <v>1004</v>
      </c>
      <c r="G38" t="s">
        <v>143</v>
      </c>
      <c r="J38" t="s">
        <v>144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 t="shared" ref="S38:S44" si="20">"17:39:34.813"</f>
        <v>17:39:34.813</v>
      </c>
      <c r="T38" t="str">
        <f t="shared" ref="T38:T44" si="21">"17:39:33.913"</f>
        <v>17:39:33.913</v>
      </c>
      <c r="U38" t="str">
        <f t="shared" si="1"/>
        <v>A9D612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0</v>
      </c>
      <c r="AK38" t="s">
        <v>158</v>
      </c>
      <c r="AL38">
        <v>40.565556999999998</v>
      </c>
      <c r="AM38" t="s">
        <v>159</v>
      </c>
      <c r="AN38">
        <v>-75.497017</v>
      </c>
      <c r="AO38">
        <v>100</v>
      </c>
      <c r="AP38">
        <v>300</v>
      </c>
      <c r="AQ38" t="s">
        <v>129</v>
      </c>
      <c r="AR38">
        <v>-49</v>
      </c>
      <c r="AS38">
        <v>-19</v>
      </c>
      <c r="AT38">
        <v>192</v>
      </c>
      <c r="BB38">
        <v>1200</v>
      </c>
      <c r="BC38">
        <v>1</v>
      </c>
      <c r="BD38" t="str">
        <f t="shared" si="2"/>
        <v xml:space="preserve">N7329F  </v>
      </c>
      <c r="BE38">
        <v>1</v>
      </c>
      <c r="BG38">
        <v>0</v>
      </c>
      <c r="BH38">
        <v>0</v>
      </c>
      <c r="BI38">
        <v>0</v>
      </c>
      <c r="BJ38">
        <v>350</v>
      </c>
      <c r="BK38">
        <v>50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 t="shared" ref="CE38:CE44" si="22">"17:39:34.816"</f>
        <v>17:39:34.816</v>
      </c>
      <c r="CF38">
        <v>816265403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3</v>
      </c>
      <c r="CY38">
        <v>7</v>
      </c>
      <c r="CZ38" t="s">
        <v>131</v>
      </c>
      <c r="DA38">
        <v>408</v>
      </c>
      <c r="DB38">
        <v>0</v>
      </c>
      <c r="DC38" t="s">
        <v>132</v>
      </c>
      <c r="DD38" t="s">
        <v>133</v>
      </c>
      <c r="DG38">
        <v>1428218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3">
      <c r="A39" t="str">
        <f>"09/28/2022 17:39:34.996"</f>
        <v>09/28/2022 17:39:34.996</v>
      </c>
      <c r="C39" t="str">
        <f t="shared" si="0"/>
        <v>FFDFD3C0</v>
      </c>
      <c r="D39" t="s">
        <v>145</v>
      </c>
      <c r="E39">
        <v>17</v>
      </c>
      <c r="H39">
        <v>279</v>
      </c>
      <c r="I39" t="s">
        <v>146</v>
      </c>
      <c r="J39" t="s">
        <v>141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 t="shared" si="20"/>
        <v>17:39:34.813</v>
      </c>
      <c r="T39" t="str">
        <f t="shared" si="21"/>
        <v>17:39:33.913</v>
      </c>
      <c r="U39" t="str">
        <f t="shared" si="1"/>
        <v>A9D612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0</v>
      </c>
      <c r="AK39" t="s">
        <v>158</v>
      </c>
      <c r="AL39">
        <v>40.565556999999998</v>
      </c>
      <c r="AM39" t="s">
        <v>159</v>
      </c>
      <c r="AN39">
        <v>-75.497017</v>
      </c>
      <c r="AO39">
        <v>100</v>
      </c>
      <c r="AP39">
        <v>300</v>
      </c>
      <c r="AQ39" t="s">
        <v>129</v>
      </c>
      <c r="AR39">
        <v>-49</v>
      </c>
      <c r="AS39">
        <v>-19</v>
      </c>
      <c r="AT39">
        <v>192</v>
      </c>
      <c r="BB39">
        <v>1200</v>
      </c>
      <c r="BC39">
        <v>1</v>
      </c>
      <c r="BD39" t="str">
        <f t="shared" si="2"/>
        <v xml:space="preserve">N7329F  </v>
      </c>
      <c r="BE39">
        <v>1</v>
      </c>
      <c r="BG39">
        <v>0</v>
      </c>
      <c r="BH39">
        <v>0</v>
      </c>
      <c r="BI39">
        <v>0</v>
      </c>
      <c r="BJ39">
        <v>350</v>
      </c>
      <c r="BK39">
        <v>50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 t="shared" si="22"/>
        <v>17:39:34.816</v>
      </c>
      <c r="CF39">
        <v>816265403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3</v>
      </c>
      <c r="CY39">
        <v>7</v>
      </c>
      <c r="CZ39" t="s">
        <v>131</v>
      </c>
      <c r="DA39">
        <v>408</v>
      </c>
      <c r="DB39">
        <v>0</v>
      </c>
      <c r="DC39" t="s">
        <v>132</v>
      </c>
      <c r="DD39" t="s">
        <v>133</v>
      </c>
      <c r="DG39">
        <v>1428218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3">
      <c r="A40" t="str">
        <f>"09/28/2022 17:39:34.996"</f>
        <v>09/28/2022 17:39:34.996</v>
      </c>
      <c r="C40" t="str">
        <f t="shared" si="0"/>
        <v>FFDFD3C0</v>
      </c>
      <c r="D40" t="s">
        <v>134</v>
      </c>
      <c r="E40">
        <v>1</v>
      </c>
      <c r="F40">
        <v>3001</v>
      </c>
      <c r="G40" t="s">
        <v>135</v>
      </c>
      <c r="J40" t="s">
        <v>136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 t="shared" si="20"/>
        <v>17:39:34.813</v>
      </c>
      <c r="T40" t="str">
        <f t="shared" si="21"/>
        <v>17:39:33.913</v>
      </c>
      <c r="U40" t="str">
        <f t="shared" si="1"/>
        <v>A9D612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0</v>
      </c>
      <c r="AK40" t="s">
        <v>158</v>
      </c>
      <c r="AL40">
        <v>40.565556999999998</v>
      </c>
      <c r="AM40" t="s">
        <v>159</v>
      </c>
      <c r="AN40">
        <v>-75.497017</v>
      </c>
      <c r="AO40">
        <v>100</v>
      </c>
      <c r="AP40">
        <v>300</v>
      </c>
      <c r="AQ40" t="s">
        <v>129</v>
      </c>
      <c r="AR40">
        <v>-49</v>
      </c>
      <c r="AS40">
        <v>-19</v>
      </c>
      <c r="AT40">
        <v>192</v>
      </c>
      <c r="BB40">
        <v>1200</v>
      </c>
      <c r="BC40">
        <v>1</v>
      </c>
      <c r="BD40" t="str">
        <f t="shared" si="2"/>
        <v xml:space="preserve">N7329F  </v>
      </c>
      <c r="BE40">
        <v>1</v>
      </c>
      <c r="BG40">
        <v>0</v>
      </c>
      <c r="BH40">
        <v>0</v>
      </c>
      <c r="BI40">
        <v>0</v>
      </c>
      <c r="BJ40">
        <v>350</v>
      </c>
      <c r="BK40">
        <v>50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 t="shared" si="22"/>
        <v>17:39:34.816</v>
      </c>
      <c r="CF40">
        <v>816265403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3</v>
      </c>
      <c r="CY40">
        <v>7</v>
      </c>
      <c r="CZ40" t="s">
        <v>131</v>
      </c>
      <c r="DA40">
        <v>408</v>
      </c>
      <c r="DB40">
        <v>0</v>
      </c>
      <c r="DC40" t="s">
        <v>132</v>
      </c>
      <c r="DD40" t="s">
        <v>133</v>
      </c>
      <c r="DG40">
        <v>1428218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3">
      <c r="A41" t="str">
        <f>"09/28/2022 17:39:35.012"</f>
        <v>09/28/2022 17:39:35.012</v>
      </c>
      <c r="C41" t="str">
        <f t="shared" si="0"/>
        <v>FFDFD3C0</v>
      </c>
      <c r="D41" t="s">
        <v>145</v>
      </c>
      <c r="E41">
        <v>16</v>
      </c>
      <c r="H41">
        <v>278</v>
      </c>
      <c r="I41" t="s">
        <v>149</v>
      </c>
      <c r="J41" t="s">
        <v>141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 t="shared" si="20"/>
        <v>17:39:34.813</v>
      </c>
      <c r="T41" t="str">
        <f t="shared" si="21"/>
        <v>17:39:33.913</v>
      </c>
      <c r="U41" t="str">
        <f t="shared" si="1"/>
        <v>A9D612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0</v>
      </c>
      <c r="AK41" t="s">
        <v>158</v>
      </c>
      <c r="AL41">
        <v>40.565556999999998</v>
      </c>
      <c r="AM41" t="s">
        <v>159</v>
      </c>
      <c r="AN41">
        <v>-75.497017</v>
      </c>
      <c r="AO41">
        <v>100</v>
      </c>
      <c r="AP41">
        <v>300</v>
      </c>
      <c r="AQ41" t="s">
        <v>129</v>
      </c>
      <c r="AR41">
        <v>-49</v>
      </c>
      <c r="AS41">
        <v>-19</v>
      </c>
      <c r="AT41">
        <v>192</v>
      </c>
      <c r="BB41">
        <v>1200</v>
      </c>
      <c r="BC41">
        <v>1</v>
      </c>
      <c r="BD41" t="str">
        <f t="shared" si="2"/>
        <v xml:space="preserve">N7329F  </v>
      </c>
      <c r="BE41">
        <v>1</v>
      </c>
      <c r="BG41">
        <v>0</v>
      </c>
      <c r="BH41">
        <v>0</v>
      </c>
      <c r="BI41">
        <v>0</v>
      </c>
      <c r="BJ41">
        <v>350</v>
      </c>
      <c r="BK41">
        <v>50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 t="shared" si="22"/>
        <v>17:39:34.816</v>
      </c>
      <c r="CF41">
        <v>816265403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3</v>
      </c>
      <c r="CY41">
        <v>7</v>
      </c>
      <c r="CZ41" t="s">
        <v>131</v>
      </c>
      <c r="DA41">
        <v>408</v>
      </c>
      <c r="DB41">
        <v>0</v>
      </c>
      <c r="DC41" t="s">
        <v>132</v>
      </c>
      <c r="DD41" t="s">
        <v>133</v>
      </c>
      <c r="DG41">
        <v>1428218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3">
      <c r="A42" t="str">
        <f>"09/28/2022 17:39:34.996"</f>
        <v>09/28/2022 17:39:34.996</v>
      </c>
      <c r="C42" t="str">
        <f t="shared" si="0"/>
        <v>FFDFD3C0</v>
      </c>
      <c r="D42" t="s">
        <v>142</v>
      </c>
      <c r="E42">
        <v>3</v>
      </c>
      <c r="F42">
        <v>1003</v>
      </c>
      <c r="G42" t="s">
        <v>124</v>
      </c>
      <c r="J42" t="s">
        <v>144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 t="shared" si="20"/>
        <v>17:39:34.813</v>
      </c>
      <c r="T42" t="str">
        <f t="shared" si="21"/>
        <v>17:39:33.913</v>
      </c>
      <c r="U42" t="str">
        <f t="shared" si="1"/>
        <v>A9D612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0</v>
      </c>
      <c r="AK42" t="s">
        <v>158</v>
      </c>
      <c r="AL42">
        <v>40.565556999999998</v>
      </c>
      <c r="AM42" t="s">
        <v>159</v>
      </c>
      <c r="AN42">
        <v>-75.497017</v>
      </c>
      <c r="AO42">
        <v>100</v>
      </c>
      <c r="AP42">
        <v>300</v>
      </c>
      <c r="AQ42" t="s">
        <v>129</v>
      </c>
      <c r="AR42">
        <v>-49</v>
      </c>
      <c r="AS42">
        <v>-19</v>
      </c>
      <c r="AT42">
        <v>192</v>
      </c>
      <c r="BB42">
        <v>1200</v>
      </c>
      <c r="BC42">
        <v>1</v>
      </c>
      <c r="BD42" t="str">
        <f t="shared" si="2"/>
        <v xml:space="preserve">N7329F  </v>
      </c>
      <c r="BE42">
        <v>1</v>
      </c>
      <c r="BG42">
        <v>0</v>
      </c>
      <c r="BH42">
        <v>0</v>
      </c>
      <c r="BI42">
        <v>0</v>
      </c>
      <c r="BJ42">
        <v>350</v>
      </c>
      <c r="BK42">
        <v>50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 t="shared" si="22"/>
        <v>17:39:34.816</v>
      </c>
      <c r="CF42">
        <v>816265403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3</v>
      </c>
      <c r="CY42">
        <v>7</v>
      </c>
      <c r="CZ42" t="s">
        <v>131</v>
      </c>
      <c r="DA42">
        <v>408</v>
      </c>
      <c r="DB42">
        <v>0</v>
      </c>
      <c r="DC42" t="s">
        <v>132</v>
      </c>
      <c r="DD42" t="s">
        <v>133</v>
      </c>
      <c r="DG42">
        <v>1428218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3">
      <c r="A43" t="str">
        <f>"09/28/2022 17:39:35.028"</f>
        <v>09/28/2022 17:39:35.028</v>
      </c>
      <c r="C43" t="str">
        <f t="shared" si="0"/>
        <v>FFDFD3C0</v>
      </c>
      <c r="D43" t="s">
        <v>147</v>
      </c>
      <c r="E43">
        <v>38</v>
      </c>
      <c r="J43" t="s">
        <v>148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 t="shared" si="20"/>
        <v>17:39:34.813</v>
      </c>
      <c r="T43" t="str">
        <f t="shared" si="21"/>
        <v>17:39:33.913</v>
      </c>
      <c r="U43" t="str">
        <f t="shared" si="1"/>
        <v>A9D612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0</v>
      </c>
      <c r="AK43" t="s">
        <v>158</v>
      </c>
      <c r="AL43">
        <v>40.565556999999998</v>
      </c>
      <c r="AM43" t="s">
        <v>159</v>
      </c>
      <c r="AN43">
        <v>-75.497017</v>
      </c>
      <c r="AO43">
        <v>100</v>
      </c>
      <c r="AP43">
        <v>300</v>
      </c>
      <c r="AQ43" t="s">
        <v>129</v>
      </c>
      <c r="AR43">
        <v>-49</v>
      </c>
      <c r="AS43">
        <v>-19</v>
      </c>
      <c r="AT43">
        <v>192</v>
      </c>
      <c r="BB43">
        <v>1200</v>
      </c>
      <c r="BC43">
        <v>1</v>
      </c>
      <c r="BD43" t="str">
        <f t="shared" si="2"/>
        <v xml:space="preserve">N7329F  </v>
      </c>
      <c r="BE43">
        <v>1</v>
      </c>
      <c r="BG43">
        <v>0</v>
      </c>
      <c r="BH43">
        <v>0</v>
      </c>
      <c r="BI43">
        <v>0</v>
      </c>
      <c r="BJ43">
        <v>350</v>
      </c>
      <c r="BK43">
        <v>50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 t="shared" si="22"/>
        <v>17:39:34.816</v>
      </c>
      <c r="CF43">
        <v>816265403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3</v>
      </c>
      <c r="CY43">
        <v>7</v>
      </c>
      <c r="CZ43" t="s">
        <v>131</v>
      </c>
      <c r="DA43">
        <v>408</v>
      </c>
      <c r="DB43">
        <v>0</v>
      </c>
      <c r="DC43" t="s">
        <v>132</v>
      </c>
      <c r="DD43" t="s">
        <v>133</v>
      </c>
      <c r="DG43">
        <v>1428218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3">
      <c r="A44" t="str">
        <f>"09/28/2022 17:39:35.028"</f>
        <v>09/28/2022 17:39:35.028</v>
      </c>
      <c r="C44" t="str">
        <f t="shared" si="0"/>
        <v>FFDFD3C0</v>
      </c>
      <c r="D44" t="s">
        <v>139</v>
      </c>
      <c r="E44">
        <v>36</v>
      </c>
      <c r="H44">
        <v>123</v>
      </c>
      <c r="I44" t="s">
        <v>140</v>
      </c>
      <c r="J44" t="s">
        <v>141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 t="shared" si="20"/>
        <v>17:39:34.813</v>
      </c>
      <c r="T44" t="str">
        <f t="shared" si="21"/>
        <v>17:39:33.913</v>
      </c>
      <c r="U44" t="str">
        <f t="shared" si="1"/>
        <v>A9D612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0</v>
      </c>
      <c r="AK44" t="s">
        <v>158</v>
      </c>
      <c r="AL44">
        <v>40.565556999999998</v>
      </c>
      <c r="AM44" t="s">
        <v>159</v>
      </c>
      <c r="AN44">
        <v>-75.497017</v>
      </c>
      <c r="AO44">
        <v>100</v>
      </c>
      <c r="AP44">
        <v>300</v>
      </c>
      <c r="AQ44" t="s">
        <v>129</v>
      </c>
      <c r="AR44">
        <v>-49</v>
      </c>
      <c r="AS44">
        <v>-19</v>
      </c>
      <c r="AT44">
        <v>192</v>
      </c>
      <c r="BB44">
        <v>1200</v>
      </c>
      <c r="BC44">
        <v>1</v>
      </c>
      <c r="BD44" t="str">
        <f t="shared" si="2"/>
        <v xml:space="preserve">N7329F  </v>
      </c>
      <c r="BE44">
        <v>1</v>
      </c>
      <c r="BG44">
        <v>0</v>
      </c>
      <c r="BH44">
        <v>0</v>
      </c>
      <c r="BI44">
        <v>0</v>
      </c>
      <c r="BJ44">
        <v>350</v>
      </c>
      <c r="BK44">
        <v>50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 t="shared" si="22"/>
        <v>17:39:34.816</v>
      </c>
      <c r="CF44">
        <v>816265403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3</v>
      </c>
      <c r="CY44">
        <v>7</v>
      </c>
      <c r="CZ44" t="s">
        <v>131</v>
      </c>
      <c r="DA44">
        <v>408</v>
      </c>
      <c r="DB44">
        <v>0</v>
      </c>
      <c r="DC44" t="s">
        <v>132</v>
      </c>
      <c r="DD44" t="s">
        <v>133</v>
      </c>
      <c r="DG44">
        <v>1428218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3">
      <c r="A45" t="str">
        <f>"09/28/2022 17:39:36.481"</f>
        <v>09/28/2022 17:39:36.481</v>
      </c>
      <c r="C45" t="str">
        <f t="shared" si="0"/>
        <v>FFDFD3C0</v>
      </c>
      <c r="D45" t="s">
        <v>142</v>
      </c>
      <c r="E45">
        <v>3</v>
      </c>
      <c r="F45">
        <v>1003</v>
      </c>
      <c r="G45" t="s">
        <v>124</v>
      </c>
      <c r="J45" t="s">
        <v>144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 t="shared" ref="S45:S51" si="23">"17:39:36.305"</f>
        <v>17:39:36.305</v>
      </c>
      <c r="T45" t="str">
        <f t="shared" ref="T45:T51" si="24">"17:39:35.305"</f>
        <v>17:39:35.305</v>
      </c>
      <c r="U45" t="str">
        <f t="shared" si="1"/>
        <v>A9D612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0</v>
      </c>
      <c r="AK45" t="s">
        <v>160</v>
      </c>
      <c r="AL45">
        <v>40.565385999999997</v>
      </c>
      <c r="AM45" t="s">
        <v>161</v>
      </c>
      <c r="AN45">
        <v>-75.497489000000002</v>
      </c>
      <c r="AO45">
        <v>100</v>
      </c>
      <c r="AP45">
        <v>300</v>
      </c>
      <c r="AQ45" t="s">
        <v>129</v>
      </c>
      <c r="AR45">
        <v>-49</v>
      </c>
      <c r="AS45">
        <v>-21</v>
      </c>
      <c r="AT45">
        <v>64</v>
      </c>
      <c r="BB45">
        <v>1200</v>
      </c>
      <c r="BC45">
        <v>1</v>
      </c>
      <c r="BD45" t="str">
        <f t="shared" si="2"/>
        <v xml:space="preserve">N7329F  </v>
      </c>
      <c r="BE45">
        <v>1</v>
      </c>
      <c r="BG45">
        <v>0</v>
      </c>
      <c r="BH45">
        <v>0</v>
      </c>
      <c r="BI45">
        <v>0</v>
      </c>
      <c r="BJ45">
        <v>450</v>
      </c>
      <c r="BK45">
        <v>150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 t="shared" ref="CE45:CE51" si="25">"17:39:36.309"</f>
        <v>17:39:36.309</v>
      </c>
      <c r="CF45">
        <v>308866966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5</v>
      </c>
      <c r="CY45">
        <v>7</v>
      </c>
      <c r="CZ45" t="s">
        <v>131</v>
      </c>
      <c r="DA45">
        <v>408</v>
      </c>
      <c r="DB45">
        <v>0</v>
      </c>
      <c r="DC45" t="s">
        <v>132</v>
      </c>
      <c r="DD45" t="s">
        <v>133</v>
      </c>
      <c r="DG45">
        <v>1430596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3">
      <c r="A46" t="str">
        <f>"09/28/2022 17:39:36.481"</f>
        <v>09/28/2022 17:39:36.481</v>
      </c>
      <c r="C46" t="str">
        <f t="shared" si="0"/>
        <v>FFDFD3C0</v>
      </c>
      <c r="D46" t="s">
        <v>145</v>
      </c>
      <c r="E46">
        <v>16</v>
      </c>
      <c r="H46">
        <v>278</v>
      </c>
      <c r="I46" t="s">
        <v>149</v>
      </c>
      <c r="J46" t="s">
        <v>141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 t="shared" si="23"/>
        <v>17:39:36.305</v>
      </c>
      <c r="T46" t="str">
        <f t="shared" si="24"/>
        <v>17:39:35.305</v>
      </c>
      <c r="U46" t="str">
        <f t="shared" si="1"/>
        <v>A9D612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0</v>
      </c>
      <c r="AK46" t="s">
        <v>160</v>
      </c>
      <c r="AL46">
        <v>40.565385999999997</v>
      </c>
      <c r="AM46" t="s">
        <v>161</v>
      </c>
      <c r="AN46">
        <v>-75.497489000000002</v>
      </c>
      <c r="AO46">
        <v>100</v>
      </c>
      <c r="AP46">
        <v>300</v>
      </c>
      <c r="AQ46" t="s">
        <v>129</v>
      </c>
      <c r="AR46">
        <v>-49</v>
      </c>
      <c r="AS46">
        <v>-21</v>
      </c>
      <c r="AT46">
        <v>64</v>
      </c>
      <c r="BB46">
        <v>1200</v>
      </c>
      <c r="BC46">
        <v>1</v>
      </c>
      <c r="BD46" t="str">
        <f t="shared" si="2"/>
        <v xml:space="preserve">N7329F  </v>
      </c>
      <c r="BE46">
        <v>1</v>
      </c>
      <c r="BG46">
        <v>0</v>
      </c>
      <c r="BH46">
        <v>0</v>
      </c>
      <c r="BI46">
        <v>0</v>
      </c>
      <c r="BJ46">
        <v>450</v>
      </c>
      <c r="BK46">
        <v>150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 t="shared" si="25"/>
        <v>17:39:36.309</v>
      </c>
      <c r="CF46">
        <v>308866966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5</v>
      </c>
      <c r="CY46">
        <v>7</v>
      </c>
      <c r="CZ46" t="s">
        <v>131</v>
      </c>
      <c r="DA46">
        <v>408</v>
      </c>
      <c r="DB46">
        <v>0</v>
      </c>
      <c r="DC46" t="s">
        <v>132</v>
      </c>
      <c r="DD46" t="s">
        <v>133</v>
      </c>
      <c r="DG46">
        <v>1430596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3">
      <c r="A47" t="str">
        <f>"09/28/2022 17:39:36.559"</f>
        <v>09/28/2022 17:39:36.559</v>
      </c>
      <c r="C47" t="str">
        <f t="shared" si="0"/>
        <v>FFDFD3C0</v>
      </c>
      <c r="D47" t="s">
        <v>139</v>
      </c>
      <c r="E47">
        <v>36</v>
      </c>
      <c r="H47">
        <v>123</v>
      </c>
      <c r="I47" t="s">
        <v>140</v>
      </c>
      <c r="J47" t="s">
        <v>141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 t="shared" si="23"/>
        <v>17:39:36.305</v>
      </c>
      <c r="T47" t="str">
        <f t="shared" si="24"/>
        <v>17:39:35.305</v>
      </c>
      <c r="U47" t="str">
        <f t="shared" si="1"/>
        <v>A9D612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0</v>
      </c>
      <c r="AK47" t="s">
        <v>160</v>
      </c>
      <c r="AL47">
        <v>40.565385999999997</v>
      </c>
      <c r="AM47" t="s">
        <v>161</v>
      </c>
      <c r="AN47">
        <v>-75.497489000000002</v>
      </c>
      <c r="AO47">
        <v>100</v>
      </c>
      <c r="AP47">
        <v>300</v>
      </c>
      <c r="AQ47" t="s">
        <v>129</v>
      </c>
      <c r="AR47">
        <v>-49</v>
      </c>
      <c r="AS47">
        <v>-21</v>
      </c>
      <c r="AT47">
        <v>64</v>
      </c>
      <c r="BB47">
        <v>1200</v>
      </c>
      <c r="BC47">
        <v>1</v>
      </c>
      <c r="BD47" t="str">
        <f t="shared" si="2"/>
        <v xml:space="preserve">N7329F  </v>
      </c>
      <c r="BE47">
        <v>1</v>
      </c>
      <c r="BG47">
        <v>0</v>
      </c>
      <c r="BH47">
        <v>0</v>
      </c>
      <c r="BI47">
        <v>0</v>
      </c>
      <c r="BJ47">
        <v>450</v>
      </c>
      <c r="BK47">
        <v>150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 t="shared" si="25"/>
        <v>17:39:36.309</v>
      </c>
      <c r="CF47">
        <v>308866966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5</v>
      </c>
      <c r="CY47">
        <v>7</v>
      </c>
      <c r="CZ47" t="s">
        <v>131</v>
      </c>
      <c r="DA47">
        <v>408</v>
      </c>
      <c r="DB47">
        <v>0</v>
      </c>
      <c r="DC47" t="s">
        <v>132</v>
      </c>
      <c r="DD47" t="s">
        <v>133</v>
      </c>
      <c r="DG47">
        <v>1430596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3">
      <c r="A48" t="str">
        <f>"09/28/2022 17:39:36.559"</f>
        <v>09/28/2022 17:39:36.559</v>
      </c>
      <c r="C48" t="str">
        <f t="shared" si="0"/>
        <v>FFDFD3C0</v>
      </c>
      <c r="D48" t="s">
        <v>147</v>
      </c>
      <c r="E48">
        <v>38</v>
      </c>
      <c r="J48" t="s">
        <v>148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 t="shared" si="23"/>
        <v>17:39:36.305</v>
      </c>
      <c r="T48" t="str">
        <f t="shared" si="24"/>
        <v>17:39:35.305</v>
      </c>
      <c r="U48" t="str">
        <f t="shared" si="1"/>
        <v>A9D612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0</v>
      </c>
      <c r="AK48" t="s">
        <v>160</v>
      </c>
      <c r="AL48">
        <v>40.565385999999997</v>
      </c>
      <c r="AM48" t="s">
        <v>161</v>
      </c>
      <c r="AN48">
        <v>-75.497489000000002</v>
      </c>
      <c r="AO48">
        <v>100</v>
      </c>
      <c r="AP48">
        <v>300</v>
      </c>
      <c r="AQ48" t="s">
        <v>129</v>
      </c>
      <c r="AR48">
        <v>-49</v>
      </c>
      <c r="AS48">
        <v>-21</v>
      </c>
      <c r="AT48">
        <v>64</v>
      </c>
      <c r="BB48">
        <v>1200</v>
      </c>
      <c r="BC48">
        <v>1</v>
      </c>
      <c r="BD48" t="str">
        <f t="shared" si="2"/>
        <v xml:space="preserve">N7329F  </v>
      </c>
      <c r="BE48">
        <v>1</v>
      </c>
      <c r="BG48">
        <v>0</v>
      </c>
      <c r="BH48">
        <v>0</v>
      </c>
      <c r="BI48">
        <v>0</v>
      </c>
      <c r="BJ48">
        <v>450</v>
      </c>
      <c r="BK48">
        <v>150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 t="shared" si="25"/>
        <v>17:39:36.309</v>
      </c>
      <c r="CF48">
        <v>308866966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5</v>
      </c>
      <c r="CY48">
        <v>7</v>
      </c>
      <c r="CZ48" t="s">
        <v>131</v>
      </c>
      <c r="DA48">
        <v>408</v>
      </c>
      <c r="DB48">
        <v>0</v>
      </c>
      <c r="DC48" t="s">
        <v>132</v>
      </c>
      <c r="DD48" t="s">
        <v>133</v>
      </c>
      <c r="DG48">
        <v>1430596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3">
      <c r="A49" t="str">
        <f>"09/28/2022 17:39:36.559"</f>
        <v>09/28/2022 17:39:36.559</v>
      </c>
      <c r="C49" t="str">
        <f t="shared" si="0"/>
        <v>FFDFD3C0</v>
      </c>
      <c r="D49" t="s">
        <v>142</v>
      </c>
      <c r="E49">
        <v>4</v>
      </c>
      <c r="F49">
        <v>1004</v>
      </c>
      <c r="G49" t="s">
        <v>143</v>
      </c>
      <c r="J49" t="s">
        <v>144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 t="shared" si="23"/>
        <v>17:39:36.305</v>
      </c>
      <c r="T49" t="str">
        <f t="shared" si="24"/>
        <v>17:39:35.305</v>
      </c>
      <c r="U49" t="str">
        <f t="shared" si="1"/>
        <v>A9D612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0</v>
      </c>
      <c r="AK49" t="s">
        <v>160</v>
      </c>
      <c r="AL49">
        <v>40.565385999999997</v>
      </c>
      <c r="AM49" t="s">
        <v>161</v>
      </c>
      <c r="AN49">
        <v>-75.497489000000002</v>
      </c>
      <c r="AO49">
        <v>100</v>
      </c>
      <c r="AP49">
        <v>300</v>
      </c>
      <c r="AQ49" t="s">
        <v>129</v>
      </c>
      <c r="AR49">
        <v>-49</v>
      </c>
      <c r="AS49">
        <v>-21</v>
      </c>
      <c r="AT49">
        <v>64</v>
      </c>
      <c r="BB49">
        <v>1200</v>
      </c>
      <c r="BC49">
        <v>1</v>
      </c>
      <c r="BD49" t="str">
        <f t="shared" si="2"/>
        <v xml:space="preserve">N7329F  </v>
      </c>
      <c r="BE49">
        <v>1</v>
      </c>
      <c r="BG49">
        <v>0</v>
      </c>
      <c r="BH49">
        <v>0</v>
      </c>
      <c r="BI49">
        <v>0</v>
      </c>
      <c r="BJ49">
        <v>450</v>
      </c>
      <c r="BK49">
        <v>150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 t="shared" si="25"/>
        <v>17:39:36.309</v>
      </c>
      <c r="CF49">
        <v>308866966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5</v>
      </c>
      <c r="CY49">
        <v>7</v>
      </c>
      <c r="CZ49" t="s">
        <v>131</v>
      </c>
      <c r="DA49">
        <v>408</v>
      </c>
      <c r="DB49">
        <v>0</v>
      </c>
      <c r="DC49" t="s">
        <v>132</v>
      </c>
      <c r="DD49" t="s">
        <v>133</v>
      </c>
      <c r="DG49">
        <v>1430596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3">
      <c r="A50" t="str">
        <f>"09/28/2022 17:39:36.559"</f>
        <v>09/28/2022 17:39:36.559</v>
      </c>
      <c r="C50" t="str">
        <f t="shared" si="0"/>
        <v>FFDFD3C0</v>
      </c>
      <c r="D50" t="s">
        <v>134</v>
      </c>
      <c r="E50">
        <v>1</v>
      </c>
      <c r="F50">
        <v>3001</v>
      </c>
      <c r="G50" t="s">
        <v>135</v>
      </c>
      <c r="J50" t="s">
        <v>136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 t="shared" si="23"/>
        <v>17:39:36.305</v>
      </c>
      <c r="T50" t="str">
        <f t="shared" si="24"/>
        <v>17:39:35.305</v>
      </c>
      <c r="U50" t="str">
        <f t="shared" si="1"/>
        <v>A9D612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0</v>
      </c>
      <c r="AK50" t="s">
        <v>160</v>
      </c>
      <c r="AL50">
        <v>40.565385999999997</v>
      </c>
      <c r="AM50" t="s">
        <v>161</v>
      </c>
      <c r="AN50">
        <v>-75.497489000000002</v>
      </c>
      <c r="AO50">
        <v>100</v>
      </c>
      <c r="AP50">
        <v>300</v>
      </c>
      <c r="AQ50" t="s">
        <v>129</v>
      </c>
      <c r="AR50">
        <v>-49</v>
      </c>
      <c r="AS50">
        <v>-21</v>
      </c>
      <c r="AT50">
        <v>64</v>
      </c>
      <c r="BB50">
        <v>1200</v>
      </c>
      <c r="BC50">
        <v>1</v>
      </c>
      <c r="BD50" t="str">
        <f t="shared" si="2"/>
        <v xml:space="preserve">N7329F  </v>
      </c>
      <c r="BE50">
        <v>1</v>
      </c>
      <c r="BG50">
        <v>0</v>
      </c>
      <c r="BH50">
        <v>0</v>
      </c>
      <c r="BI50">
        <v>0</v>
      </c>
      <c r="BJ50">
        <v>450</v>
      </c>
      <c r="BK50">
        <v>150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 t="shared" si="25"/>
        <v>17:39:36.309</v>
      </c>
      <c r="CF50">
        <v>308866966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5</v>
      </c>
      <c r="CY50">
        <v>7</v>
      </c>
      <c r="CZ50" t="s">
        <v>131</v>
      </c>
      <c r="DA50">
        <v>408</v>
      </c>
      <c r="DB50">
        <v>0</v>
      </c>
      <c r="DC50" t="s">
        <v>132</v>
      </c>
      <c r="DD50" t="s">
        <v>133</v>
      </c>
      <c r="DG50">
        <v>1430596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3">
      <c r="A51" t="str">
        <f>"09/28/2022 17:39:36.559"</f>
        <v>09/28/2022 17:39:36.559</v>
      </c>
      <c r="C51" t="str">
        <f t="shared" si="0"/>
        <v>FFDFD3C0</v>
      </c>
      <c r="D51" t="s">
        <v>145</v>
      </c>
      <c r="E51">
        <v>17</v>
      </c>
      <c r="H51">
        <v>279</v>
      </c>
      <c r="I51" t="s">
        <v>146</v>
      </c>
      <c r="J51" t="s">
        <v>141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 t="shared" si="23"/>
        <v>17:39:36.305</v>
      </c>
      <c r="T51" t="str">
        <f t="shared" si="24"/>
        <v>17:39:35.305</v>
      </c>
      <c r="U51" t="str">
        <f t="shared" si="1"/>
        <v>A9D612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0</v>
      </c>
      <c r="AK51" t="s">
        <v>160</v>
      </c>
      <c r="AL51">
        <v>40.565385999999997</v>
      </c>
      <c r="AM51" t="s">
        <v>161</v>
      </c>
      <c r="AN51">
        <v>-75.497489000000002</v>
      </c>
      <c r="AO51">
        <v>100</v>
      </c>
      <c r="AP51">
        <v>300</v>
      </c>
      <c r="AQ51" t="s">
        <v>129</v>
      </c>
      <c r="AR51">
        <v>-49</v>
      </c>
      <c r="AS51">
        <v>-21</v>
      </c>
      <c r="AT51">
        <v>64</v>
      </c>
      <c r="BB51">
        <v>1200</v>
      </c>
      <c r="BC51">
        <v>1</v>
      </c>
      <c r="BD51" t="str">
        <f t="shared" si="2"/>
        <v xml:space="preserve">N7329F  </v>
      </c>
      <c r="BE51">
        <v>1</v>
      </c>
      <c r="BG51">
        <v>0</v>
      </c>
      <c r="BH51">
        <v>0</v>
      </c>
      <c r="BI51">
        <v>0</v>
      </c>
      <c r="BJ51">
        <v>450</v>
      </c>
      <c r="BK51">
        <v>150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 t="shared" si="25"/>
        <v>17:39:36.309</v>
      </c>
      <c r="CF51">
        <v>308866966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5</v>
      </c>
      <c r="CY51">
        <v>7</v>
      </c>
      <c r="CZ51" t="s">
        <v>131</v>
      </c>
      <c r="DA51">
        <v>408</v>
      </c>
      <c r="DB51">
        <v>0</v>
      </c>
      <c r="DC51" t="s">
        <v>132</v>
      </c>
      <c r="DD51" t="s">
        <v>133</v>
      </c>
      <c r="DG51">
        <v>1430596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3">
      <c r="A52" t="str">
        <f t="shared" ref="A52:A58" si="26">"09/28/2022 17:39:37.545"</f>
        <v>09/28/2022 17:39:37.545</v>
      </c>
      <c r="C52" t="str">
        <f t="shared" si="0"/>
        <v>FFDFD3C0</v>
      </c>
      <c r="D52" t="s">
        <v>147</v>
      </c>
      <c r="E52">
        <v>38</v>
      </c>
      <c r="J52" t="s">
        <v>148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ref="S52:S58" si="27">"17:39:37.328"</f>
        <v>17:39:37.328</v>
      </c>
      <c r="T52" t="str">
        <f t="shared" ref="T52:T58" si="28">"17:39:36.928"</f>
        <v>17:39:36.928</v>
      </c>
      <c r="U52" t="str">
        <f t="shared" si="1"/>
        <v>A9D612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0</v>
      </c>
      <c r="AK52" t="s">
        <v>162</v>
      </c>
      <c r="AL52">
        <v>40.565278999999997</v>
      </c>
      <c r="AM52" t="s">
        <v>163</v>
      </c>
      <c r="AN52">
        <v>-75.497810999999999</v>
      </c>
      <c r="AO52">
        <v>100</v>
      </c>
      <c r="AP52">
        <v>300</v>
      </c>
      <c r="AQ52" t="s">
        <v>129</v>
      </c>
      <c r="AR52">
        <v>-47</v>
      </c>
      <c r="AS52">
        <v>-22</v>
      </c>
      <c r="AT52">
        <v>320</v>
      </c>
      <c r="BB52">
        <v>1200</v>
      </c>
      <c r="BC52">
        <v>1</v>
      </c>
      <c r="BD52" t="str">
        <f t="shared" si="2"/>
        <v xml:space="preserve">N7329F  </v>
      </c>
      <c r="BE52">
        <v>1</v>
      </c>
      <c r="BG52">
        <v>0</v>
      </c>
      <c r="BH52">
        <v>0</v>
      </c>
      <c r="BI52">
        <v>0</v>
      </c>
      <c r="BJ52">
        <v>375</v>
      </c>
      <c r="BK52">
        <v>75</v>
      </c>
      <c r="BL52" t="s">
        <v>130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 t="shared" ref="CE52:CE58" si="29">"17:39:37.331"</f>
        <v>17:39:37.331</v>
      </c>
      <c r="CF52">
        <v>331241783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408</v>
      </c>
      <c r="DB52">
        <v>0</v>
      </c>
      <c r="DC52" t="s">
        <v>132</v>
      </c>
      <c r="DD52" t="s">
        <v>133</v>
      </c>
      <c r="DG52">
        <v>1432195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 t="shared" si="26"/>
        <v>09/28/2022 17:39:37.545</v>
      </c>
      <c r="C53" t="str">
        <f t="shared" si="0"/>
        <v>FFDFD3C0</v>
      </c>
      <c r="D53" t="s">
        <v>134</v>
      </c>
      <c r="E53">
        <v>1</v>
      </c>
      <c r="F53">
        <v>3001</v>
      </c>
      <c r="G53" t="s">
        <v>135</v>
      </c>
      <c r="J53" t="s">
        <v>136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27"/>
        <v>17:39:37.328</v>
      </c>
      <c r="T53" t="str">
        <f t="shared" si="28"/>
        <v>17:39:36.928</v>
      </c>
      <c r="U53" t="str">
        <f t="shared" si="1"/>
        <v>A9D612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0</v>
      </c>
      <c r="AK53" t="s">
        <v>162</v>
      </c>
      <c r="AL53">
        <v>40.565278999999997</v>
      </c>
      <c r="AM53" t="s">
        <v>163</v>
      </c>
      <c r="AN53">
        <v>-75.497810999999999</v>
      </c>
      <c r="AO53">
        <v>100</v>
      </c>
      <c r="AP53">
        <v>300</v>
      </c>
      <c r="AQ53" t="s">
        <v>129</v>
      </c>
      <c r="AR53">
        <v>-47</v>
      </c>
      <c r="AS53">
        <v>-22</v>
      </c>
      <c r="AT53">
        <v>320</v>
      </c>
      <c r="BB53">
        <v>1200</v>
      </c>
      <c r="BC53">
        <v>1</v>
      </c>
      <c r="BD53" t="str">
        <f t="shared" si="2"/>
        <v xml:space="preserve">N7329F  </v>
      </c>
      <c r="BE53">
        <v>1</v>
      </c>
      <c r="BG53">
        <v>0</v>
      </c>
      <c r="BH53">
        <v>0</v>
      </c>
      <c r="BI53">
        <v>0</v>
      </c>
      <c r="BJ53">
        <v>375</v>
      </c>
      <c r="BK53">
        <v>75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 t="shared" si="29"/>
        <v>17:39:37.331</v>
      </c>
      <c r="CF53">
        <v>331241783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131</v>
      </c>
      <c r="DA53">
        <v>408</v>
      </c>
      <c r="DB53">
        <v>0</v>
      </c>
      <c r="DC53" t="s">
        <v>132</v>
      </c>
      <c r="DD53" t="s">
        <v>133</v>
      </c>
      <c r="DG53">
        <v>1432195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 t="shared" si="26"/>
        <v>09/28/2022 17:39:37.545</v>
      </c>
      <c r="C54" t="str">
        <f t="shared" si="0"/>
        <v>FFDFD3C0</v>
      </c>
      <c r="D54" t="s">
        <v>142</v>
      </c>
      <c r="E54">
        <v>4</v>
      </c>
      <c r="F54">
        <v>1004</v>
      </c>
      <c r="G54" t="s">
        <v>143</v>
      </c>
      <c r="J54" t="s">
        <v>144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27"/>
        <v>17:39:37.328</v>
      </c>
      <c r="T54" t="str">
        <f t="shared" si="28"/>
        <v>17:39:36.928</v>
      </c>
      <c r="U54" t="str">
        <f t="shared" si="1"/>
        <v>A9D612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0</v>
      </c>
      <c r="AK54" t="s">
        <v>162</v>
      </c>
      <c r="AL54">
        <v>40.565278999999997</v>
      </c>
      <c r="AM54" t="s">
        <v>163</v>
      </c>
      <c r="AN54">
        <v>-75.497810999999999</v>
      </c>
      <c r="AO54">
        <v>100</v>
      </c>
      <c r="AP54">
        <v>300</v>
      </c>
      <c r="AQ54" t="s">
        <v>129</v>
      </c>
      <c r="AR54">
        <v>-47</v>
      </c>
      <c r="AS54">
        <v>-22</v>
      </c>
      <c r="AT54">
        <v>320</v>
      </c>
      <c r="BB54">
        <v>1200</v>
      </c>
      <c r="BC54">
        <v>1</v>
      </c>
      <c r="BD54" t="str">
        <f t="shared" si="2"/>
        <v xml:space="preserve">N7329F  </v>
      </c>
      <c r="BE54">
        <v>1</v>
      </c>
      <c r="BG54">
        <v>0</v>
      </c>
      <c r="BH54">
        <v>0</v>
      </c>
      <c r="BI54">
        <v>0</v>
      </c>
      <c r="BJ54">
        <v>375</v>
      </c>
      <c r="BK54">
        <v>75</v>
      </c>
      <c r="BL54" t="s">
        <v>130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 t="shared" si="29"/>
        <v>17:39:37.331</v>
      </c>
      <c r="CF54">
        <v>331241783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408</v>
      </c>
      <c r="DB54">
        <v>0</v>
      </c>
      <c r="DC54" t="s">
        <v>132</v>
      </c>
      <c r="DD54" t="s">
        <v>133</v>
      </c>
      <c r="DG54">
        <v>1432195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 t="shared" si="26"/>
        <v>09/28/2022 17:39:37.545</v>
      </c>
      <c r="C55" t="str">
        <f t="shared" si="0"/>
        <v>FFDFD3C0</v>
      </c>
      <c r="D55" t="s">
        <v>145</v>
      </c>
      <c r="E55">
        <v>17</v>
      </c>
      <c r="H55">
        <v>279</v>
      </c>
      <c r="I55" t="s">
        <v>146</v>
      </c>
      <c r="J55" t="s">
        <v>141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 t="shared" si="27"/>
        <v>17:39:37.328</v>
      </c>
      <c r="T55" t="str">
        <f t="shared" si="28"/>
        <v>17:39:36.928</v>
      </c>
      <c r="U55" t="str">
        <f t="shared" si="1"/>
        <v>A9D612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0</v>
      </c>
      <c r="AK55" t="s">
        <v>162</v>
      </c>
      <c r="AL55">
        <v>40.565278999999997</v>
      </c>
      <c r="AM55" t="s">
        <v>163</v>
      </c>
      <c r="AN55">
        <v>-75.497810999999999</v>
      </c>
      <c r="AO55">
        <v>100</v>
      </c>
      <c r="AP55">
        <v>300</v>
      </c>
      <c r="AQ55" t="s">
        <v>129</v>
      </c>
      <c r="AR55">
        <v>-47</v>
      </c>
      <c r="AS55">
        <v>-22</v>
      </c>
      <c r="AT55">
        <v>320</v>
      </c>
      <c r="BB55">
        <v>1200</v>
      </c>
      <c r="BC55">
        <v>1</v>
      </c>
      <c r="BD55" t="str">
        <f t="shared" si="2"/>
        <v xml:space="preserve">N7329F  </v>
      </c>
      <c r="BE55">
        <v>1</v>
      </c>
      <c r="BG55">
        <v>0</v>
      </c>
      <c r="BH55">
        <v>0</v>
      </c>
      <c r="BI55">
        <v>0</v>
      </c>
      <c r="BJ55">
        <v>375</v>
      </c>
      <c r="BK55">
        <v>75</v>
      </c>
      <c r="BL55" t="s">
        <v>130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 t="shared" si="29"/>
        <v>17:39:37.331</v>
      </c>
      <c r="CF55">
        <v>331241783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408</v>
      </c>
      <c r="DB55">
        <v>0</v>
      </c>
      <c r="DC55" t="s">
        <v>132</v>
      </c>
      <c r="DD55" t="s">
        <v>133</v>
      </c>
      <c r="DG55">
        <v>1432195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 t="shared" si="26"/>
        <v>09/28/2022 17:39:37.545</v>
      </c>
      <c r="C56" t="str">
        <f t="shared" si="0"/>
        <v>FFDFD3C0</v>
      </c>
      <c r="D56" t="s">
        <v>142</v>
      </c>
      <c r="E56">
        <v>3</v>
      </c>
      <c r="F56">
        <v>1003</v>
      </c>
      <c r="G56" t="s">
        <v>124</v>
      </c>
      <c r="J56" t="s">
        <v>144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 t="shared" si="27"/>
        <v>17:39:37.328</v>
      </c>
      <c r="T56" t="str">
        <f t="shared" si="28"/>
        <v>17:39:36.928</v>
      </c>
      <c r="U56" t="str">
        <f t="shared" si="1"/>
        <v>A9D612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0</v>
      </c>
      <c r="AK56" t="s">
        <v>162</v>
      </c>
      <c r="AL56">
        <v>40.565278999999997</v>
      </c>
      <c r="AM56" t="s">
        <v>163</v>
      </c>
      <c r="AN56">
        <v>-75.497810999999999</v>
      </c>
      <c r="AO56">
        <v>100</v>
      </c>
      <c r="AP56">
        <v>300</v>
      </c>
      <c r="AQ56" t="s">
        <v>129</v>
      </c>
      <c r="AR56">
        <v>-47</v>
      </c>
      <c r="AS56">
        <v>-22</v>
      </c>
      <c r="AT56">
        <v>320</v>
      </c>
      <c r="BB56">
        <v>1200</v>
      </c>
      <c r="BC56">
        <v>1</v>
      </c>
      <c r="BD56" t="str">
        <f t="shared" si="2"/>
        <v xml:space="preserve">N7329F  </v>
      </c>
      <c r="BE56">
        <v>1</v>
      </c>
      <c r="BG56">
        <v>0</v>
      </c>
      <c r="BH56">
        <v>0</v>
      </c>
      <c r="BI56">
        <v>0</v>
      </c>
      <c r="BJ56">
        <v>375</v>
      </c>
      <c r="BK56">
        <v>75</v>
      </c>
      <c r="BL56" t="s">
        <v>130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 t="shared" si="29"/>
        <v>17:39:37.331</v>
      </c>
      <c r="CF56">
        <v>331241783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131</v>
      </c>
      <c r="DA56">
        <v>408</v>
      </c>
      <c r="DB56">
        <v>0</v>
      </c>
      <c r="DC56" t="s">
        <v>132</v>
      </c>
      <c r="DD56" t="s">
        <v>133</v>
      </c>
      <c r="DG56">
        <v>1432195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 t="shared" si="26"/>
        <v>09/28/2022 17:39:37.545</v>
      </c>
      <c r="C57" t="str">
        <f t="shared" si="0"/>
        <v>FFDFD3C0</v>
      </c>
      <c r="D57" t="s">
        <v>145</v>
      </c>
      <c r="E57">
        <v>16</v>
      </c>
      <c r="H57">
        <v>278</v>
      </c>
      <c r="I57" t="s">
        <v>149</v>
      </c>
      <c r="J57" t="s">
        <v>141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 t="shared" si="27"/>
        <v>17:39:37.328</v>
      </c>
      <c r="T57" t="str">
        <f t="shared" si="28"/>
        <v>17:39:36.928</v>
      </c>
      <c r="U57" t="str">
        <f t="shared" si="1"/>
        <v>A9D612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0</v>
      </c>
      <c r="AK57" t="s">
        <v>162</v>
      </c>
      <c r="AL57">
        <v>40.565278999999997</v>
      </c>
      <c r="AM57" t="s">
        <v>163</v>
      </c>
      <c r="AN57">
        <v>-75.497810999999999</v>
      </c>
      <c r="AO57">
        <v>100</v>
      </c>
      <c r="AP57">
        <v>300</v>
      </c>
      <c r="AQ57" t="s">
        <v>129</v>
      </c>
      <c r="AR57">
        <v>-47</v>
      </c>
      <c r="AS57">
        <v>-22</v>
      </c>
      <c r="AT57">
        <v>320</v>
      </c>
      <c r="BB57">
        <v>1200</v>
      </c>
      <c r="BC57">
        <v>1</v>
      </c>
      <c r="BD57" t="str">
        <f t="shared" si="2"/>
        <v xml:space="preserve">N7329F  </v>
      </c>
      <c r="BE57">
        <v>1</v>
      </c>
      <c r="BG57">
        <v>0</v>
      </c>
      <c r="BH57">
        <v>0</v>
      </c>
      <c r="BI57">
        <v>0</v>
      </c>
      <c r="BJ57">
        <v>375</v>
      </c>
      <c r="BK57">
        <v>75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 t="shared" si="29"/>
        <v>17:39:37.331</v>
      </c>
      <c r="CF57">
        <v>331241783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131</v>
      </c>
      <c r="DA57">
        <v>408</v>
      </c>
      <c r="DB57">
        <v>0</v>
      </c>
      <c r="DC57" t="s">
        <v>132</v>
      </c>
      <c r="DD57" t="s">
        <v>133</v>
      </c>
      <c r="DG57">
        <v>1432195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 t="shared" si="26"/>
        <v>09/28/2022 17:39:37.545</v>
      </c>
      <c r="C58" t="str">
        <f t="shared" si="0"/>
        <v>FFDFD3C0</v>
      </c>
      <c r="D58" t="s">
        <v>139</v>
      </c>
      <c r="E58">
        <v>36</v>
      </c>
      <c r="H58">
        <v>123</v>
      </c>
      <c r="I58" t="s">
        <v>140</v>
      </c>
      <c r="J58" t="s">
        <v>141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 t="shared" si="27"/>
        <v>17:39:37.328</v>
      </c>
      <c r="T58" t="str">
        <f t="shared" si="28"/>
        <v>17:39:36.928</v>
      </c>
      <c r="U58" t="str">
        <f t="shared" si="1"/>
        <v>A9D612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0</v>
      </c>
      <c r="AK58" t="s">
        <v>162</v>
      </c>
      <c r="AL58">
        <v>40.565278999999997</v>
      </c>
      <c r="AM58" t="s">
        <v>163</v>
      </c>
      <c r="AN58">
        <v>-75.497810999999999</v>
      </c>
      <c r="AO58">
        <v>100</v>
      </c>
      <c r="AP58">
        <v>300</v>
      </c>
      <c r="AQ58" t="s">
        <v>129</v>
      </c>
      <c r="AR58">
        <v>-47</v>
      </c>
      <c r="AS58">
        <v>-22</v>
      </c>
      <c r="AT58">
        <v>320</v>
      </c>
      <c r="BB58">
        <v>1200</v>
      </c>
      <c r="BC58">
        <v>1</v>
      </c>
      <c r="BD58" t="str">
        <f t="shared" si="2"/>
        <v xml:space="preserve">N7329F  </v>
      </c>
      <c r="BE58">
        <v>1</v>
      </c>
      <c r="BG58">
        <v>0</v>
      </c>
      <c r="BH58">
        <v>0</v>
      </c>
      <c r="BI58">
        <v>0</v>
      </c>
      <c r="BJ58">
        <v>375</v>
      </c>
      <c r="BK58">
        <v>75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 t="shared" si="29"/>
        <v>17:39:37.331</v>
      </c>
      <c r="CF58">
        <v>331241783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131</v>
      </c>
      <c r="DA58">
        <v>408</v>
      </c>
      <c r="DB58">
        <v>0</v>
      </c>
      <c r="DC58" t="s">
        <v>132</v>
      </c>
      <c r="DD58" t="s">
        <v>133</v>
      </c>
      <c r="DG58">
        <v>1432195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"09/28/2022 17:39:39.717"</f>
        <v>09/28/2022 17:39:39.717</v>
      </c>
      <c r="C59" t="str">
        <f t="shared" si="0"/>
        <v>FFDFD3C0</v>
      </c>
      <c r="D59" t="s">
        <v>145</v>
      </c>
      <c r="E59">
        <v>17</v>
      </c>
      <c r="H59">
        <v>279</v>
      </c>
      <c r="I59" t="s">
        <v>146</v>
      </c>
      <c r="J59" t="s">
        <v>141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 t="shared" ref="S59:S65" si="30">"17:39:39.523"</f>
        <v>17:39:39.523</v>
      </c>
      <c r="T59" t="str">
        <f t="shared" ref="T59:T65" si="31">"17:39:39.023"</f>
        <v>17:39:39.023</v>
      </c>
      <c r="U59" t="str">
        <f t="shared" si="1"/>
        <v>A9D612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0</v>
      </c>
      <c r="AK59" t="s">
        <v>164</v>
      </c>
      <c r="AL59">
        <v>40.564999999999998</v>
      </c>
      <c r="AM59" t="s">
        <v>165</v>
      </c>
      <c r="AN59">
        <v>-75.498346999999995</v>
      </c>
      <c r="AO59">
        <v>100</v>
      </c>
      <c r="AP59">
        <v>300</v>
      </c>
      <c r="AQ59" t="s">
        <v>129</v>
      </c>
      <c r="AR59">
        <v>-43</v>
      </c>
      <c r="AS59">
        <v>-29</v>
      </c>
      <c r="AT59">
        <v>64</v>
      </c>
      <c r="BB59">
        <v>1200</v>
      </c>
      <c r="BC59">
        <v>1</v>
      </c>
      <c r="BD59" t="str">
        <f t="shared" si="2"/>
        <v xml:space="preserve">N7329F  </v>
      </c>
      <c r="BE59">
        <v>1</v>
      </c>
      <c r="BG59">
        <v>0</v>
      </c>
      <c r="BH59">
        <v>0</v>
      </c>
      <c r="BI59">
        <v>0</v>
      </c>
      <c r="BJ59">
        <v>375</v>
      </c>
      <c r="BK59">
        <v>75</v>
      </c>
      <c r="BL59" t="s">
        <v>130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 t="shared" ref="CE59:CE65" si="32">"17:39:39.523"</f>
        <v>17:39:39.523</v>
      </c>
      <c r="CF59">
        <v>523449179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131</v>
      </c>
      <c r="DA59">
        <v>408</v>
      </c>
      <c r="DB59">
        <v>0</v>
      </c>
      <c r="DC59" t="s">
        <v>132</v>
      </c>
      <c r="DD59" t="s">
        <v>133</v>
      </c>
      <c r="DG59">
        <v>1435622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"09/28/2022 17:39:39.717"</f>
        <v>09/28/2022 17:39:39.717</v>
      </c>
      <c r="C60" t="str">
        <f t="shared" si="0"/>
        <v>FFDFD3C0</v>
      </c>
      <c r="D60" t="s">
        <v>142</v>
      </c>
      <c r="E60">
        <v>4</v>
      </c>
      <c r="F60">
        <v>1004</v>
      </c>
      <c r="G60" t="s">
        <v>143</v>
      </c>
      <c r="J60" t="s">
        <v>144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 t="shared" si="30"/>
        <v>17:39:39.523</v>
      </c>
      <c r="T60" t="str">
        <f t="shared" si="31"/>
        <v>17:39:39.023</v>
      </c>
      <c r="U60" t="str">
        <f t="shared" si="1"/>
        <v>A9D612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0</v>
      </c>
      <c r="AK60" t="s">
        <v>164</v>
      </c>
      <c r="AL60">
        <v>40.564999999999998</v>
      </c>
      <c r="AM60" t="s">
        <v>165</v>
      </c>
      <c r="AN60">
        <v>-75.498346999999995</v>
      </c>
      <c r="AO60">
        <v>100</v>
      </c>
      <c r="AP60">
        <v>300</v>
      </c>
      <c r="AQ60" t="s">
        <v>129</v>
      </c>
      <c r="AR60">
        <v>-43</v>
      </c>
      <c r="AS60">
        <v>-29</v>
      </c>
      <c r="AT60">
        <v>64</v>
      </c>
      <c r="BB60">
        <v>1200</v>
      </c>
      <c r="BC60">
        <v>1</v>
      </c>
      <c r="BD60" t="str">
        <f t="shared" si="2"/>
        <v xml:space="preserve">N7329F  </v>
      </c>
      <c r="BE60">
        <v>1</v>
      </c>
      <c r="BG60">
        <v>0</v>
      </c>
      <c r="BH60">
        <v>0</v>
      </c>
      <c r="BI60">
        <v>0</v>
      </c>
      <c r="BJ60">
        <v>375</v>
      </c>
      <c r="BK60">
        <v>75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 t="shared" si="32"/>
        <v>17:39:39.523</v>
      </c>
      <c r="CF60">
        <v>523449179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131</v>
      </c>
      <c r="DA60">
        <v>408</v>
      </c>
      <c r="DB60">
        <v>0</v>
      </c>
      <c r="DC60" t="s">
        <v>132</v>
      </c>
      <c r="DD60" t="s">
        <v>133</v>
      </c>
      <c r="DG60">
        <v>1435622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"09/28/2022 17:39:39.732"</f>
        <v>09/28/2022 17:39:39.732</v>
      </c>
      <c r="C61" t="str">
        <f t="shared" si="0"/>
        <v>FFDFD3C0</v>
      </c>
      <c r="D61" t="s">
        <v>142</v>
      </c>
      <c r="E61">
        <v>3</v>
      </c>
      <c r="F61">
        <v>1003</v>
      </c>
      <c r="G61" t="s">
        <v>124</v>
      </c>
      <c r="J61" t="s">
        <v>144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 t="shared" si="30"/>
        <v>17:39:39.523</v>
      </c>
      <c r="T61" t="str">
        <f t="shared" si="31"/>
        <v>17:39:39.023</v>
      </c>
      <c r="U61" t="str">
        <f t="shared" si="1"/>
        <v>A9D612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0</v>
      </c>
      <c r="AK61" t="s">
        <v>164</v>
      </c>
      <c r="AL61">
        <v>40.564999999999998</v>
      </c>
      <c r="AM61" t="s">
        <v>165</v>
      </c>
      <c r="AN61">
        <v>-75.498346999999995</v>
      </c>
      <c r="AO61">
        <v>100</v>
      </c>
      <c r="AP61">
        <v>300</v>
      </c>
      <c r="AQ61" t="s">
        <v>129</v>
      </c>
      <c r="AR61">
        <v>-43</v>
      </c>
      <c r="AS61">
        <v>-29</v>
      </c>
      <c r="AT61">
        <v>64</v>
      </c>
      <c r="BB61">
        <v>1200</v>
      </c>
      <c r="BC61">
        <v>1</v>
      </c>
      <c r="BD61" t="str">
        <f t="shared" si="2"/>
        <v xml:space="preserve">N7329F  </v>
      </c>
      <c r="BE61">
        <v>1</v>
      </c>
      <c r="BG61">
        <v>0</v>
      </c>
      <c r="BH61">
        <v>0</v>
      </c>
      <c r="BI61">
        <v>0</v>
      </c>
      <c r="BJ61">
        <v>375</v>
      </c>
      <c r="BK61">
        <v>75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 t="shared" si="32"/>
        <v>17:39:39.523</v>
      </c>
      <c r="CF61">
        <v>523449179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131</v>
      </c>
      <c r="DA61">
        <v>408</v>
      </c>
      <c r="DB61">
        <v>0</v>
      </c>
      <c r="DC61" t="s">
        <v>132</v>
      </c>
      <c r="DD61" t="s">
        <v>133</v>
      </c>
      <c r="DG61">
        <v>1435622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"09/28/2022 17:39:39.732"</f>
        <v>09/28/2022 17:39:39.732</v>
      </c>
      <c r="C62" t="str">
        <f t="shared" si="0"/>
        <v>FFDFD3C0</v>
      </c>
      <c r="D62" t="s">
        <v>145</v>
      </c>
      <c r="E62">
        <v>16</v>
      </c>
      <c r="H62">
        <v>278</v>
      </c>
      <c r="I62" t="s">
        <v>149</v>
      </c>
      <c r="J62" t="s">
        <v>141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 t="shared" si="30"/>
        <v>17:39:39.523</v>
      </c>
      <c r="T62" t="str">
        <f t="shared" si="31"/>
        <v>17:39:39.023</v>
      </c>
      <c r="U62" t="str">
        <f t="shared" si="1"/>
        <v>A9D612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0</v>
      </c>
      <c r="AK62" t="s">
        <v>164</v>
      </c>
      <c r="AL62">
        <v>40.564999999999998</v>
      </c>
      <c r="AM62" t="s">
        <v>165</v>
      </c>
      <c r="AN62">
        <v>-75.498346999999995</v>
      </c>
      <c r="AO62">
        <v>100</v>
      </c>
      <c r="AP62">
        <v>300</v>
      </c>
      <c r="AQ62" t="s">
        <v>129</v>
      </c>
      <c r="AR62">
        <v>-43</v>
      </c>
      <c r="AS62">
        <v>-29</v>
      </c>
      <c r="AT62">
        <v>64</v>
      </c>
      <c r="BB62">
        <v>1200</v>
      </c>
      <c r="BC62">
        <v>1</v>
      </c>
      <c r="BD62" t="str">
        <f t="shared" si="2"/>
        <v xml:space="preserve">N7329F  </v>
      </c>
      <c r="BE62">
        <v>1</v>
      </c>
      <c r="BG62">
        <v>0</v>
      </c>
      <c r="BH62">
        <v>0</v>
      </c>
      <c r="BI62">
        <v>0</v>
      </c>
      <c r="BJ62">
        <v>375</v>
      </c>
      <c r="BK62">
        <v>75</v>
      </c>
      <c r="BL62" t="s">
        <v>130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 t="shared" si="32"/>
        <v>17:39:39.523</v>
      </c>
      <c r="CF62">
        <v>523449179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408</v>
      </c>
      <c r="DB62">
        <v>0</v>
      </c>
      <c r="DC62" t="s">
        <v>132</v>
      </c>
      <c r="DD62" t="s">
        <v>133</v>
      </c>
      <c r="DG62">
        <v>1435622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"09/28/2022 17:39:39.732"</f>
        <v>09/28/2022 17:39:39.732</v>
      </c>
      <c r="C63" t="str">
        <f t="shared" si="0"/>
        <v>FFDFD3C0</v>
      </c>
      <c r="D63" t="s">
        <v>139</v>
      </c>
      <c r="E63">
        <v>36</v>
      </c>
      <c r="H63">
        <v>123</v>
      </c>
      <c r="I63" t="s">
        <v>140</v>
      </c>
      <c r="J63" t="s">
        <v>141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 t="shared" si="30"/>
        <v>17:39:39.523</v>
      </c>
      <c r="T63" t="str">
        <f t="shared" si="31"/>
        <v>17:39:39.023</v>
      </c>
      <c r="U63" t="str">
        <f t="shared" si="1"/>
        <v>A9D612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0</v>
      </c>
      <c r="AK63" t="s">
        <v>164</v>
      </c>
      <c r="AL63">
        <v>40.564999999999998</v>
      </c>
      <c r="AM63" t="s">
        <v>165</v>
      </c>
      <c r="AN63">
        <v>-75.498346999999995</v>
      </c>
      <c r="AO63">
        <v>100</v>
      </c>
      <c r="AP63">
        <v>300</v>
      </c>
      <c r="AQ63" t="s">
        <v>129</v>
      </c>
      <c r="AR63">
        <v>-43</v>
      </c>
      <c r="AS63">
        <v>-29</v>
      </c>
      <c r="AT63">
        <v>64</v>
      </c>
      <c r="BB63">
        <v>1200</v>
      </c>
      <c r="BC63">
        <v>1</v>
      </c>
      <c r="BD63" t="str">
        <f t="shared" si="2"/>
        <v xml:space="preserve">N7329F  </v>
      </c>
      <c r="BE63">
        <v>1</v>
      </c>
      <c r="BG63">
        <v>0</v>
      </c>
      <c r="BH63">
        <v>0</v>
      </c>
      <c r="BI63">
        <v>0</v>
      </c>
      <c r="BJ63">
        <v>375</v>
      </c>
      <c r="BK63">
        <v>75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 t="shared" si="32"/>
        <v>17:39:39.523</v>
      </c>
      <c r="CF63">
        <v>523449179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131</v>
      </c>
      <c r="DA63">
        <v>408</v>
      </c>
      <c r="DB63">
        <v>0</v>
      </c>
      <c r="DC63" t="s">
        <v>132</v>
      </c>
      <c r="DD63" t="s">
        <v>133</v>
      </c>
      <c r="DG63">
        <v>1435622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"09/28/2022 17:39:39.732"</f>
        <v>09/28/2022 17:39:39.732</v>
      </c>
      <c r="C64" t="str">
        <f t="shared" si="0"/>
        <v>FFDFD3C0</v>
      </c>
      <c r="D64" t="s">
        <v>147</v>
      </c>
      <c r="E64">
        <v>38</v>
      </c>
      <c r="J64" t="s">
        <v>148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 t="shared" si="30"/>
        <v>17:39:39.523</v>
      </c>
      <c r="T64" t="str">
        <f t="shared" si="31"/>
        <v>17:39:39.023</v>
      </c>
      <c r="U64" t="str">
        <f t="shared" si="1"/>
        <v>A9D612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0</v>
      </c>
      <c r="AK64" t="s">
        <v>164</v>
      </c>
      <c r="AL64">
        <v>40.564999999999998</v>
      </c>
      <c r="AM64" t="s">
        <v>165</v>
      </c>
      <c r="AN64">
        <v>-75.498346999999995</v>
      </c>
      <c r="AO64">
        <v>100</v>
      </c>
      <c r="AP64">
        <v>300</v>
      </c>
      <c r="AQ64" t="s">
        <v>129</v>
      </c>
      <c r="AR64">
        <v>-43</v>
      </c>
      <c r="AS64">
        <v>-29</v>
      </c>
      <c r="AT64">
        <v>64</v>
      </c>
      <c r="BB64">
        <v>1200</v>
      </c>
      <c r="BC64">
        <v>1</v>
      </c>
      <c r="BD64" t="str">
        <f t="shared" si="2"/>
        <v xml:space="preserve">N7329F  </v>
      </c>
      <c r="BE64">
        <v>1</v>
      </c>
      <c r="BG64">
        <v>0</v>
      </c>
      <c r="BH64">
        <v>0</v>
      </c>
      <c r="BI64">
        <v>0</v>
      </c>
      <c r="BJ64">
        <v>375</v>
      </c>
      <c r="BK64">
        <v>75</v>
      </c>
      <c r="BL64" t="s">
        <v>130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 t="shared" si="32"/>
        <v>17:39:39.523</v>
      </c>
      <c r="CF64">
        <v>523449179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131</v>
      </c>
      <c r="DA64">
        <v>408</v>
      </c>
      <c r="DB64">
        <v>0</v>
      </c>
      <c r="DC64" t="s">
        <v>132</v>
      </c>
      <c r="DD64" t="s">
        <v>133</v>
      </c>
      <c r="DG64">
        <v>1435622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"09/28/2022 17:39:39.732"</f>
        <v>09/28/2022 17:39:39.732</v>
      </c>
      <c r="C65" t="str">
        <f t="shared" si="0"/>
        <v>FFDFD3C0</v>
      </c>
      <c r="D65" t="s">
        <v>134</v>
      </c>
      <c r="E65">
        <v>1</v>
      </c>
      <c r="F65">
        <v>3001</v>
      </c>
      <c r="G65" t="s">
        <v>135</v>
      </c>
      <c r="J65" t="s">
        <v>136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 t="shared" si="30"/>
        <v>17:39:39.523</v>
      </c>
      <c r="T65" t="str">
        <f t="shared" si="31"/>
        <v>17:39:39.023</v>
      </c>
      <c r="U65" t="str">
        <f t="shared" si="1"/>
        <v>A9D612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0</v>
      </c>
      <c r="AK65" t="s">
        <v>164</v>
      </c>
      <c r="AL65">
        <v>40.564999999999998</v>
      </c>
      <c r="AM65" t="s">
        <v>165</v>
      </c>
      <c r="AN65">
        <v>-75.498346999999995</v>
      </c>
      <c r="AO65">
        <v>100</v>
      </c>
      <c r="AP65">
        <v>300</v>
      </c>
      <c r="AQ65" t="s">
        <v>129</v>
      </c>
      <c r="AR65">
        <v>-43</v>
      </c>
      <c r="AS65">
        <v>-29</v>
      </c>
      <c r="AT65">
        <v>64</v>
      </c>
      <c r="BB65">
        <v>1200</v>
      </c>
      <c r="BC65">
        <v>1</v>
      </c>
      <c r="BD65" t="str">
        <f t="shared" si="2"/>
        <v xml:space="preserve">N7329F  </v>
      </c>
      <c r="BE65">
        <v>1</v>
      </c>
      <c r="BG65">
        <v>0</v>
      </c>
      <c r="BH65">
        <v>0</v>
      </c>
      <c r="BI65">
        <v>0</v>
      </c>
      <c r="BJ65">
        <v>375</v>
      </c>
      <c r="BK65">
        <v>75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 t="shared" si="32"/>
        <v>17:39:39.523</v>
      </c>
      <c r="CF65">
        <v>523449179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408</v>
      </c>
      <c r="DB65">
        <v>0</v>
      </c>
      <c r="DC65" t="s">
        <v>132</v>
      </c>
      <c r="DD65" t="s">
        <v>133</v>
      </c>
      <c r="DG65">
        <v>1435622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"09/28/2022 17:39:40.560"</f>
        <v>09/28/2022 17:39:40.560</v>
      </c>
      <c r="C66" t="str">
        <f t="shared" ref="C66:C129" si="33">"FFDFD3C0"</f>
        <v>FFDFD3C0</v>
      </c>
      <c r="D66" t="s">
        <v>145</v>
      </c>
      <c r="E66">
        <v>16</v>
      </c>
      <c r="H66">
        <v>278</v>
      </c>
      <c r="I66" t="s">
        <v>149</v>
      </c>
      <c r="J66" t="s">
        <v>141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 t="shared" ref="S66:S72" si="34">"17:39:40.094"</f>
        <v>17:39:40.094</v>
      </c>
      <c r="T66" t="str">
        <f t="shared" ref="T66:T72" si="35">"17:39:38.994"</f>
        <v>17:39:38.994</v>
      </c>
      <c r="U66" t="str">
        <f t="shared" ref="U66:U129" si="36">"A9D612"</f>
        <v>A9D612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J66">
        <v>0</v>
      </c>
      <c r="AK66" t="s">
        <v>166</v>
      </c>
      <c r="AL66">
        <v>40.564914000000002</v>
      </c>
      <c r="AM66" t="s">
        <v>167</v>
      </c>
      <c r="AN66">
        <v>-75.498475999999997</v>
      </c>
      <c r="AO66">
        <v>100</v>
      </c>
      <c r="AP66">
        <v>300</v>
      </c>
      <c r="AQ66" t="s">
        <v>129</v>
      </c>
      <c r="AR66">
        <v>-43</v>
      </c>
      <c r="AS66">
        <v>-29</v>
      </c>
      <c r="AT66">
        <v>64</v>
      </c>
      <c r="BB66">
        <v>1200</v>
      </c>
      <c r="BC66">
        <v>1</v>
      </c>
      <c r="BD66" t="str">
        <f t="shared" ref="BD66:BD129" si="37">"N7329F  "</f>
        <v xml:space="preserve">N7329F  </v>
      </c>
      <c r="BE66">
        <v>1</v>
      </c>
      <c r="BG66">
        <v>0</v>
      </c>
      <c r="BH66">
        <v>0</v>
      </c>
      <c r="BI66">
        <v>0</v>
      </c>
      <c r="BJ66">
        <v>375</v>
      </c>
      <c r="BK66">
        <v>75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 t="shared" ref="CE66:CE72" si="38">"17:39:40.097"</f>
        <v>17:39:40.097</v>
      </c>
      <c r="CF66">
        <v>96896715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408</v>
      </c>
      <c r="DB66">
        <v>1</v>
      </c>
      <c r="DC66" t="s">
        <v>132</v>
      </c>
      <c r="DD66" t="s">
        <v>133</v>
      </c>
      <c r="DG66">
        <v>10787081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</v>
      </c>
      <c r="DQ66">
        <v>0</v>
      </c>
      <c r="DR66">
        <v>0</v>
      </c>
      <c r="DS66">
        <v>0</v>
      </c>
    </row>
    <row r="67" spans="1:123" x14ac:dyDescent="0.3">
      <c r="A67" t="str">
        <f>"09/28/2022 17:39:40.576"</f>
        <v>09/28/2022 17:39:40.576</v>
      </c>
      <c r="C67" t="str">
        <f t="shared" si="33"/>
        <v>FFDFD3C0</v>
      </c>
      <c r="D67" t="s">
        <v>139</v>
      </c>
      <c r="E67">
        <v>36</v>
      </c>
      <c r="H67">
        <v>123</v>
      </c>
      <c r="I67" t="s">
        <v>140</v>
      </c>
      <c r="J67" t="s">
        <v>141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 t="shared" si="34"/>
        <v>17:39:40.094</v>
      </c>
      <c r="T67" t="str">
        <f t="shared" si="35"/>
        <v>17:39:38.994</v>
      </c>
      <c r="U67" t="str">
        <f t="shared" si="36"/>
        <v>A9D612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J67">
        <v>0</v>
      </c>
      <c r="AK67" t="s">
        <v>166</v>
      </c>
      <c r="AL67">
        <v>40.564914000000002</v>
      </c>
      <c r="AM67" t="s">
        <v>167</v>
      </c>
      <c r="AN67">
        <v>-75.498475999999997</v>
      </c>
      <c r="AO67">
        <v>100</v>
      </c>
      <c r="AP67">
        <v>300</v>
      </c>
      <c r="AQ67" t="s">
        <v>129</v>
      </c>
      <c r="AR67">
        <v>-43</v>
      </c>
      <c r="AS67">
        <v>-29</v>
      </c>
      <c r="AT67">
        <v>64</v>
      </c>
      <c r="BB67">
        <v>1200</v>
      </c>
      <c r="BC67">
        <v>1</v>
      </c>
      <c r="BD67" t="str">
        <f t="shared" si="37"/>
        <v xml:space="preserve">N7329F  </v>
      </c>
      <c r="BE67">
        <v>1</v>
      </c>
      <c r="BG67">
        <v>0</v>
      </c>
      <c r="BH67">
        <v>0</v>
      </c>
      <c r="BI67">
        <v>0</v>
      </c>
      <c r="BJ67">
        <v>375</v>
      </c>
      <c r="BK67">
        <v>75</v>
      </c>
      <c r="BL67" t="s">
        <v>130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 t="shared" si="38"/>
        <v>17:39:40.097</v>
      </c>
      <c r="CF67">
        <v>96896715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131</v>
      </c>
      <c r="DA67">
        <v>408</v>
      </c>
      <c r="DB67">
        <v>1</v>
      </c>
      <c r="DC67" t="s">
        <v>132</v>
      </c>
      <c r="DD67" t="s">
        <v>133</v>
      </c>
      <c r="DG67">
        <v>10787081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0</v>
      </c>
      <c r="DR67">
        <v>0</v>
      </c>
      <c r="DS67">
        <v>0</v>
      </c>
    </row>
    <row r="68" spans="1:123" x14ac:dyDescent="0.3">
      <c r="A68" t="str">
        <f>"09/28/2022 17:39:40.638"</f>
        <v>09/28/2022 17:39:40.638</v>
      </c>
      <c r="C68" t="str">
        <f t="shared" si="33"/>
        <v>FFDFD3C0</v>
      </c>
      <c r="D68" t="s">
        <v>134</v>
      </c>
      <c r="E68">
        <v>1</v>
      </c>
      <c r="F68">
        <v>3001</v>
      </c>
      <c r="G68" t="s">
        <v>135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 t="shared" si="34"/>
        <v>17:39:40.094</v>
      </c>
      <c r="T68" t="str">
        <f t="shared" si="35"/>
        <v>17:39:38.994</v>
      </c>
      <c r="U68" t="str">
        <f t="shared" si="36"/>
        <v>A9D612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J68">
        <v>0</v>
      </c>
      <c r="AK68" t="s">
        <v>166</v>
      </c>
      <c r="AL68">
        <v>40.564914000000002</v>
      </c>
      <c r="AM68" t="s">
        <v>167</v>
      </c>
      <c r="AN68">
        <v>-75.498475999999997</v>
      </c>
      <c r="AO68">
        <v>100</v>
      </c>
      <c r="AP68">
        <v>300</v>
      </c>
      <c r="AQ68" t="s">
        <v>129</v>
      </c>
      <c r="AR68">
        <v>-43</v>
      </c>
      <c r="AS68">
        <v>-29</v>
      </c>
      <c r="AT68">
        <v>64</v>
      </c>
      <c r="BB68">
        <v>1200</v>
      </c>
      <c r="BC68">
        <v>1</v>
      </c>
      <c r="BD68" t="str">
        <f t="shared" si="37"/>
        <v xml:space="preserve">N7329F  </v>
      </c>
      <c r="BE68">
        <v>1</v>
      </c>
      <c r="BG68">
        <v>0</v>
      </c>
      <c r="BH68">
        <v>0</v>
      </c>
      <c r="BI68">
        <v>0</v>
      </c>
      <c r="BJ68">
        <v>375</v>
      </c>
      <c r="BK68">
        <v>75</v>
      </c>
      <c r="BL68" t="s">
        <v>130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 t="shared" si="38"/>
        <v>17:39:40.097</v>
      </c>
      <c r="CF68">
        <v>96896715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408</v>
      </c>
      <c r="DB68">
        <v>1</v>
      </c>
      <c r="DC68" t="s">
        <v>132</v>
      </c>
      <c r="DD68" t="s">
        <v>133</v>
      </c>
      <c r="DG68">
        <v>10787081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1</v>
      </c>
      <c r="DQ68">
        <v>0</v>
      </c>
      <c r="DR68">
        <v>0</v>
      </c>
      <c r="DS68">
        <v>0</v>
      </c>
    </row>
    <row r="69" spans="1:123" x14ac:dyDescent="0.3">
      <c r="A69" t="str">
        <f>"09/28/2022 17:39:40.638"</f>
        <v>09/28/2022 17:39:40.638</v>
      </c>
      <c r="C69" t="str">
        <f t="shared" si="33"/>
        <v>FFDFD3C0</v>
      </c>
      <c r="D69" t="s">
        <v>147</v>
      </c>
      <c r="E69">
        <v>38</v>
      </c>
      <c r="J69" t="s">
        <v>148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si="34"/>
        <v>17:39:40.094</v>
      </c>
      <c r="T69" t="str">
        <f t="shared" si="35"/>
        <v>17:39:38.994</v>
      </c>
      <c r="U69" t="str">
        <f t="shared" si="36"/>
        <v>A9D612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J69">
        <v>0</v>
      </c>
      <c r="AK69" t="s">
        <v>166</v>
      </c>
      <c r="AL69">
        <v>40.564914000000002</v>
      </c>
      <c r="AM69" t="s">
        <v>167</v>
      </c>
      <c r="AN69">
        <v>-75.498475999999997</v>
      </c>
      <c r="AO69">
        <v>100</v>
      </c>
      <c r="AP69">
        <v>300</v>
      </c>
      <c r="AQ69" t="s">
        <v>129</v>
      </c>
      <c r="AR69">
        <v>-43</v>
      </c>
      <c r="AS69">
        <v>-29</v>
      </c>
      <c r="AT69">
        <v>64</v>
      </c>
      <c r="BB69">
        <v>1200</v>
      </c>
      <c r="BC69">
        <v>1</v>
      </c>
      <c r="BD69" t="str">
        <f t="shared" si="37"/>
        <v xml:space="preserve">N7329F  </v>
      </c>
      <c r="BE69">
        <v>1</v>
      </c>
      <c r="BG69">
        <v>0</v>
      </c>
      <c r="BH69">
        <v>0</v>
      </c>
      <c r="BI69">
        <v>0</v>
      </c>
      <c r="BJ69">
        <v>375</v>
      </c>
      <c r="BK69">
        <v>75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 t="shared" si="38"/>
        <v>17:39:40.097</v>
      </c>
      <c r="CF69">
        <v>96896715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408</v>
      </c>
      <c r="DB69">
        <v>1</v>
      </c>
      <c r="DC69" t="s">
        <v>132</v>
      </c>
      <c r="DD69" t="s">
        <v>133</v>
      </c>
      <c r="DG69">
        <v>10787081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1</v>
      </c>
      <c r="DQ69">
        <v>0</v>
      </c>
      <c r="DR69">
        <v>0</v>
      </c>
      <c r="DS69">
        <v>0</v>
      </c>
    </row>
    <row r="70" spans="1:123" x14ac:dyDescent="0.3">
      <c r="A70" t="str">
        <f>"09/28/2022 17:39:40.638"</f>
        <v>09/28/2022 17:39:40.638</v>
      </c>
      <c r="C70" t="str">
        <f t="shared" si="33"/>
        <v>FFDFD3C0</v>
      </c>
      <c r="D70" t="s">
        <v>145</v>
      </c>
      <c r="E70">
        <v>17</v>
      </c>
      <c r="H70">
        <v>279</v>
      </c>
      <c r="I70" t="s">
        <v>146</v>
      </c>
      <c r="J70" t="s">
        <v>141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34"/>
        <v>17:39:40.094</v>
      </c>
      <c r="T70" t="str">
        <f t="shared" si="35"/>
        <v>17:39:38.994</v>
      </c>
      <c r="U70" t="str">
        <f t="shared" si="36"/>
        <v>A9D612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J70">
        <v>0</v>
      </c>
      <c r="AK70" t="s">
        <v>166</v>
      </c>
      <c r="AL70">
        <v>40.564914000000002</v>
      </c>
      <c r="AM70" t="s">
        <v>167</v>
      </c>
      <c r="AN70">
        <v>-75.498475999999997</v>
      </c>
      <c r="AO70">
        <v>100</v>
      </c>
      <c r="AP70">
        <v>300</v>
      </c>
      <c r="AQ70" t="s">
        <v>129</v>
      </c>
      <c r="AR70">
        <v>-43</v>
      </c>
      <c r="AS70">
        <v>-29</v>
      </c>
      <c r="AT70">
        <v>64</v>
      </c>
      <c r="BB70">
        <v>1200</v>
      </c>
      <c r="BC70">
        <v>1</v>
      </c>
      <c r="BD70" t="str">
        <f t="shared" si="37"/>
        <v xml:space="preserve">N7329F  </v>
      </c>
      <c r="BE70">
        <v>1</v>
      </c>
      <c r="BG70">
        <v>0</v>
      </c>
      <c r="BH70">
        <v>0</v>
      </c>
      <c r="BI70">
        <v>0</v>
      </c>
      <c r="BJ70">
        <v>375</v>
      </c>
      <c r="BK70">
        <v>75</v>
      </c>
      <c r="BL70" t="s">
        <v>130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 t="shared" si="38"/>
        <v>17:39:40.097</v>
      </c>
      <c r="CF70">
        <v>96896715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408</v>
      </c>
      <c r="DB70">
        <v>1</v>
      </c>
      <c r="DC70" t="s">
        <v>132</v>
      </c>
      <c r="DD70" t="s">
        <v>133</v>
      </c>
      <c r="DG70">
        <v>10787081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1</v>
      </c>
      <c r="DQ70">
        <v>0</v>
      </c>
      <c r="DR70">
        <v>0</v>
      </c>
      <c r="DS70">
        <v>0</v>
      </c>
    </row>
    <row r="71" spans="1:123" x14ac:dyDescent="0.3">
      <c r="A71" t="str">
        <f>"09/28/2022 17:39:40.638"</f>
        <v>09/28/2022 17:39:40.638</v>
      </c>
      <c r="C71" t="str">
        <f t="shared" si="33"/>
        <v>FFDFD3C0</v>
      </c>
      <c r="D71" t="s">
        <v>142</v>
      </c>
      <c r="E71">
        <v>4</v>
      </c>
      <c r="F71">
        <v>1004</v>
      </c>
      <c r="G71" t="s">
        <v>143</v>
      </c>
      <c r="J71" t="s">
        <v>144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34"/>
        <v>17:39:40.094</v>
      </c>
      <c r="T71" t="str">
        <f t="shared" si="35"/>
        <v>17:39:38.994</v>
      </c>
      <c r="U71" t="str">
        <f t="shared" si="36"/>
        <v>A9D612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J71">
        <v>0</v>
      </c>
      <c r="AK71" t="s">
        <v>166</v>
      </c>
      <c r="AL71">
        <v>40.564914000000002</v>
      </c>
      <c r="AM71" t="s">
        <v>167</v>
      </c>
      <c r="AN71">
        <v>-75.498475999999997</v>
      </c>
      <c r="AO71">
        <v>100</v>
      </c>
      <c r="AP71">
        <v>300</v>
      </c>
      <c r="AQ71" t="s">
        <v>129</v>
      </c>
      <c r="AR71">
        <v>-43</v>
      </c>
      <c r="AS71">
        <v>-29</v>
      </c>
      <c r="AT71">
        <v>64</v>
      </c>
      <c r="BB71">
        <v>1200</v>
      </c>
      <c r="BC71">
        <v>1</v>
      </c>
      <c r="BD71" t="str">
        <f t="shared" si="37"/>
        <v xml:space="preserve">N7329F  </v>
      </c>
      <c r="BE71">
        <v>1</v>
      </c>
      <c r="BG71">
        <v>0</v>
      </c>
      <c r="BH71">
        <v>0</v>
      </c>
      <c r="BI71">
        <v>0</v>
      </c>
      <c r="BJ71">
        <v>375</v>
      </c>
      <c r="BK71">
        <v>75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 t="shared" si="38"/>
        <v>17:39:40.097</v>
      </c>
      <c r="CF71">
        <v>96896715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408</v>
      </c>
      <c r="DB71">
        <v>1</v>
      </c>
      <c r="DC71" t="s">
        <v>132</v>
      </c>
      <c r="DD71" t="s">
        <v>133</v>
      </c>
      <c r="DG71">
        <v>10787081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1</v>
      </c>
      <c r="DQ71">
        <v>0</v>
      </c>
      <c r="DR71">
        <v>0</v>
      </c>
      <c r="DS71">
        <v>0</v>
      </c>
    </row>
    <row r="72" spans="1:123" x14ac:dyDescent="0.3">
      <c r="A72" t="str">
        <f>"09/28/2022 17:39:40.638"</f>
        <v>09/28/2022 17:39:40.638</v>
      </c>
      <c r="C72" t="str">
        <f t="shared" si="33"/>
        <v>FFDFD3C0</v>
      </c>
      <c r="D72" t="s">
        <v>142</v>
      </c>
      <c r="E72">
        <v>3</v>
      </c>
      <c r="F72">
        <v>1003</v>
      </c>
      <c r="G72" t="s">
        <v>124</v>
      </c>
      <c r="J72" t="s">
        <v>144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 t="shared" si="34"/>
        <v>17:39:40.094</v>
      </c>
      <c r="T72" t="str">
        <f t="shared" si="35"/>
        <v>17:39:38.994</v>
      </c>
      <c r="U72" t="str">
        <f t="shared" si="36"/>
        <v>A9D612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J72">
        <v>0</v>
      </c>
      <c r="AK72" t="s">
        <v>166</v>
      </c>
      <c r="AL72">
        <v>40.564914000000002</v>
      </c>
      <c r="AM72" t="s">
        <v>167</v>
      </c>
      <c r="AN72">
        <v>-75.498475999999997</v>
      </c>
      <c r="AO72">
        <v>100</v>
      </c>
      <c r="AP72">
        <v>300</v>
      </c>
      <c r="AQ72" t="s">
        <v>129</v>
      </c>
      <c r="AR72">
        <v>-43</v>
      </c>
      <c r="AS72">
        <v>-29</v>
      </c>
      <c r="AT72">
        <v>64</v>
      </c>
      <c r="BB72">
        <v>1200</v>
      </c>
      <c r="BC72">
        <v>1</v>
      </c>
      <c r="BD72" t="str">
        <f t="shared" si="37"/>
        <v xml:space="preserve">N7329F  </v>
      </c>
      <c r="BE72">
        <v>1</v>
      </c>
      <c r="BG72">
        <v>0</v>
      </c>
      <c r="BH72">
        <v>0</v>
      </c>
      <c r="BI72">
        <v>0</v>
      </c>
      <c r="BJ72">
        <v>375</v>
      </c>
      <c r="BK72">
        <v>75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 t="shared" si="38"/>
        <v>17:39:40.097</v>
      </c>
      <c r="CF72">
        <v>96896715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408</v>
      </c>
      <c r="DB72">
        <v>1</v>
      </c>
      <c r="DC72" t="s">
        <v>132</v>
      </c>
      <c r="DD72" t="s">
        <v>133</v>
      </c>
      <c r="DG72">
        <v>10787081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</row>
    <row r="73" spans="1:123" x14ac:dyDescent="0.3">
      <c r="A73" t="str">
        <f t="shared" ref="A73:A79" si="39">"09/28/2022 17:39:43.233"</f>
        <v>09/28/2022 17:39:43.233</v>
      </c>
      <c r="C73" t="str">
        <f t="shared" si="33"/>
        <v>FFDFD3C0</v>
      </c>
      <c r="D73" t="s">
        <v>139</v>
      </c>
      <c r="E73">
        <v>36</v>
      </c>
      <c r="H73">
        <v>123</v>
      </c>
      <c r="I73" t="s">
        <v>140</v>
      </c>
      <c r="J73" t="s">
        <v>141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 t="shared" ref="S73:S79" si="40">"17:39:42.680"</f>
        <v>17:39:42.680</v>
      </c>
      <c r="T73" t="str">
        <f t="shared" ref="T73:T79" si="41">"17:39:42.280"</f>
        <v>17:39:42.280</v>
      </c>
      <c r="U73" t="str">
        <f t="shared" si="36"/>
        <v>A9D612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0</v>
      </c>
      <c r="AK73" t="s">
        <v>168</v>
      </c>
      <c r="AL73">
        <v>40.564506000000002</v>
      </c>
      <c r="AM73" t="s">
        <v>169</v>
      </c>
      <c r="AN73">
        <v>-75.499162999999996</v>
      </c>
      <c r="AO73">
        <v>100</v>
      </c>
      <c r="AP73">
        <v>200</v>
      </c>
      <c r="AQ73" t="s">
        <v>129</v>
      </c>
      <c r="AR73">
        <v>-42</v>
      </c>
      <c r="AS73">
        <v>-35</v>
      </c>
      <c r="AT73">
        <v>-384</v>
      </c>
      <c r="BB73">
        <v>1200</v>
      </c>
      <c r="BC73">
        <v>1</v>
      </c>
      <c r="BD73" t="str">
        <f t="shared" si="37"/>
        <v xml:space="preserve">N7329F  </v>
      </c>
      <c r="BE73">
        <v>1</v>
      </c>
      <c r="BG73">
        <v>0</v>
      </c>
      <c r="BH73">
        <v>0</v>
      </c>
      <c r="BI73">
        <v>0</v>
      </c>
      <c r="BJ73">
        <v>350</v>
      </c>
      <c r="BK73">
        <v>150</v>
      </c>
      <c r="BL73" t="s">
        <v>130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 t="shared" ref="CE73:CE79" si="42">"17:39:42.686"</f>
        <v>17:39:42.686</v>
      </c>
      <c r="CF73">
        <v>685602163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4</v>
      </c>
      <c r="CY73">
        <v>7</v>
      </c>
      <c r="CZ73" t="s">
        <v>131</v>
      </c>
      <c r="DA73">
        <v>408</v>
      </c>
      <c r="DB73">
        <v>1</v>
      </c>
      <c r="DC73" t="s">
        <v>132</v>
      </c>
      <c r="DD73" t="s">
        <v>133</v>
      </c>
      <c r="DG73">
        <v>10791188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 t="shared" si="39"/>
        <v>09/28/2022 17:39:43.233</v>
      </c>
      <c r="C74" t="str">
        <f t="shared" si="33"/>
        <v>FFDFD3C0</v>
      </c>
      <c r="D74" t="s">
        <v>134</v>
      </c>
      <c r="E74">
        <v>1</v>
      </c>
      <c r="F74">
        <v>3001</v>
      </c>
      <c r="G74" t="s">
        <v>135</v>
      </c>
      <c r="J74" t="s">
        <v>136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si="40"/>
        <v>17:39:42.680</v>
      </c>
      <c r="T74" t="str">
        <f t="shared" si="41"/>
        <v>17:39:42.280</v>
      </c>
      <c r="U74" t="str">
        <f t="shared" si="36"/>
        <v>A9D612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0</v>
      </c>
      <c r="AK74" t="s">
        <v>168</v>
      </c>
      <c r="AL74">
        <v>40.564506000000002</v>
      </c>
      <c r="AM74" t="s">
        <v>169</v>
      </c>
      <c r="AN74">
        <v>-75.499162999999996</v>
      </c>
      <c r="AO74">
        <v>100</v>
      </c>
      <c r="AP74">
        <v>200</v>
      </c>
      <c r="AQ74" t="s">
        <v>129</v>
      </c>
      <c r="AR74">
        <v>-42</v>
      </c>
      <c r="AS74">
        <v>-35</v>
      </c>
      <c r="AT74">
        <v>-384</v>
      </c>
      <c r="BB74">
        <v>1200</v>
      </c>
      <c r="BC74">
        <v>1</v>
      </c>
      <c r="BD74" t="str">
        <f t="shared" si="37"/>
        <v xml:space="preserve">N7329F  </v>
      </c>
      <c r="BE74">
        <v>1</v>
      </c>
      <c r="BG74">
        <v>0</v>
      </c>
      <c r="BH74">
        <v>0</v>
      </c>
      <c r="BI74">
        <v>0</v>
      </c>
      <c r="BJ74">
        <v>350</v>
      </c>
      <c r="BK74">
        <v>150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 t="shared" si="42"/>
        <v>17:39:42.686</v>
      </c>
      <c r="CF74">
        <v>685602163</v>
      </c>
      <c r="CS74">
        <v>2</v>
      </c>
      <c r="CT74">
        <v>2</v>
      </c>
      <c r="CU74">
        <v>0</v>
      </c>
      <c r="CV74">
        <v>2</v>
      </c>
      <c r="CW74">
        <v>0</v>
      </c>
      <c r="CX74">
        <v>4</v>
      </c>
      <c r="CY74">
        <v>7</v>
      </c>
      <c r="CZ74" t="s">
        <v>131</v>
      </c>
      <c r="DA74">
        <v>408</v>
      </c>
      <c r="DB74">
        <v>1</v>
      </c>
      <c r="DC74" t="s">
        <v>132</v>
      </c>
      <c r="DD74" t="s">
        <v>133</v>
      </c>
      <c r="DG74">
        <v>10791188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 t="shared" si="39"/>
        <v>09/28/2022 17:39:43.233</v>
      </c>
      <c r="C75" t="str">
        <f t="shared" si="33"/>
        <v>FFDFD3C0</v>
      </c>
      <c r="D75" t="s">
        <v>147</v>
      </c>
      <c r="E75">
        <v>38</v>
      </c>
      <c r="J75" t="s">
        <v>148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40"/>
        <v>17:39:42.680</v>
      </c>
      <c r="T75" t="str">
        <f t="shared" si="41"/>
        <v>17:39:42.280</v>
      </c>
      <c r="U75" t="str">
        <f t="shared" si="36"/>
        <v>A9D612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0</v>
      </c>
      <c r="AK75" t="s">
        <v>168</v>
      </c>
      <c r="AL75">
        <v>40.564506000000002</v>
      </c>
      <c r="AM75" t="s">
        <v>169</v>
      </c>
      <c r="AN75">
        <v>-75.499162999999996</v>
      </c>
      <c r="AO75">
        <v>100</v>
      </c>
      <c r="AP75">
        <v>200</v>
      </c>
      <c r="AQ75" t="s">
        <v>129</v>
      </c>
      <c r="AR75">
        <v>-42</v>
      </c>
      <c r="AS75">
        <v>-35</v>
      </c>
      <c r="AT75">
        <v>-384</v>
      </c>
      <c r="BB75">
        <v>1200</v>
      </c>
      <c r="BC75">
        <v>1</v>
      </c>
      <c r="BD75" t="str">
        <f t="shared" si="37"/>
        <v xml:space="preserve">N7329F  </v>
      </c>
      <c r="BE75">
        <v>1</v>
      </c>
      <c r="BG75">
        <v>0</v>
      </c>
      <c r="BH75">
        <v>0</v>
      </c>
      <c r="BI75">
        <v>0</v>
      </c>
      <c r="BJ75">
        <v>350</v>
      </c>
      <c r="BK75">
        <v>150</v>
      </c>
      <c r="BL75" t="s">
        <v>130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 t="shared" si="42"/>
        <v>17:39:42.686</v>
      </c>
      <c r="CF75">
        <v>685602163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4</v>
      </c>
      <c r="CY75">
        <v>7</v>
      </c>
      <c r="CZ75" t="s">
        <v>131</v>
      </c>
      <c r="DA75">
        <v>408</v>
      </c>
      <c r="DB75">
        <v>1</v>
      </c>
      <c r="DC75" t="s">
        <v>132</v>
      </c>
      <c r="DD75" t="s">
        <v>133</v>
      </c>
      <c r="DG75">
        <v>10791188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 t="shared" si="39"/>
        <v>09/28/2022 17:39:43.233</v>
      </c>
      <c r="C76" t="str">
        <f t="shared" si="33"/>
        <v>FFDFD3C0</v>
      </c>
      <c r="D76" t="s">
        <v>145</v>
      </c>
      <c r="E76">
        <v>17</v>
      </c>
      <c r="H76">
        <v>279</v>
      </c>
      <c r="I76" t="s">
        <v>146</v>
      </c>
      <c r="J76" t="s">
        <v>141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40"/>
        <v>17:39:42.680</v>
      </c>
      <c r="T76" t="str">
        <f t="shared" si="41"/>
        <v>17:39:42.280</v>
      </c>
      <c r="U76" t="str">
        <f t="shared" si="36"/>
        <v>A9D612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0</v>
      </c>
      <c r="AK76" t="s">
        <v>168</v>
      </c>
      <c r="AL76">
        <v>40.564506000000002</v>
      </c>
      <c r="AM76" t="s">
        <v>169</v>
      </c>
      <c r="AN76">
        <v>-75.499162999999996</v>
      </c>
      <c r="AO76">
        <v>100</v>
      </c>
      <c r="AP76">
        <v>200</v>
      </c>
      <c r="AQ76" t="s">
        <v>129</v>
      </c>
      <c r="AR76">
        <v>-42</v>
      </c>
      <c r="AS76">
        <v>-35</v>
      </c>
      <c r="AT76">
        <v>-384</v>
      </c>
      <c r="BB76">
        <v>1200</v>
      </c>
      <c r="BC76">
        <v>1</v>
      </c>
      <c r="BD76" t="str">
        <f t="shared" si="37"/>
        <v xml:space="preserve">N7329F  </v>
      </c>
      <c r="BE76">
        <v>1</v>
      </c>
      <c r="BG76">
        <v>0</v>
      </c>
      <c r="BH76">
        <v>0</v>
      </c>
      <c r="BI76">
        <v>0</v>
      </c>
      <c r="BJ76">
        <v>350</v>
      </c>
      <c r="BK76">
        <v>150</v>
      </c>
      <c r="BL76" t="s">
        <v>130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 t="shared" si="42"/>
        <v>17:39:42.686</v>
      </c>
      <c r="CF76">
        <v>685602163</v>
      </c>
      <c r="CS76">
        <v>2</v>
      </c>
      <c r="CT76">
        <v>2</v>
      </c>
      <c r="CU76">
        <v>0</v>
      </c>
      <c r="CV76">
        <v>2</v>
      </c>
      <c r="CW76">
        <v>0</v>
      </c>
      <c r="CX76">
        <v>4</v>
      </c>
      <c r="CY76">
        <v>7</v>
      </c>
      <c r="CZ76" t="s">
        <v>131</v>
      </c>
      <c r="DA76">
        <v>408</v>
      </c>
      <c r="DB76">
        <v>1</v>
      </c>
      <c r="DC76" t="s">
        <v>132</v>
      </c>
      <c r="DD76" t="s">
        <v>133</v>
      </c>
      <c r="DG76">
        <v>10791188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 t="shared" si="39"/>
        <v>09/28/2022 17:39:43.233</v>
      </c>
      <c r="C77" t="str">
        <f t="shared" si="33"/>
        <v>FFDFD3C0</v>
      </c>
      <c r="D77" t="s">
        <v>142</v>
      </c>
      <c r="E77">
        <v>4</v>
      </c>
      <c r="F77">
        <v>1004</v>
      </c>
      <c r="G77" t="s">
        <v>143</v>
      </c>
      <c r="J77" t="s">
        <v>144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40"/>
        <v>17:39:42.680</v>
      </c>
      <c r="T77" t="str">
        <f t="shared" si="41"/>
        <v>17:39:42.280</v>
      </c>
      <c r="U77" t="str">
        <f t="shared" si="36"/>
        <v>A9D612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0</v>
      </c>
      <c r="AK77" t="s">
        <v>168</v>
      </c>
      <c r="AL77">
        <v>40.564506000000002</v>
      </c>
      <c r="AM77" t="s">
        <v>169</v>
      </c>
      <c r="AN77">
        <v>-75.499162999999996</v>
      </c>
      <c r="AO77">
        <v>100</v>
      </c>
      <c r="AP77">
        <v>200</v>
      </c>
      <c r="AQ77" t="s">
        <v>129</v>
      </c>
      <c r="AR77">
        <v>-42</v>
      </c>
      <c r="AS77">
        <v>-35</v>
      </c>
      <c r="AT77">
        <v>-384</v>
      </c>
      <c r="BB77">
        <v>1200</v>
      </c>
      <c r="BC77">
        <v>1</v>
      </c>
      <c r="BD77" t="str">
        <f t="shared" si="37"/>
        <v xml:space="preserve">N7329F  </v>
      </c>
      <c r="BE77">
        <v>1</v>
      </c>
      <c r="BG77">
        <v>0</v>
      </c>
      <c r="BH77">
        <v>0</v>
      </c>
      <c r="BI77">
        <v>0</v>
      </c>
      <c r="BJ77">
        <v>350</v>
      </c>
      <c r="BK77">
        <v>150</v>
      </c>
      <c r="BL77" t="s">
        <v>130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 t="shared" si="42"/>
        <v>17:39:42.686</v>
      </c>
      <c r="CF77">
        <v>685602163</v>
      </c>
      <c r="CS77">
        <v>2</v>
      </c>
      <c r="CT77">
        <v>2</v>
      </c>
      <c r="CU77">
        <v>0</v>
      </c>
      <c r="CV77">
        <v>2</v>
      </c>
      <c r="CW77">
        <v>0</v>
      </c>
      <c r="CX77">
        <v>4</v>
      </c>
      <c r="CY77">
        <v>7</v>
      </c>
      <c r="CZ77" t="s">
        <v>131</v>
      </c>
      <c r="DA77">
        <v>408</v>
      </c>
      <c r="DB77">
        <v>1</v>
      </c>
      <c r="DC77" t="s">
        <v>132</v>
      </c>
      <c r="DD77" t="s">
        <v>133</v>
      </c>
      <c r="DG77">
        <v>10791188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 t="shared" si="39"/>
        <v>09/28/2022 17:39:43.233</v>
      </c>
      <c r="C78" t="str">
        <f t="shared" si="33"/>
        <v>FFDFD3C0</v>
      </c>
      <c r="D78" t="s">
        <v>145</v>
      </c>
      <c r="E78">
        <v>16</v>
      </c>
      <c r="H78">
        <v>278</v>
      </c>
      <c r="I78" t="s">
        <v>149</v>
      </c>
      <c r="J78" t="s">
        <v>141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 t="shared" si="40"/>
        <v>17:39:42.680</v>
      </c>
      <c r="T78" t="str">
        <f t="shared" si="41"/>
        <v>17:39:42.280</v>
      </c>
      <c r="U78" t="str">
        <f t="shared" si="36"/>
        <v>A9D612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0</v>
      </c>
      <c r="AK78" t="s">
        <v>168</v>
      </c>
      <c r="AL78">
        <v>40.564506000000002</v>
      </c>
      <c r="AM78" t="s">
        <v>169</v>
      </c>
      <c r="AN78">
        <v>-75.499162999999996</v>
      </c>
      <c r="AO78">
        <v>100</v>
      </c>
      <c r="AP78">
        <v>200</v>
      </c>
      <c r="AQ78" t="s">
        <v>129</v>
      </c>
      <c r="AR78">
        <v>-42</v>
      </c>
      <c r="AS78">
        <v>-35</v>
      </c>
      <c r="AT78">
        <v>-384</v>
      </c>
      <c r="BB78">
        <v>1200</v>
      </c>
      <c r="BC78">
        <v>1</v>
      </c>
      <c r="BD78" t="str">
        <f t="shared" si="37"/>
        <v xml:space="preserve">N7329F  </v>
      </c>
      <c r="BE78">
        <v>1</v>
      </c>
      <c r="BG78">
        <v>0</v>
      </c>
      <c r="BH78">
        <v>0</v>
      </c>
      <c r="BI78">
        <v>0</v>
      </c>
      <c r="BJ78">
        <v>350</v>
      </c>
      <c r="BK78">
        <v>150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 t="shared" si="42"/>
        <v>17:39:42.686</v>
      </c>
      <c r="CF78">
        <v>685602163</v>
      </c>
      <c r="CS78">
        <v>2</v>
      </c>
      <c r="CT78">
        <v>2</v>
      </c>
      <c r="CU78">
        <v>0</v>
      </c>
      <c r="CV78">
        <v>2</v>
      </c>
      <c r="CW78">
        <v>0</v>
      </c>
      <c r="CX78">
        <v>4</v>
      </c>
      <c r="CY78">
        <v>7</v>
      </c>
      <c r="CZ78" t="s">
        <v>131</v>
      </c>
      <c r="DA78">
        <v>408</v>
      </c>
      <c r="DB78">
        <v>1</v>
      </c>
      <c r="DC78" t="s">
        <v>132</v>
      </c>
      <c r="DD78" t="s">
        <v>133</v>
      </c>
      <c r="DG78">
        <v>10791188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 t="shared" si="39"/>
        <v>09/28/2022 17:39:43.233</v>
      </c>
      <c r="C79" t="str">
        <f t="shared" si="33"/>
        <v>FFDFD3C0</v>
      </c>
      <c r="D79" t="s">
        <v>142</v>
      </c>
      <c r="E79">
        <v>3</v>
      </c>
      <c r="F79">
        <v>1003</v>
      </c>
      <c r="G79" t="s">
        <v>124</v>
      </c>
      <c r="J79" t="s">
        <v>144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 t="shared" si="40"/>
        <v>17:39:42.680</v>
      </c>
      <c r="T79" t="str">
        <f t="shared" si="41"/>
        <v>17:39:42.280</v>
      </c>
      <c r="U79" t="str">
        <f t="shared" si="36"/>
        <v>A9D612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0</v>
      </c>
      <c r="AK79" t="s">
        <v>168</v>
      </c>
      <c r="AL79">
        <v>40.564506000000002</v>
      </c>
      <c r="AM79" t="s">
        <v>169</v>
      </c>
      <c r="AN79">
        <v>-75.499162999999996</v>
      </c>
      <c r="AO79">
        <v>100</v>
      </c>
      <c r="AP79">
        <v>200</v>
      </c>
      <c r="AQ79" t="s">
        <v>129</v>
      </c>
      <c r="AR79">
        <v>-42</v>
      </c>
      <c r="AS79">
        <v>-35</v>
      </c>
      <c r="AT79">
        <v>-384</v>
      </c>
      <c r="BB79">
        <v>1200</v>
      </c>
      <c r="BC79">
        <v>1</v>
      </c>
      <c r="BD79" t="str">
        <f t="shared" si="37"/>
        <v xml:space="preserve">N7329F  </v>
      </c>
      <c r="BE79">
        <v>1</v>
      </c>
      <c r="BG79">
        <v>0</v>
      </c>
      <c r="BH79">
        <v>0</v>
      </c>
      <c r="BI79">
        <v>0</v>
      </c>
      <c r="BJ79">
        <v>350</v>
      </c>
      <c r="BK79">
        <v>150</v>
      </c>
      <c r="BL79" t="s">
        <v>130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 t="shared" si="42"/>
        <v>17:39:42.686</v>
      </c>
      <c r="CF79">
        <v>685602163</v>
      </c>
      <c r="CS79">
        <v>2</v>
      </c>
      <c r="CT79">
        <v>2</v>
      </c>
      <c r="CU79">
        <v>0</v>
      </c>
      <c r="CV79">
        <v>2</v>
      </c>
      <c r="CW79">
        <v>0</v>
      </c>
      <c r="CX79">
        <v>4</v>
      </c>
      <c r="CY79">
        <v>7</v>
      </c>
      <c r="CZ79" t="s">
        <v>131</v>
      </c>
      <c r="DA79">
        <v>408</v>
      </c>
      <c r="DB79">
        <v>1</v>
      </c>
      <c r="DC79" t="s">
        <v>132</v>
      </c>
      <c r="DD79" t="s">
        <v>133</v>
      </c>
      <c r="DG79">
        <v>10791188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"09/28/2022 17:39:43.887"</f>
        <v>09/28/2022 17:39:43.887</v>
      </c>
      <c r="C80" t="str">
        <f t="shared" si="33"/>
        <v>FFDFD3C0</v>
      </c>
      <c r="D80" t="s">
        <v>139</v>
      </c>
      <c r="E80">
        <v>36</v>
      </c>
      <c r="H80">
        <v>123</v>
      </c>
      <c r="I80" t="s">
        <v>140</v>
      </c>
      <c r="J80" t="s">
        <v>141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"17:39:43.656"</f>
        <v>17:39:43.656</v>
      </c>
      <c r="T80" t="str">
        <f>"17:39:42.756"</f>
        <v>17:39:42.756</v>
      </c>
      <c r="U80" t="str">
        <f t="shared" si="36"/>
        <v>A9D612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0</v>
      </c>
      <c r="AK80" t="s">
        <v>170</v>
      </c>
      <c r="AL80">
        <v>40.564355999999997</v>
      </c>
      <c r="AM80" t="s">
        <v>171</v>
      </c>
      <c r="AN80">
        <v>-75.499420000000001</v>
      </c>
      <c r="AO80">
        <v>100</v>
      </c>
      <c r="AP80">
        <v>300</v>
      </c>
      <c r="AQ80" t="s">
        <v>129</v>
      </c>
      <c r="AR80">
        <v>-43</v>
      </c>
      <c r="AS80">
        <v>-34</v>
      </c>
      <c r="AT80">
        <v>-256</v>
      </c>
      <c r="BB80">
        <v>1200</v>
      </c>
      <c r="BC80">
        <v>1</v>
      </c>
      <c r="BD80" t="str">
        <f t="shared" si="37"/>
        <v xml:space="preserve">N7329F  </v>
      </c>
      <c r="BE80">
        <v>1</v>
      </c>
      <c r="BG80">
        <v>0</v>
      </c>
      <c r="BH80">
        <v>0</v>
      </c>
      <c r="BI80">
        <v>0</v>
      </c>
      <c r="BJ80">
        <v>350</v>
      </c>
      <c r="BK80">
        <v>50</v>
      </c>
      <c r="BL80" t="s">
        <v>130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>"17:39:43.664"</f>
        <v>17:39:43.664</v>
      </c>
      <c r="CF80">
        <v>663739473</v>
      </c>
      <c r="CS80">
        <v>2</v>
      </c>
      <c r="CT80">
        <v>2</v>
      </c>
      <c r="CU80">
        <v>0</v>
      </c>
      <c r="CV80">
        <v>2</v>
      </c>
      <c r="CW80">
        <v>0</v>
      </c>
      <c r="CX80">
        <v>4</v>
      </c>
      <c r="CY80">
        <v>7</v>
      </c>
      <c r="CZ80" t="s">
        <v>131</v>
      </c>
      <c r="DA80">
        <v>408</v>
      </c>
      <c r="DB80">
        <v>0</v>
      </c>
      <c r="DC80" t="s">
        <v>132</v>
      </c>
      <c r="DD80" t="s">
        <v>133</v>
      </c>
      <c r="DG80">
        <v>1442098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"09/28/2022 17:39:43.949"</f>
        <v>09/28/2022 17:39:43.949</v>
      </c>
      <c r="C81" t="str">
        <f t="shared" si="33"/>
        <v>FFDFD3C0</v>
      </c>
      <c r="D81" t="s">
        <v>145</v>
      </c>
      <c r="E81">
        <v>17</v>
      </c>
      <c r="H81">
        <v>279</v>
      </c>
      <c r="I81" t="s">
        <v>146</v>
      </c>
      <c r="J81" t="s">
        <v>141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"17:39:43.656"</f>
        <v>17:39:43.656</v>
      </c>
      <c r="T81" t="str">
        <f>"17:39:42.756"</f>
        <v>17:39:42.756</v>
      </c>
      <c r="U81" t="str">
        <f t="shared" si="36"/>
        <v>A9D612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0</v>
      </c>
      <c r="AK81" t="s">
        <v>170</v>
      </c>
      <c r="AL81">
        <v>40.564355999999997</v>
      </c>
      <c r="AM81" t="s">
        <v>171</v>
      </c>
      <c r="AN81">
        <v>-75.499420000000001</v>
      </c>
      <c r="AO81">
        <v>100</v>
      </c>
      <c r="AP81">
        <v>300</v>
      </c>
      <c r="AQ81" t="s">
        <v>129</v>
      </c>
      <c r="AR81">
        <v>-43</v>
      </c>
      <c r="AS81">
        <v>-34</v>
      </c>
      <c r="AT81">
        <v>-256</v>
      </c>
      <c r="BB81">
        <v>1200</v>
      </c>
      <c r="BC81">
        <v>1</v>
      </c>
      <c r="BD81" t="str">
        <f t="shared" si="37"/>
        <v xml:space="preserve">N7329F  </v>
      </c>
      <c r="BE81">
        <v>1</v>
      </c>
      <c r="BG81">
        <v>0</v>
      </c>
      <c r="BH81">
        <v>0</v>
      </c>
      <c r="BI81">
        <v>0</v>
      </c>
      <c r="BJ81">
        <v>350</v>
      </c>
      <c r="BK81">
        <v>50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"17:39:43.664"</f>
        <v>17:39:43.664</v>
      </c>
      <c r="CF81">
        <v>663739473</v>
      </c>
      <c r="CS81">
        <v>2</v>
      </c>
      <c r="CT81">
        <v>2</v>
      </c>
      <c r="CU81">
        <v>0</v>
      </c>
      <c r="CV81">
        <v>2</v>
      </c>
      <c r="CW81">
        <v>0</v>
      </c>
      <c r="CX81">
        <v>4</v>
      </c>
      <c r="CY81">
        <v>7</v>
      </c>
      <c r="CZ81" t="s">
        <v>131</v>
      </c>
      <c r="DA81">
        <v>408</v>
      </c>
      <c r="DB81">
        <v>0</v>
      </c>
      <c r="DC81" t="s">
        <v>132</v>
      </c>
      <c r="DD81" t="s">
        <v>133</v>
      </c>
      <c r="DG81">
        <v>1442098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"09/28/2022 17:39:43.949"</f>
        <v>09/28/2022 17:39:43.949</v>
      </c>
      <c r="C82" t="str">
        <f t="shared" si="33"/>
        <v>FFDFD3C0</v>
      </c>
      <c r="D82" t="s">
        <v>145</v>
      </c>
      <c r="E82">
        <v>16</v>
      </c>
      <c r="H82">
        <v>278</v>
      </c>
      <c r="I82" t="s">
        <v>149</v>
      </c>
      <c r="J82" t="s">
        <v>141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"17:39:43.656"</f>
        <v>17:39:43.656</v>
      </c>
      <c r="T82" t="str">
        <f>"17:39:42.756"</f>
        <v>17:39:42.756</v>
      </c>
      <c r="U82" t="str">
        <f t="shared" si="36"/>
        <v>A9D612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0</v>
      </c>
      <c r="AK82" t="s">
        <v>170</v>
      </c>
      <c r="AL82">
        <v>40.564355999999997</v>
      </c>
      <c r="AM82" t="s">
        <v>171</v>
      </c>
      <c r="AN82">
        <v>-75.499420000000001</v>
      </c>
      <c r="AO82">
        <v>100</v>
      </c>
      <c r="AP82">
        <v>300</v>
      </c>
      <c r="AQ82" t="s">
        <v>129</v>
      </c>
      <c r="AR82">
        <v>-43</v>
      </c>
      <c r="AS82">
        <v>-34</v>
      </c>
      <c r="AT82">
        <v>-256</v>
      </c>
      <c r="BB82">
        <v>1200</v>
      </c>
      <c r="BC82">
        <v>1</v>
      </c>
      <c r="BD82" t="str">
        <f t="shared" si="37"/>
        <v xml:space="preserve">N7329F  </v>
      </c>
      <c r="BE82">
        <v>1</v>
      </c>
      <c r="BG82">
        <v>0</v>
      </c>
      <c r="BH82">
        <v>0</v>
      </c>
      <c r="BI82">
        <v>0</v>
      </c>
      <c r="BJ82">
        <v>350</v>
      </c>
      <c r="BK82">
        <v>50</v>
      </c>
      <c r="BL82" t="s">
        <v>130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>"17:39:43.664"</f>
        <v>17:39:43.664</v>
      </c>
      <c r="CF82">
        <v>663739473</v>
      </c>
      <c r="CS82">
        <v>2</v>
      </c>
      <c r="CT82">
        <v>2</v>
      </c>
      <c r="CU82">
        <v>0</v>
      </c>
      <c r="CV82">
        <v>2</v>
      </c>
      <c r="CW82">
        <v>0</v>
      </c>
      <c r="CX82">
        <v>4</v>
      </c>
      <c r="CY82">
        <v>7</v>
      </c>
      <c r="CZ82" t="s">
        <v>131</v>
      </c>
      <c r="DA82">
        <v>408</v>
      </c>
      <c r="DB82">
        <v>0</v>
      </c>
      <c r="DC82" t="s">
        <v>132</v>
      </c>
      <c r="DD82" t="s">
        <v>133</v>
      </c>
      <c r="DG82">
        <v>1442098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"09/28/2022 17:39:44.324"</f>
        <v>09/28/2022 17:39:44.324</v>
      </c>
      <c r="C83" t="str">
        <f t="shared" si="33"/>
        <v>FFDFD3C0</v>
      </c>
      <c r="D83" t="s">
        <v>134</v>
      </c>
      <c r="E83">
        <v>1</v>
      </c>
      <c r="F83">
        <v>3001</v>
      </c>
      <c r="G83" t="s">
        <v>135</v>
      </c>
      <c r="J83" t="s">
        <v>136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"17:39:44.117"</f>
        <v>17:39:44.117</v>
      </c>
      <c r="T83" t="str">
        <f>"17:39:43.717"</f>
        <v>17:39:43.717</v>
      </c>
      <c r="U83" t="str">
        <f t="shared" si="36"/>
        <v>A9D612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0</v>
      </c>
      <c r="AK83" t="s">
        <v>172</v>
      </c>
      <c r="AL83">
        <v>40.56427</v>
      </c>
      <c r="AM83" t="s">
        <v>173</v>
      </c>
      <c r="AN83">
        <v>-75.499570000000006</v>
      </c>
      <c r="AO83">
        <v>100</v>
      </c>
      <c r="AP83">
        <v>300</v>
      </c>
      <c r="AQ83" t="s">
        <v>129</v>
      </c>
      <c r="AR83">
        <v>-44</v>
      </c>
      <c r="AS83">
        <v>-34</v>
      </c>
      <c r="AT83">
        <v>-256</v>
      </c>
      <c r="BB83">
        <v>1200</v>
      </c>
      <c r="BC83">
        <v>1</v>
      </c>
      <c r="BD83" t="str">
        <f t="shared" si="37"/>
        <v xml:space="preserve">N7329F  </v>
      </c>
      <c r="BE83">
        <v>1</v>
      </c>
      <c r="BG83">
        <v>0</v>
      </c>
      <c r="BH83">
        <v>0</v>
      </c>
      <c r="BI83">
        <v>0</v>
      </c>
      <c r="BJ83">
        <v>350</v>
      </c>
      <c r="BK83">
        <v>50</v>
      </c>
      <c r="BL83" t="s">
        <v>130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>"17:39:44.119"</f>
        <v>17:39:44.119</v>
      </c>
      <c r="CF83">
        <v>119220538</v>
      </c>
      <c r="CS83">
        <v>2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408</v>
      </c>
      <c r="DB83">
        <v>0</v>
      </c>
      <c r="DC83" t="s">
        <v>132</v>
      </c>
      <c r="DD83" t="s">
        <v>133</v>
      </c>
      <c r="DG83">
        <v>1442821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"09/28/2022 17:39:44.387"</f>
        <v>09/28/2022 17:39:44.387</v>
      </c>
      <c r="C84" t="str">
        <f t="shared" si="33"/>
        <v>FFDFD3C0</v>
      </c>
      <c r="D84" t="s">
        <v>147</v>
      </c>
      <c r="E84">
        <v>38</v>
      </c>
      <c r="J84" t="s">
        <v>148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"17:39:44.117"</f>
        <v>17:39:44.117</v>
      </c>
      <c r="T84" t="str">
        <f>"17:39:43.717"</f>
        <v>17:39:43.717</v>
      </c>
      <c r="U84" t="str">
        <f t="shared" si="36"/>
        <v>A9D612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0</v>
      </c>
      <c r="AK84" t="s">
        <v>172</v>
      </c>
      <c r="AL84">
        <v>40.56427</v>
      </c>
      <c r="AM84" t="s">
        <v>173</v>
      </c>
      <c r="AN84">
        <v>-75.499570000000006</v>
      </c>
      <c r="AO84">
        <v>100</v>
      </c>
      <c r="AP84">
        <v>300</v>
      </c>
      <c r="AQ84" t="s">
        <v>129</v>
      </c>
      <c r="AR84">
        <v>-44</v>
      </c>
      <c r="AS84">
        <v>-34</v>
      </c>
      <c r="AT84">
        <v>-256</v>
      </c>
      <c r="BB84">
        <v>1200</v>
      </c>
      <c r="BC84">
        <v>1</v>
      </c>
      <c r="BD84" t="str">
        <f t="shared" si="37"/>
        <v xml:space="preserve">N7329F  </v>
      </c>
      <c r="BE84">
        <v>1</v>
      </c>
      <c r="BG84">
        <v>0</v>
      </c>
      <c r="BH84">
        <v>0</v>
      </c>
      <c r="BI84">
        <v>0</v>
      </c>
      <c r="BJ84">
        <v>350</v>
      </c>
      <c r="BK84">
        <v>50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"17:39:44.119"</f>
        <v>17:39:44.119</v>
      </c>
      <c r="CF84">
        <v>119220538</v>
      </c>
      <c r="CS84">
        <v>2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408</v>
      </c>
      <c r="DB84">
        <v>0</v>
      </c>
      <c r="DC84" t="s">
        <v>132</v>
      </c>
      <c r="DD84" t="s">
        <v>133</v>
      </c>
      <c r="DG84">
        <v>1442821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"09/28/2022 17:39:44.387"</f>
        <v>09/28/2022 17:39:44.387</v>
      </c>
      <c r="C85" t="str">
        <f t="shared" si="33"/>
        <v>FFDFD3C0</v>
      </c>
      <c r="D85" t="s">
        <v>142</v>
      </c>
      <c r="E85">
        <v>4</v>
      </c>
      <c r="F85">
        <v>1004</v>
      </c>
      <c r="G85" t="s">
        <v>143</v>
      </c>
      <c r="J85" t="s">
        <v>144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"17:39:44.117"</f>
        <v>17:39:44.117</v>
      </c>
      <c r="T85" t="str">
        <f>"17:39:43.717"</f>
        <v>17:39:43.717</v>
      </c>
      <c r="U85" t="str">
        <f t="shared" si="36"/>
        <v>A9D612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0</v>
      </c>
      <c r="AK85" t="s">
        <v>172</v>
      </c>
      <c r="AL85">
        <v>40.56427</v>
      </c>
      <c r="AM85" t="s">
        <v>173</v>
      </c>
      <c r="AN85">
        <v>-75.499570000000006</v>
      </c>
      <c r="AO85">
        <v>100</v>
      </c>
      <c r="AP85">
        <v>300</v>
      </c>
      <c r="AQ85" t="s">
        <v>129</v>
      </c>
      <c r="AR85">
        <v>-44</v>
      </c>
      <c r="AS85">
        <v>-34</v>
      </c>
      <c r="AT85">
        <v>-256</v>
      </c>
      <c r="BB85">
        <v>1200</v>
      </c>
      <c r="BC85">
        <v>1</v>
      </c>
      <c r="BD85" t="str">
        <f t="shared" si="37"/>
        <v xml:space="preserve">N7329F  </v>
      </c>
      <c r="BE85">
        <v>1</v>
      </c>
      <c r="BG85">
        <v>0</v>
      </c>
      <c r="BH85">
        <v>0</v>
      </c>
      <c r="BI85">
        <v>0</v>
      </c>
      <c r="BJ85">
        <v>350</v>
      </c>
      <c r="BK85">
        <v>50</v>
      </c>
      <c r="BL85" t="s">
        <v>130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>"17:39:44.119"</f>
        <v>17:39:44.119</v>
      </c>
      <c r="CF85">
        <v>119220538</v>
      </c>
      <c r="CS85">
        <v>2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408</v>
      </c>
      <c r="DB85">
        <v>0</v>
      </c>
      <c r="DC85" t="s">
        <v>132</v>
      </c>
      <c r="DD85" t="s">
        <v>133</v>
      </c>
      <c r="DG85">
        <v>1442821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"09/28/2022 17:39:44.402"</f>
        <v>09/28/2022 17:39:44.402</v>
      </c>
      <c r="C86" t="str">
        <f t="shared" si="33"/>
        <v>FFDFD3C0</v>
      </c>
      <c r="D86" t="s">
        <v>142</v>
      </c>
      <c r="E86">
        <v>3</v>
      </c>
      <c r="F86">
        <v>1003</v>
      </c>
      <c r="G86" t="s">
        <v>124</v>
      </c>
      <c r="J86" t="s">
        <v>144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"17:39:44.117"</f>
        <v>17:39:44.117</v>
      </c>
      <c r="T86" t="str">
        <f>"17:39:43.717"</f>
        <v>17:39:43.717</v>
      </c>
      <c r="U86" t="str">
        <f t="shared" si="36"/>
        <v>A9D612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0</v>
      </c>
      <c r="AK86" t="s">
        <v>172</v>
      </c>
      <c r="AL86">
        <v>40.56427</v>
      </c>
      <c r="AM86" t="s">
        <v>173</v>
      </c>
      <c r="AN86">
        <v>-75.499570000000006</v>
      </c>
      <c r="AO86">
        <v>100</v>
      </c>
      <c r="AP86">
        <v>300</v>
      </c>
      <c r="AQ86" t="s">
        <v>129</v>
      </c>
      <c r="AR86">
        <v>-44</v>
      </c>
      <c r="AS86">
        <v>-34</v>
      </c>
      <c r="AT86">
        <v>-256</v>
      </c>
      <c r="BB86">
        <v>1200</v>
      </c>
      <c r="BC86">
        <v>1</v>
      </c>
      <c r="BD86" t="str">
        <f t="shared" si="37"/>
        <v xml:space="preserve">N7329F  </v>
      </c>
      <c r="BE86">
        <v>1</v>
      </c>
      <c r="BG86">
        <v>0</v>
      </c>
      <c r="BH86">
        <v>0</v>
      </c>
      <c r="BI86">
        <v>0</v>
      </c>
      <c r="BJ86">
        <v>350</v>
      </c>
      <c r="BK86">
        <v>50</v>
      </c>
      <c r="BL86" t="s">
        <v>130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"17:39:44.119"</f>
        <v>17:39:44.119</v>
      </c>
      <c r="CF86">
        <v>119220538</v>
      </c>
      <c r="CS86">
        <v>2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408</v>
      </c>
      <c r="DB86">
        <v>0</v>
      </c>
      <c r="DC86" t="s">
        <v>132</v>
      </c>
      <c r="DD86" t="s">
        <v>133</v>
      </c>
      <c r="DG86">
        <v>1442821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"09/28/2022 17:39:46.043"</f>
        <v>09/28/2022 17:39:46.043</v>
      </c>
      <c r="C87" t="str">
        <f t="shared" si="33"/>
        <v>FFDFD3C0</v>
      </c>
      <c r="D87" t="s">
        <v>139</v>
      </c>
      <c r="E87">
        <v>36</v>
      </c>
      <c r="H87">
        <v>123</v>
      </c>
      <c r="I87" t="s">
        <v>140</v>
      </c>
      <c r="J87" t="s">
        <v>141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 t="shared" ref="S87:S93" si="43">"17:39:45.563"</f>
        <v>17:39:45.563</v>
      </c>
      <c r="T87" t="str">
        <f t="shared" ref="T87:T93" si="44">"17:39:43.663"</f>
        <v>17:39:43.663</v>
      </c>
      <c r="U87" t="str">
        <f t="shared" si="36"/>
        <v>A9D612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0</v>
      </c>
      <c r="AK87" t="s">
        <v>174</v>
      </c>
      <c r="AL87">
        <v>40.564076999999997</v>
      </c>
      <c r="AM87" t="s">
        <v>175</v>
      </c>
      <c r="AN87">
        <v>-75.499934999999994</v>
      </c>
      <c r="AO87">
        <v>100</v>
      </c>
      <c r="AP87">
        <v>300</v>
      </c>
      <c r="AQ87" t="s">
        <v>129</v>
      </c>
      <c r="AR87">
        <v>-44</v>
      </c>
      <c r="AS87">
        <v>-34</v>
      </c>
      <c r="AT87">
        <v>-256</v>
      </c>
      <c r="BB87">
        <v>1200</v>
      </c>
      <c r="BC87">
        <v>1</v>
      </c>
      <c r="BD87" t="str">
        <f t="shared" si="37"/>
        <v xml:space="preserve">N7329F  </v>
      </c>
      <c r="BE87">
        <v>1</v>
      </c>
      <c r="BG87">
        <v>0</v>
      </c>
      <c r="BH87">
        <v>0</v>
      </c>
      <c r="BI87">
        <v>0</v>
      </c>
      <c r="BJ87">
        <v>350</v>
      </c>
      <c r="BK87">
        <v>50</v>
      </c>
      <c r="BL87" t="s">
        <v>130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 t="shared" ref="CE87:CE93" si="45">"17:39:45.564"</f>
        <v>17:39:45.564</v>
      </c>
      <c r="CF87">
        <v>564308044</v>
      </c>
      <c r="CS87">
        <v>2</v>
      </c>
      <c r="CT87">
        <v>2</v>
      </c>
      <c r="CU87">
        <v>0</v>
      </c>
      <c r="CV87">
        <v>2</v>
      </c>
      <c r="CW87">
        <v>0</v>
      </c>
      <c r="CX87">
        <v>4</v>
      </c>
      <c r="CY87">
        <v>7</v>
      </c>
      <c r="CZ87" t="s">
        <v>131</v>
      </c>
      <c r="DA87">
        <v>408</v>
      </c>
      <c r="DB87">
        <v>1</v>
      </c>
      <c r="DC87" t="s">
        <v>132</v>
      </c>
      <c r="DD87" t="s">
        <v>133</v>
      </c>
      <c r="DG87">
        <v>10795795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"09/28/2022 17:39:46.043"</f>
        <v>09/28/2022 17:39:46.043</v>
      </c>
      <c r="C88" t="str">
        <f t="shared" si="33"/>
        <v>FFDFD3C0</v>
      </c>
      <c r="D88" t="s">
        <v>134</v>
      </c>
      <c r="E88">
        <v>1</v>
      </c>
      <c r="F88">
        <v>3001</v>
      </c>
      <c r="G88" t="s">
        <v>135</v>
      </c>
      <c r="J88" t="s">
        <v>136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 t="shared" si="43"/>
        <v>17:39:45.563</v>
      </c>
      <c r="T88" t="str">
        <f t="shared" si="44"/>
        <v>17:39:43.663</v>
      </c>
      <c r="U88" t="str">
        <f t="shared" si="36"/>
        <v>A9D612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0</v>
      </c>
      <c r="AK88" t="s">
        <v>174</v>
      </c>
      <c r="AL88">
        <v>40.564076999999997</v>
      </c>
      <c r="AM88" t="s">
        <v>175</v>
      </c>
      <c r="AN88">
        <v>-75.499934999999994</v>
      </c>
      <c r="AO88">
        <v>100</v>
      </c>
      <c r="AP88">
        <v>300</v>
      </c>
      <c r="AQ88" t="s">
        <v>129</v>
      </c>
      <c r="AR88">
        <v>-44</v>
      </c>
      <c r="AS88">
        <v>-34</v>
      </c>
      <c r="AT88">
        <v>-256</v>
      </c>
      <c r="BB88">
        <v>1200</v>
      </c>
      <c r="BC88">
        <v>1</v>
      </c>
      <c r="BD88" t="str">
        <f t="shared" si="37"/>
        <v xml:space="preserve">N7329F  </v>
      </c>
      <c r="BE88">
        <v>1</v>
      </c>
      <c r="BG88">
        <v>0</v>
      </c>
      <c r="BH88">
        <v>0</v>
      </c>
      <c r="BI88">
        <v>0</v>
      </c>
      <c r="BJ88">
        <v>350</v>
      </c>
      <c r="BK88">
        <v>50</v>
      </c>
      <c r="BL88" t="s">
        <v>130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 t="shared" si="45"/>
        <v>17:39:45.564</v>
      </c>
      <c r="CF88">
        <v>564308044</v>
      </c>
      <c r="CS88">
        <v>2</v>
      </c>
      <c r="CT88">
        <v>2</v>
      </c>
      <c r="CU88">
        <v>0</v>
      </c>
      <c r="CV88">
        <v>2</v>
      </c>
      <c r="CW88">
        <v>0</v>
      </c>
      <c r="CX88">
        <v>4</v>
      </c>
      <c r="CY88">
        <v>7</v>
      </c>
      <c r="CZ88" t="s">
        <v>131</v>
      </c>
      <c r="DA88">
        <v>408</v>
      </c>
      <c r="DB88">
        <v>1</v>
      </c>
      <c r="DC88" t="s">
        <v>132</v>
      </c>
      <c r="DD88" t="s">
        <v>133</v>
      </c>
      <c r="DG88">
        <v>10795795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"09/28/2022 17:39:46.121"</f>
        <v>09/28/2022 17:39:46.121</v>
      </c>
      <c r="C89" t="str">
        <f t="shared" si="33"/>
        <v>FFDFD3C0</v>
      </c>
      <c r="D89" t="s">
        <v>145</v>
      </c>
      <c r="E89">
        <v>17</v>
      </c>
      <c r="H89">
        <v>279</v>
      </c>
      <c r="I89" t="s">
        <v>146</v>
      </c>
      <c r="J89" t="s">
        <v>141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 t="shared" si="43"/>
        <v>17:39:45.563</v>
      </c>
      <c r="T89" t="str">
        <f t="shared" si="44"/>
        <v>17:39:43.663</v>
      </c>
      <c r="U89" t="str">
        <f t="shared" si="36"/>
        <v>A9D612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0</v>
      </c>
      <c r="AK89" t="s">
        <v>174</v>
      </c>
      <c r="AL89">
        <v>40.564076999999997</v>
      </c>
      <c r="AM89" t="s">
        <v>175</v>
      </c>
      <c r="AN89">
        <v>-75.499934999999994</v>
      </c>
      <c r="AO89">
        <v>100</v>
      </c>
      <c r="AP89">
        <v>300</v>
      </c>
      <c r="AQ89" t="s">
        <v>129</v>
      </c>
      <c r="AR89">
        <v>-44</v>
      </c>
      <c r="AS89">
        <v>-34</v>
      </c>
      <c r="AT89">
        <v>-256</v>
      </c>
      <c r="BB89">
        <v>1200</v>
      </c>
      <c r="BC89">
        <v>1</v>
      </c>
      <c r="BD89" t="str">
        <f t="shared" si="37"/>
        <v xml:space="preserve">N7329F  </v>
      </c>
      <c r="BE89">
        <v>1</v>
      </c>
      <c r="BG89">
        <v>0</v>
      </c>
      <c r="BH89">
        <v>0</v>
      </c>
      <c r="BI89">
        <v>0</v>
      </c>
      <c r="BJ89">
        <v>350</v>
      </c>
      <c r="BK89">
        <v>50</v>
      </c>
      <c r="BL89" t="s">
        <v>130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 t="shared" si="45"/>
        <v>17:39:45.564</v>
      </c>
      <c r="CF89">
        <v>564308044</v>
      </c>
      <c r="CS89">
        <v>2</v>
      </c>
      <c r="CT89">
        <v>2</v>
      </c>
      <c r="CU89">
        <v>0</v>
      </c>
      <c r="CV89">
        <v>2</v>
      </c>
      <c r="CW89">
        <v>0</v>
      </c>
      <c r="CX89">
        <v>4</v>
      </c>
      <c r="CY89">
        <v>7</v>
      </c>
      <c r="CZ89" t="s">
        <v>131</v>
      </c>
      <c r="DA89">
        <v>408</v>
      </c>
      <c r="DB89">
        <v>1</v>
      </c>
      <c r="DC89" t="s">
        <v>132</v>
      </c>
      <c r="DD89" t="s">
        <v>133</v>
      </c>
      <c r="DG89">
        <v>10795795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"09/28/2022 17:39:46.121"</f>
        <v>09/28/2022 17:39:46.121</v>
      </c>
      <c r="C90" t="str">
        <f t="shared" si="33"/>
        <v>FFDFD3C0</v>
      </c>
      <c r="D90" t="s">
        <v>147</v>
      </c>
      <c r="E90">
        <v>38</v>
      </c>
      <c r="J90" t="s">
        <v>148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si="43"/>
        <v>17:39:45.563</v>
      </c>
      <c r="T90" t="str">
        <f t="shared" si="44"/>
        <v>17:39:43.663</v>
      </c>
      <c r="U90" t="str">
        <f t="shared" si="36"/>
        <v>A9D612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0</v>
      </c>
      <c r="AK90" t="s">
        <v>174</v>
      </c>
      <c r="AL90">
        <v>40.564076999999997</v>
      </c>
      <c r="AM90" t="s">
        <v>175</v>
      </c>
      <c r="AN90">
        <v>-75.499934999999994</v>
      </c>
      <c r="AO90">
        <v>100</v>
      </c>
      <c r="AP90">
        <v>300</v>
      </c>
      <c r="AQ90" t="s">
        <v>129</v>
      </c>
      <c r="AR90">
        <v>-44</v>
      </c>
      <c r="AS90">
        <v>-34</v>
      </c>
      <c r="AT90">
        <v>-256</v>
      </c>
      <c r="BB90">
        <v>1200</v>
      </c>
      <c r="BC90">
        <v>1</v>
      </c>
      <c r="BD90" t="str">
        <f t="shared" si="37"/>
        <v xml:space="preserve">N7329F  </v>
      </c>
      <c r="BE90">
        <v>1</v>
      </c>
      <c r="BG90">
        <v>0</v>
      </c>
      <c r="BH90">
        <v>0</v>
      </c>
      <c r="BI90">
        <v>0</v>
      </c>
      <c r="BJ90">
        <v>350</v>
      </c>
      <c r="BK90">
        <v>50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 t="shared" si="45"/>
        <v>17:39:45.564</v>
      </c>
      <c r="CF90">
        <v>564308044</v>
      </c>
      <c r="CS90">
        <v>2</v>
      </c>
      <c r="CT90">
        <v>2</v>
      </c>
      <c r="CU90">
        <v>0</v>
      </c>
      <c r="CV90">
        <v>2</v>
      </c>
      <c r="CW90">
        <v>0</v>
      </c>
      <c r="CX90">
        <v>4</v>
      </c>
      <c r="CY90">
        <v>7</v>
      </c>
      <c r="CZ90" t="s">
        <v>131</v>
      </c>
      <c r="DA90">
        <v>408</v>
      </c>
      <c r="DB90">
        <v>1</v>
      </c>
      <c r="DC90" t="s">
        <v>132</v>
      </c>
      <c r="DD90" t="s">
        <v>133</v>
      </c>
      <c r="DG90">
        <v>10795795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"09/28/2022 17:39:46.121"</f>
        <v>09/28/2022 17:39:46.121</v>
      </c>
      <c r="C91" t="str">
        <f t="shared" si="33"/>
        <v>FFDFD3C0</v>
      </c>
      <c r="D91" t="s">
        <v>145</v>
      </c>
      <c r="E91">
        <v>16</v>
      </c>
      <c r="H91">
        <v>278</v>
      </c>
      <c r="I91" t="s">
        <v>149</v>
      </c>
      <c r="J91" t="s">
        <v>141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43"/>
        <v>17:39:45.563</v>
      </c>
      <c r="T91" t="str">
        <f t="shared" si="44"/>
        <v>17:39:43.663</v>
      </c>
      <c r="U91" t="str">
        <f t="shared" si="36"/>
        <v>A9D612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0</v>
      </c>
      <c r="AK91" t="s">
        <v>174</v>
      </c>
      <c r="AL91">
        <v>40.564076999999997</v>
      </c>
      <c r="AM91" t="s">
        <v>175</v>
      </c>
      <c r="AN91">
        <v>-75.499934999999994</v>
      </c>
      <c r="AO91">
        <v>100</v>
      </c>
      <c r="AP91">
        <v>300</v>
      </c>
      <c r="AQ91" t="s">
        <v>129</v>
      </c>
      <c r="AR91">
        <v>-44</v>
      </c>
      <c r="AS91">
        <v>-34</v>
      </c>
      <c r="AT91">
        <v>-256</v>
      </c>
      <c r="BB91">
        <v>1200</v>
      </c>
      <c r="BC91">
        <v>1</v>
      </c>
      <c r="BD91" t="str">
        <f t="shared" si="37"/>
        <v xml:space="preserve">N7329F  </v>
      </c>
      <c r="BE91">
        <v>1</v>
      </c>
      <c r="BG91">
        <v>0</v>
      </c>
      <c r="BH91">
        <v>0</v>
      </c>
      <c r="BI91">
        <v>0</v>
      </c>
      <c r="BJ91">
        <v>350</v>
      </c>
      <c r="BK91">
        <v>50</v>
      </c>
      <c r="BL91" t="s">
        <v>130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 t="shared" si="45"/>
        <v>17:39:45.564</v>
      </c>
      <c r="CF91">
        <v>564308044</v>
      </c>
      <c r="CS91">
        <v>2</v>
      </c>
      <c r="CT91">
        <v>2</v>
      </c>
      <c r="CU91">
        <v>0</v>
      </c>
      <c r="CV91">
        <v>2</v>
      </c>
      <c r="CW91">
        <v>0</v>
      </c>
      <c r="CX91">
        <v>4</v>
      </c>
      <c r="CY91">
        <v>7</v>
      </c>
      <c r="CZ91" t="s">
        <v>131</v>
      </c>
      <c r="DA91">
        <v>408</v>
      </c>
      <c r="DB91">
        <v>1</v>
      </c>
      <c r="DC91" t="s">
        <v>132</v>
      </c>
      <c r="DD91" t="s">
        <v>133</v>
      </c>
      <c r="DG91">
        <v>10795795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"09/28/2022 17:39:46.121"</f>
        <v>09/28/2022 17:39:46.121</v>
      </c>
      <c r="C92" t="str">
        <f t="shared" si="33"/>
        <v>FFDFD3C0</v>
      </c>
      <c r="D92" t="s">
        <v>142</v>
      </c>
      <c r="E92">
        <v>4</v>
      </c>
      <c r="F92">
        <v>1004</v>
      </c>
      <c r="G92" t="s">
        <v>143</v>
      </c>
      <c r="J92" t="s">
        <v>144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43"/>
        <v>17:39:45.563</v>
      </c>
      <c r="T92" t="str">
        <f t="shared" si="44"/>
        <v>17:39:43.663</v>
      </c>
      <c r="U92" t="str">
        <f t="shared" si="36"/>
        <v>A9D612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0</v>
      </c>
      <c r="AK92" t="s">
        <v>174</v>
      </c>
      <c r="AL92">
        <v>40.564076999999997</v>
      </c>
      <c r="AM92" t="s">
        <v>175</v>
      </c>
      <c r="AN92">
        <v>-75.499934999999994</v>
      </c>
      <c r="AO92">
        <v>100</v>
      </c>
      <c r="AP92">
        <v>300</v>
      </c>
      <c r="AQ92" t="s">
        <v>129</v>
      </c>
      <c r="AR92">
        <v>-44</v>
      </c>
      <c r="AS92">
        <v>-34</v>
      </c>
      <c r="AT92">
        <v>-256</v>
      </c>
      <c r="BB92">
        <v>1200</v>
      </c>
      <c r="BC92">
        <v>1</v>
      </c>
      <c r="BD92" t="str">
        <f t="shared" si="37"/>
        <v xml:space="preserve">N7329F  </v>
      </c>
      <c r="BE92">
        <v>1</v>
      </c>
      <c r="BG92">
        <v>0</v>
      </c>
      <c r="BH92">
        <v>0</v>
      </c>
      <c r="BI92">
        <v>0</v>
      </c>
      <c r="BJ92">
        <v>350</v>
      </c>
      <c r="BK92">
        <v>50</v>
      </c>
      <c r="BL92" t="s">
        <v>130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 t="shared" si="45"/>
        <v>17:39:45.564</v>
      </c>
      <c r="CF92">
        <v>564308044</v>
      </c>
      <c r="CS92">
        <v>2</v>
      </c>
      <c r="CT92">
        <v>2</v>
      </c>
      <c r="CU92">
        <v>0</v>
      </c>
      <c r="CV92">
        <v>2</v>
      </c>
      <c r="CW92">
        <v>0</v>
      </c>
      <c r="CX92">
        <v>4</v>
      </c>
      <c r="CY92">
        <v>7</v>
      </c>
      <c r="CZ92" t="s">
        <v>131</v>
      </c>
      <c r="DA92">
        <v>408</v>
      </c>
      <c r="DB92">
        <v>1</v>
      </c>
      <c r="DC92" t="s">
        <v>132</v>
      </c>
      <c r="DD92" t="s">
        <v>133</v>
      </c>
      <c r="DG92">
        <v>10795795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"09/28/2022 17:39:46.121"</f>
        <v>09/28/2022 17:39:46.121</v>
      </c>
      <c r="C93" t="str">
        <f t="shared" si="33"/>
        <v>FFDFD3C0</v>
      </c>
      <c r="D93" t="s">
        <v>142</v>
      </c>
      <c r="E93">
        <v>3</v>
      </c>
      <c r="F93">
        <v>1003</v>
      </c>
      <c r="G93" t="s">
        <v>124</v>
      </c>
      <c r="J93" t="s">
        <v>144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43"/>
        <v>17:39:45.563</v>
      </c>
      <c r="T93" t="str">
        <f t="shared" si="44"/>
        <v>17:39:43.663</v>
      </c>
      <c r="U93" t="str">
        <f t="shared" si="36"/>
        <v>A9D612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0</v>
      </c>
      <c r="AK93" t="s">
        <v>174</v>
      </c>
      <c r="AL93">
        <v>40.564076999999997</v>
      </c>
      <c r="AM93" t="s">
        <v>175</v>
      </c>
      <c r="AN93">
        <v>-75.499934999999994</v>
      </c>
      <c r="AO93">
        <v>100</v>
      </c>
      <c r="AP93">
        <v>300</v>
      </c>
      <c r="AQ93" t="s">
        <v>129</v>
      </c>
      <c r="AR93">
        <v>-44</v>
      </c>
      <c r="AS93">
        <v>-34</v>
      </c>
      <c r="AT93">
        <v>-256</v>
      </c>
      <c r="BB93">
        <v>1200</v>
      </c>
      <c r="BC93">
        <v>1</v>
      </c>
      <c r="BD93" t="str">
        <f t="shared" si="37"/>
        <v xml:space="preserve">N7329F  </v>
      </c>
      <c r="BE93">
        <v>1</v>
      </c>
      <c r="BG93">
        <v>0</v>
      </c>
      <c r="BH93">
        <v>0</v>
      </c>
      <c r="BI93">
        <v>0</v>
      </c>
      <c r="BJ93">
        <v>350</v>
      </c>
      <c r="BK93">
        <v>50</v>
      </c>
      <c r="BL93" t="s">
        <v>130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 t="shared" si="45"/>
        <v>17:39:45.564</v>
      </c>
      <c r="CF93">
        <v>564308044</v>
      </c>
      <c r="CS93">
        <v>2</v>
      </c>
      <c r="CT93">
        <v>2</v>
      </c>
      <c r="CU93">
        <v>0</v>
      </c>
      <c r="CV93">
        <v>2</v>
      </c>
      <c r="CW93">
        <v>0</v>
      </c>
      <c r="CX93">
        <v>4</v>
      </c>
      <c r="CY93">
        <v>7</v>
      </c>
      <c r="CZ93" t="s">
        <v>131</v>
      </c>
      <c r="DA93">
        <v>408</v>
      </c>
      <c r="DB93">
        <v>1</v>
      </c>
      <c r="DC93" t="s">
        <v>132</v>
      </c>
      <c r="DD93" t="s">
        <v>133</v>
      </c>
      <c r="DG93">
        <v>10795795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"09/28/2022 17:39:47.012"</f>
        <v>09/28/2022 17:39:47.012</v>
      </c>
      <c r="C94" t="str">
        <f t="shared" si="33"/>
        <v>FFDFD3C0</v>
      </c>
      <c r="D94" t="s">
        <v>139</v>
      </c>
      <c r="E94">
        <v>36</v>
      </c>
      <c r="H94">
        <v>123</v>
      </c>
      <c r="I94" t="s">
        <v>140</v>
      </c>
      <c r="J94" t="s">
        <v>141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ref="S94:S100" si="46">"17:39:46.523"</f>
        <v>17:39:46.523</v>
      </c>
      <c r="T94" t="str">
        <f t="shared" ref="T94:T100" si="47">"17:39:46.123"</f>
        <v>17:39:46.123</v>
      </c>
      <c r="U94" t="str">
        <f t="shared" si="36"/>
        <v>A9D612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0</v>
      </c>
      <c r="AK94" t="s">
        <v>176</v>
      </c>
      <c r="AL94">
        <v>40.563948000000003</v>
      </c>
      <c r="AM94" t="s">
        <v>177</v>
      </c>
      <c r="AN94">
        <v>-75.500236000000001</v>
      </c>
      <c r="AO94">
        <v>100</v>
      </c>
      <c r="AP94">
        <v>200</v>
      </c>
      <c r="AQ94" t="s">
        <v>129</v>
      </c>
      <c r="AR94">
        <v>-47</v>
      </c>
      <c r="AS94">
        <v>-30</v>
      </c>
      <c r="AT94">
        <v>0</v>
      </c>
      <c r="BB94">
        <v>1200</v>
      </c>
      <c r="BC94">
        <v>1</v>
      </c>
      <c r="BD94" t="str">
        <f t="shared" si="37"/>
        <v xml:space="preserve">N7329F  </v>
      </c>
      <c r="BE94">
        <v>1</v>
      </c>
      <c r="BG94">
        <v>0</v>
      </c>
      <c r="BH94">
        <v>0</v>
      </c>
      <c r="BI94">
        <v>0</v>
      </c>
      <c r="BJ94">
        <v>350</v>
      </c>
      <c r="BK94">
        <v>150</v>
      </c>
      <c r="BL94" t="s">
        <v>130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 t="shared" ref="CE94:CE100" si="48">"17:39:46.531"</f>
        <v>17:39:46.531</v>
      </c>
      <c r="CF94">
        <v>530976483</v>
      </c>
      <c r="CS94">
        <v>2</v>
      </c>
      <c r="CT94">
        <v>2</v>
      </c>
      <c r="CU94">
        <v>0</v>
      </c>
      <c r="CV94">
        <v>2</v>
      </c>
      <c r="CW94">
        <v>0</v>
      </c>
      <c r="CX94">
        <v>3</v>
      </c>
      <c r="CY94">
        <v>7</v>
      </c>
      <c r="CZ94" t="s">
        <v>131</v>
      </c>
      <c r="DA94">
        <v>408</v>
      </c>
      <c r="DB94">
        <v>1</v>
      </c>
      <c r="DC94" t="s">
        <v>132</v>
      </c>
      <c r="DD94" t="s">
        <v>133</v>
      </c>
      <c r="DG94">
        <v>10797367</v>
      </c>
      <c r="DI94">
        <v>1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 t="shared" ref="A95:A100" si="49">"09/28/2022 17:39:47.043"</f>
        <v>09/28/2022 17:39:47.043</v>
      </c>
      <c r="C95" t="str">
        <f t="shared" si="33"/>
        <v>FFDFD3C0</v>
      </c>
      <c r="D95" t="s">
        <v>145</v>
      </c>
      <c r="E95">
        <v>17</v>
      </c>
      <c r="H95">
        <v>279</v>
      </c>
      <c r="I95" t="s">
        <v>146</v>
      </c>
      <c r="J95" t="s">
        <v>141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 t="shared" si="46"/>
        <v>17:39:46.523</v>
      </c>
      <c r="T95" t="str">
        <f t="shared" si="47"/>
        <v>17:39:46.123</v>
      </c>
      <c r="U95" t="str">
        <f t="shared" si="36"/>
        <v>A9D612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0</v>
      </c>
      <c r="AK95" t="s">
        <v>176</v>
      </c>
      <c r="AL95">
        <v>40.563948000000003</v>
      </c>
      <c r="AM95" t="s">
        <v>177</v>
      </c>
      <c r="AN95">
        <v>-75.500236000000001</v>
      </c>
      <c r="AO95">
        <v>100</v>
      </c>
      <c r="AP95">
        <v>200</v>
      </c>
      <c r="AQ95" t="s">
        <v>129</v>
      </c>
      <c r="AR95">
        <v>-47</v>
      </c>
      <c r="AS95">
        <v>-30</v>
      </c>
      <c r="AT95">
        <v>0</v>
      </c>
      <c r="BB95">
        <v>1200</v>
      </c>
      <c r="BC95">
        <v>1</v>
      </c>
      <c r="BD95" t="str">
        <f t="shared" si="37"/>
        <v xml:space="preserve">N7329F  </v>
      </c>
      <c r="BE95">
        <v>1</v>
      </c>
      <c r="BG95">
        <v>0</v>
      </c>
      <c r="BH95">
        <v>0</v>
      </c>
      <c r="BI95">
        <v>0</v>
      </c>
      <c r="BJ95">
        <v>350</v>
      </c>
      <c r="BK95">
        <v>150</v>
      </c>
      <c r="BL95" t="s">
        <v>130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 t="shared" si="48"/>
        <v>17:39:46.531</v>
      </c>
      <c r="CF95">
        <v>530976483</v>
      </c>
      <c r="CS95">
        <v>2</v>
      </c>
      <c r="CT95">
        <v>2</v>
      </c>
      <c r="CU95">
        <v>0</v>
      </c>
      <c r="CV95">
        <v>2</v>
      </c>
      <c r="CW95">
        <v>0</v>
      </c>
      <c r="CX95">
        <v>3</v>
      </c>
      <c r="CY95">
        <v>7</v>
      </c>
      <c r="CZ95" t="s">
        <v>131</v>
      </c>
      <c r="DA95">
        <v>408</v>
      </c>
      <c r="DB95">
        <v>1</v>
      </c>
      <c r="DC95" t="s">
        <v>132</v>
      </c>
      <c r="DD95" t="s">
        <v>133</v>
      </c>
      <c r="DG95">
        <v>10797367</v>
      </c>
      <c r="DI95">
        <v>1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 t="shared" si="49"/>
        <v>09/28/2022 17:39:47.043</v>
      </c>
      <c r="C96" t="str">
        <f t="shared" si="33"/>
        <v>FFDFD3C0</v>
      </c>
      <c r="D96" t="s">
        <v>145</v>
      </c>
      <c r="E96">
        <v>16</v>
      </c>
      <c r="H96">
        <v>278</v>
      </c>
      <c r="I96" t="s">
        <v>149</v>
      </c>
      <c r="J96" t="s">
        <v>141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 t="shared" si="46"/>
        <v>17:39:46.523</v>
      </c>
      <c r="T96" t="str">
        <f t="shared" si="47"/>
        <v>17:39:46.123</v>
      </c>
      <c r="U96" t="str">
        <f t="shared" si="36"/>
        <v>A9D612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0</v>
      </c>
      <c r="AK96" t="s">
        <v>176</v>
      </c>
      <c r="AL96">
        <v>40.563948000000003</v>
      </c>
      <c r="AM96" t="s">
        <v>177</v>
      </c>
      <c r="AN96">
        <v>-75.500236000000001</v>
      </c>
      <c r="AO96">
        <v>100</v>
      </c>
      <c r="AP96">
        <v>200</v>
      </c>
      <c r="AQ96" t="s">
        <v>129</v>
      </c>
      <c r="AR96">
        <v>-47</v>
      </c>
      <c r="AS96">
        <v>-30</v>
      </c>
      <c r="AT96">
        <v>0</v>
      </c>
      <c r="BB96">
        <v>1200</v>
      </c>
      <c r="BC96">
        <v>1</v>
      </c>
      <c r="BD96" t="str">
        <f t="shared" si="37"/>
        <v xml:space="preserve">N7329F  </v>
      </c>
      <c r="BE96">
        <v>1</v>
      </c>
      <c r="BG96">
        <v>0</v>
      </c>
      <c r="BH96">
        <v>0</v>
      </c>
      <c r="BI96">
        <v>0</v>
      </c>
      <c r="BJ96">
        <v>350</v>
      </c>
      <c r="BK96">
        <v>150</v>
      </c>
      <c r="BL96" t="s">
        <v>130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 t="shared" si="48"/>
        <v>17:39:46.531</v>
      </c>
      <c r="CF96">
        <v>530976483</v>
      </c>
      <c r="CS96">
        <v>2</v>
      </c>
      <c r="CT96">
        <v>2</v>
      </c>
      <c r="CU96">
        <v>0</v>
      </c>
      <c r="CV96">
        <v>2</v>
      </c>
      <c r="CW96">
        <v>0</v>
      </c>
      <c r="CX96">
        <v>3</v>
      </c>
      <c r="CY96">
        <v>7</v>
      </c>
      <c r="CZ96" t="s">
        <v>131</v>
      </c>
      <c r="DA96">
        <v>408</v>
      </c>
      <c r="DB96">
        <v>1</v>
      </c>
      <c r="DC96" t="s">
        <v>132</v>
      </c>
      <c r="DD96" t="s">
        <v>133</v>
      </c>
      <c r="DG96">
        <v>10797367</v>
      </c>
      <c r="DI96">
        <v>1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 t="shared" si="49"/>
        <v>09/28/2022 17:39:47.043</v>
      </c>
      <c r="C97" t="str">
        <f t="shared" si="33"/>
        <v>FFDFD3C0</v>
      </c>
      <c r="D97" t="s">
        <v>147</v>
      </c>
      <c r="E97">
        <v>38</v>
      </c>
      <c r="J97" t="s">
        <v>148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 t="shared" si="46"/>
        <v>17:39:46.523</v>
      </c>
      <c r="T97" t="str">
        <f t="shared" si="47"/>
        <v>17:39:46.123</v>
      </c>
      <c r="U97" t="str">
        <f t="shared" si="36"/>
        <v>A9D612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0</v>
      </c>
      <c r="AK97" t="s">
        <v>176</v>
      </c>
      <c r="AL97">
        <v>40.563948000000003</v>
      </c>
      <c r="AM97" t="s">
        <v>177</v>
      </c>
      <c r="AN97">
        <v>-75.500236000000001</v>
      </c>
      <c r="AO97">
        <v>100</v>
      </c>
      <c r="AP97">
        <v>200</v>
      </c>
      <c r="AQ97" t="s">
        <v>129</v>
      </c>
      <c r="AR97">
        <v>-47</v>
      </c>
      <c r="AS97">
        <v>-30</v>
      </c>
      <c r="AT97">
        <v>0</v>
      </c>
      <c r="BB97">
        <v>1200</v>
      </c>
      <c r="BC97">
        <v>1</v>
      </c>
      <c r="BD97" t="str">
        <f t="shared" si="37"/>
        <v xml:space="preserve">N7329F  </v>
      </c>
      <c r="BE97">
        <v>1</v>
      </c>
      <c r="BG97">
        <v>0</v>
      </c>
      <c r="BH97">
        <v>0</v>
      </c>
      <c r="BI97">
        <v>0</v>
      </c>
      <c r="BJ97">
        <v>350</v>
      </c>
      <c r="BK97">
        <v>150</v>
      </c>
      <c r="BL97" t="s">
        <v>130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 t="shared" si="48"/>
        <v>17:39:46.531</v>
      </c>
      <c r="CF97">
        <v>530976483</v>
      </c>
      <c r="CS97">
        <v>2</v>
      </c>
      <c r="CT97">
        <v>2</v>
      </c>
      <c r="CU97">
        <v>0</v>
      </c>
      <c r="CV97">
        <v>2</v>
      </c>
      <c r="CW97">
        <v>0</v>
      </c>
      <c r="CX97">
        <v>3</v>
      </c>
      <c r="CY97">
        <v>7</v>
      </c>
      <c r="CZ97" t="s">
        <v>131</v>
      </c>
      <c r="DA97">
        <v>408</v>
      </c>
      <c r="DB97">
        <v>1</v>
      </c>
      <c r="DC97" t="s">
        <v>132</v>
      </c>
      <c r="DD97" t="s">
        <v>133</v>
      </c>
      <c r="DG97">
        <v>10797367</v>
      </c>
      <c r="DI97">
        <v>1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 t="shared" si="49"/>
        <v>09/28/2022 17:39:47.043</v>
      </c>
      <c r="C98" t="str">
        <f t="shared" si="33"/>
        <v>FFDFD3C0</v>
      </c>
      <c r="D98" t="s">
        <v>142</v>
      </c>
      <c r="E98">
        <v>4</v>
      </c>
      <c r="F98">
        <v>1004</v>
      </c>
      <c r="G98" t="s">
        <v>143</v>
      </c>
      <c r="J98" t="s">
        <v>144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 t="shared" si="46"/>
        <v>17:39:46.523</v>
      </c>
      <c r="T98" t="str">
        <f t="shared" si="47"/>
        <v>17:39:46.123</v>
      </c>
      <c r="U98" t="str">
        <f t="shared" si="36"/>
        <v>A9D612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0</v>
      </c>
      <c r="AK98" t="s">
        <v>176</v>
      </c>
      <c r="AL98">
        <v>40.563948000000003</v>
      </c>
      <c r="AM98" t="s">
        <v>177</v>
      </c>
      <c r="AN98">
        <v>-75.500236000000001</v>
      </c>
      <c r="AO98">
        <v>100</v>
      </c>
      <c r="AP98">
        <v>200</v>
      </c>
      <c r="AQ98" t="s">
        <v>129</v>
      </c>
      <c r="AR98">
        <v>-47</v>
      </c>
      <c r="AS98">
        <v>-30</v>
      </c>
      <c r="AT98">
        <v>0</v>
      </c>
      <c r="BB98">
        <v>1200</v>
      </c>
      <c r="BC98">
        <v>1</v>
      </c>
      <c r="BD98" t="str">
        <f t="shared" si="37"/>
        <v xml:space="preserve">N7329F  </v>
      </c>
      <c r="BE98">
        <v>1</v>
      </c>
      <c r="BG98">
        <v>0</v>
      </c>
      <c r="BH98">
        <v>0</v>
      </c>
      <c r="BI98">
        <v>0</v>
      </c>
      <c r="BJ98">
        <v>350</v>
      </c>
      <c r="BK98">
        <v>150</v>
      </c>
      <c r="BL98" t="s">
        <v>130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 t="shared" si="48"/>
        <v>17:39:46.531</v>
      </c>
      <c r="CF98">
        <v>530976483</v>
      </c>
      <c r="CS98">
        <v>2</v>
      </c>
      <c r="CT98">
        <v>2</v>
      </c>
      <c r="CU98">
        <v>0</v>
      </c>
      <c r="CV98">
        <v>2</v>
      </c>
      <c r="CW98">
        <v>0</v>
      </c>
      <c r="CX98">
        <v>3</v>
      </c>
      <c r="CY98">
        <v>7</v>
      </c>
      <c r="CZ98" t="s">
        <v>131</v>
      </c>
      <c r="DA98">
        <v>408</v>
      </c>
      <c r="DB98">
        <v>1</v>
      </c>
      <c r="DC98" t="s">
        <v>132</v>
      </c>
      <c r="DD98" t="s">
        <v>133</v>
      </c>
      <c r="DG98">
        <v>10797367</v>
      </c>
      <c r="DI98">
        <v>1</v>
      </c>
      <c r="DJ98">
        <v>0</v>
      </c>
      <c r="DK98">
        <v>1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 t="shared" si="49"/>
        <v>09/28/2022 17:39:47.043</v>
      </c>
      <c r="C99" t="str">
        <f t="shared" si="33"/>
        <v>FFDFD3C0</v>
      </c>
      <c r="D99" t="s">
        <v>142</v>
      </c>
      <c r="E99">
        <v>3</v>
      </c>
      <c r="F99">
        <v>1003</v>
      </c>
      <c r="G99" t="s">
        <v>124</v>
      </c>
      <c r="J99" t="s">
        <v>144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 t="shared" si="46"/>
        <v>17:39:46.523</v>
      </c>
      <c r="T99" t="str">
        <f t="shared" si="47"/>
        <v>17:39:46.123</v>
      </c>
      <c r="U99" t="str">
        <f t="shared" si="36"/>
        <v>A9D612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0</v>
      </c>
      <c r="AK99" t="s">
        <v>176</v>
      </c>
      <c r="AL99">
        <v>40.563948000000003</v>
      </c>
      <c r="AM99" t="s">
        <v>177</v>
      </c>
      <c r="AN99">
        <v>-75.500236000000001</v>
      </c>
      <c r="AO99">
        <v>100</v>
      </c>
      <c r="AP99">
        <v>200</v>
      </c>
      <c r="AQ99" t="s">
        <v>129</v>
      </c>
      <c r="AR99">
        <v>-47</v>
      </c>
      <c r="AS99">
        <v>-30</v>
      </c>
      <c r="AT99">
        <v>0</v>
      </c>
      <c r="BB99">
        <v>1200</v>
      </c>
      <c r="BC99">
        <v>1</v>
      </c>
      <c r="BD99" t="str">
        <f t="shared" si="37"/>
        <v xml:space="preserve">N7329F  </v>
      </c>
      <c r="BE99">
        <v>1</v>
      </c>
      <c r="BG99">
        <v>0</v>
      </c>
      <c r="BH99">
        <v>0</v>
      </c>
      <c r="BI99">
        <v>0</v>
      </c>
      <c r="BJ99">
        <v>350</v>
      </c>
      <c r="BK99">
        <v>150</v>
      </c>
      <c r="BL99" t="s">
        <v>130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 t="shared" si="48"/>
        <v>17:39:46.531</v>
      </c>
      <c r="CF99">
        <v>530976483</v>
      </c>
      <c r="CS99">
        <v>2</v>
      </c>
      <c r="CT99">
        <v>2</v>
      </c>
      <c r="CU99">
        <v>0</v>
      </c>
      <c r="CV99">
        <v>2</v>
      </c>
      <c r="CW99">
        <v>0</v>
      </c>
      <c r="CX99">
        <v>3</v>
      </c>
      <c r="CY99">
        <v>7</v>
      </c>
      <c r="CZ99" t="s">
        <v>131</v>
      </c>
      <c r="DA99">
        <v>408</v>
      </c>
      <c r="DB99">
        <v>1</v>
      </c>
      <c r="DC99" t="s">
        <v>132</v>
      </c>
      <c r="DD99" t="s">
        <v>133</v>
      </c>
      <c r="DG99">
        <v>10797367</v>
      </c>
      <c r="DI99">
        <v>1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 t="shared" si="49"/>
        <v>09/28/2022 17:39:47.043</v>
      </c>
      <c r="C100" t="str">
        <f t="shared" si="33"/>
        <v>FFDFD3C0</v>
      </c>
      <c r="D100" t="s">
        <v>134</v>
      </c>
      <c r="E100">
        <v>1</v>
      </c>
      <c r="F100">
        <v>3001</v>
      </c>
      <c r="G100" t="s">
        <v>135</v>
      </c>
      <c r="J100" t="s">
        <v>136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 t="shared" si="46"/>
        <v>17:39:46.523</v>
      </c>
      <c r="T100" t="str">
        <f t="shared" si="47"/>
        <v>17:39:46.123</v>
      </c>
      <c r="U100" t="str">
        <f t="shared" si="36"/>
        <v>A9D612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0</v>
      </c>
      <c r="AK100" t="s">
        <v>176</v>
      </c>
      <c r="AL100">
        <v>40.563948000000003</v>
      </c>
      <c r="AM100" t="s">
        <v>177</v>
      </c>
      <c r="AN100">
        <v>-75.500236000000001</v>
      </c>
      <c r="AO100">
        <v>100</v>
      </c>
      <c r="AP100">
        <v>200</v>
      </c>
      <c r="AQ100" t="s">
        <v>129</v>
      </c>
      <c r="AR100">
        <v>-47</v>
      </c>
      <c r="AS100">
        <v>-30</v>
      </c>
      <c r="AT100">
        <v>0</v>
      </c>
      <c r="BB100">
        <v>1200</v>
      </c>
      <c r="BC100">
        <v>1</v>
      </c>
      <c r="BD100" t="str">
        <f t="shared" si="37"/>
        <v xml:space="preserve">N7329F  </v>
      </c>
      <c r="BE100">
        <v>1</v>
      </c>
      <c r="BG100">
        <v>0</v>
      </c>
      <c r="BH100">
        <v>0</v>
      </c>
      <c r="BI100">
        <v>0</v>
      </c>
      <c r="BJ100">
        <v>350</v>
      </c>
      <c r="BK100">
        <v>150</v>
      </c>
      <c r="BL100" t="s">
        <v>130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 t="shared" si="48"/>
        <v>17:39:46.531</v>
      </c>
      <c r="CF100">
        <v>530976483</v>
      </c>
      <c r="CS100">
        <v>2</v>
      </c>
      <c r="CT100">
        <v>2</v>
      </c>
      <c r="CU100">
        <v>0</v>
      </c>
      <c r="CV100">
        <v>2</v>
      </c>
      <c r="CW100">
        <v>0</v>
      </c>
      <c r="CX100">
        <v>3</v>
      </c>
      <c r="CY100">
        <v>7</v>
      </c>
      <c r="CZ100" t="s">
        <v>131</v>
      </c>
      <c r="DA100">
        <v>408</v>
      </c>
      <c r="DB100">
        <v>1</v>
      </c>
      <c r="DC100" t="s">
        <v>132</v>
      </c>
      <c r="DD100" t="s">
        <v>133</v>
      </c>
      <c r="DG100">
        <v>10797367</v>
      </c>
      <c r="DI100">
        <v>1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 t="shared" ref="A101:A107" si="50">"09/28/2022 17:39:47.747"</f>
        <v>09/28/2022 17:39:47.747</v>
      </c>
      <c r="C101" t="str">
        <f t="shared" si="33"/>
        <v>FFDFD3C0</v>
      </c>
      <c r="D101" t="s">
        <v>145</v>
      </c>
      <c r="E101">
        <v>17</v>
      </c>
      <c r="H101">
        <v>279</v>
      </c>
      <c r="I101" t="s">
        <v>146</v>
      </c>
      <c r="J101" t="s">
        <v>141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 t="shared" ref="S101:S107" si="51">"17:39:47.555"</f>
        <v>17:39:47.555</v>
      </c>
      <c r="T101" t="str">
        <f t="shared" ref="T101:T107" si="52">"17:39:47.155"</f>
        <v>17:39:47.155</v>
      </c>
      <c r="U101" t="str">
        <f t="shared" si="36"/>
        <v>A9D612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0</v>
      </c>
      <c r="AK101" t="s">
        <v>178</v>
      </c>
      <c r="AL101">
        <v>40.563819000000002</v>
      </c>
      <c r="AM101" t="s">
        <v>179</v>
      </c>
      <c r="AN101">
        <v>-75.500557000000001</v>
      </c>
      <c r="AO101">
        <v>100</v>
      </c>
      <c r="AP101">
        <v>300</v>
      </c>
      <c r="AQ101" t="s">
        <v>129</v>
      </c>
      <c r="AR101">
        <v>-49</v>
      </c>
      <c r="AS101">
        <v>-26</v>
      </c>
      <c r="AT101">
        <v>128</v>
      </c>
      <c r="BB101">
        <v>1200</v>
      </c>
      <c r="BC101">
        <v>1</v>
      </c>
      <c r="BD101" t="str">
        <f t="shared" si="37"/>
        <v xml:space="preserve">N7329F  </v>
      </c>
      <c r="BE101">
        <v>1</v>
      </c>
      <c r="BG101">
        <v>0</v>
      </c>
      <c r="BH101">
        <v>0</v>
      </c>
      <c r="BI101">
        <v>0</v>
      </c>
      <c r="BJ101">
        <v>350</v>
      </c>
      <c r="BK101">
        <v>50</v>
      </c>
      <c r="BL101" t="s">
        <v>130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 t="shared" ref="CE101:CE107" si="53">"17:39:47.555"</f>
        <v>17:39:47.555</v>
      </c>
      <c r="CF101">
        <v>554989674</v>
      </c>
      <c r="CS101">
        <v>2</v>
      </c>
      <c r="CT101">
        <v>2</v>
      </c>
      <c r="CU101">
        <v>0</v>
      </c>
      <c r="CV101">
        <v>2</v>
      </c>
      <c r="CW101">
        <v>0</v>
      </c>
      <c r="CX101">
        <v>5</v>
      </c>
      <c r="CY101">
        <v>7</v>
      </c>
      <c r="CZ101" t="s">
        <v>131</v>
      </c>
      <c r="DA101">
        <v>408</v>
      </c>
      <c r="DB101">
        <v>0</v>
      </c>
      <c r="DC101" t="s">
        <v>132</v>
      </c>
      <c r="DD101" t="s">
        <v>133</v>
      </c>
      <c r="DG101">
        <v>1448185</v>
      </c>
      <c r="DI101">
        <v>1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 t="shared" si="50"/>
        <v>09/28/2022 17:39:47.747</v>
      </c>
      <c r="C102" t="str">
        <f t="shared" si="33"/>
        <v>FFDFD3C0</v>
      </c>
      <c r="D102" t="s">
        <v>145</v>
      </c>
      <c r="E102">
        <v>16</v>
      </c>
      <c r="H102">
        <v>278</v>
      </c>
      <c r="I102" t="s">
        <v>149</v>
      </c>
      <c r="J102" t="s">
        <v>141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 t="shared" si="51"/>
        <v>17:39:47.555</v>
      </c>
      <c r="T102" t="str">
        <f t="shared" si="52"/>
        <v>17:39:47.155</v>
      </c>
      <c r="U102" t="str">
        <f t="shared" si="36"/>
        <v>A9D612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126</v>
      </c>
      <c r="AG102">
        <v>0</v>
      </c>
      <c r="AH102">
        <v>0</v>
      </c>
      <c r="AI102">
        <v>2</v>
      </c>
      <c r="AJ102">
        <v>0</v>
      </c>
      <c r="AK102" t="s">
        <v>178</v>
      </c>
      <c r="AL102">
        <v>40.563819000000002</v>
      </c>
      <c r="AM102" t="s">
        <v>179</v>
      </c>
      <c r="AN102">
        <v>-75.500557000000001</v>
      </c>
      <c r="AO102">
        <v>100</v>
      </c>
      <c r="AP102">
        <v>300</v>
      </c>
      <c r="AQ102" t="s">
        <v>129</v>
      </c>
      <c r="AR102">
        <v>-49</v>
      </c>
      <c r="AS102">
        <v>-26</v>
      </c>
      <c r="AT102">
        <v>128</v>
      </c>
      <c r="BB102">
        <v>1200</v>
      </c>
      <c r="BC102">
        <v>1</v>
      </c>
      <c r="BD102" t="str">
        <f t="shared" si="37"/>
        <v xml:space="preserve">N7329F  </v>
      </c>
      <c r="BE102">
        <v>1</v>
      </c>
      <c r="BG102">
        <v>0</v>
      </c>
      <c r="BH102">
        <v>0</v>
      </c>
      <c r="BI102">
        <v>0</v>
      </c>
      <c r="BJ102">
        <v>350</v>
      </c>
      <c r="BK102">
        <v>50</v>
      </c>
      <c r="BL102" t="s">
        <v>130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 t="shared" si="53"/>
        <v>17:39:47.555</v>
      </c>
      <c r="CF102">
        <v>554989674</v>
      </c>
      <c r="CS102">
        <v>2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408</v>
      </c>
      <c r="DB102">
        <v>0</v>
      </c>
      <c r="DC102" t="s">
        <v>132</v>
      </c>
      <c r="DD102" t="s">
        <v>133</v>
      </c>
      <c r="DG102">
        <v>1448185</v>
      </c>
      <c r="DI102">
        <v>1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 t="shared" si="50"/>
        <v>09/28/2022 17:39:47.747</v>
      </c>
      <c r="C103" t="str">
        <f t="shared" si="33"/>
        <v>FFDFD3C0</v>
      </c>
      <c r="D103" t="s">
        <v>142</v>
      </c>
      <c r="E103">
        <v>4</v>
      </c>
      <c r="F103">
        <v>1004</v>
      </c>
      <c r="G103" t="s">
        <v>143</v>
      </c>
      <c r="J103" t="s">
        <v>144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 t="shared" si="51"/>
        <v>17:39:47.555</v>
      </c>
      <c r="T103" t="str">
        <f t="shared" si="52"/>
        <v>17:39:47.155</v>
      </c>
      <c r="U103" t="str">
        <f t="shared" si="36"/>
        <v>A9D612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126</v>
      </c>
      <c r="AG103">
        <v>0</v>
      </c>
      <c r="AH103">
        <v>0</v>
      </c>
      <c r="AI103">
        <v>2</v>
      </c>
      <c r="AJ103">
        <v>0</v>
      </c>
      <c r="AK103" t="s">
        <v>178</v>
      </c>
      <c r="AL103">
        <v>40.563819000000002</v>
      </c>
      <c r="AM103" t="s">
        <v>179</v>
      </c>
      <c r="AN103">
        <v>-75.500557000000001</v>
      </c>
      <c r="AO103">
        <v>100</v>
      </c>
      <c r="AP103">
        <v>300</v>
      </c>
      <c r="AQ103" t="s">
        <v>129</v>
      </c>
      <c r="AR103">
        <v>-49</v>
      </c>
      <c r="AS103">
        <v>-26</v>
      </c>
      <c r="AT103">
        <v>128</v>
      </c>
      <c r="BB103">
        <v>1200</v>
      </c>
      <c r="BC103">
        <v>1</v>
      </c>
      <c r="BD103" t="str">
        <f t="shared" si="37"/>
        <v xml:space="preserve">N7329F  </v>
      </c>
      <c r="BE103">
        <v>1</v>
      </c>
      <c r="BG103">
        <v>0</v>
      </c>
      <c r="BH103">
        <v>0</v>
      </c>
      <c r="BI103">
        <v>0</v>
      </c>
      <c r="BJ103">
        <v>350</v>
      </c>
      <c r="BK103">
        <v>50</v>
      </c>
      <c r="BL103" t="s">
        <v>130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 t="shared" si="53"/>
        <v>17:39:47.555</v>
      </c>
      <c r="CF103">
        <v>554989674</v>
      </c>
      <c r="CS103">
        <v>2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408</v>
      </c>
      <c r="DB103">
        <v>0</v>
      </c>
      <c r="DC103" t="s">
        <v>132</v>
      </c>
      <c r="DD103" t="s">
        <v>133</v>
      </c>
      <c r="DG103">
        <v>1448185</v>
      </c>
      <c r="DI103">
        <v>1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 t="shared" si="50"/>
        <v>09/28/2022 17:39:47.747</v>
      </c>
      <c r="C104" t="str">
        <f t="shared" si="33"/>
        <v>FFDFD3C0</v>
      </c>
      <c r="D104" t="s">
        <v>147</v>
      </c>
      <c r="E104">
        <v>38</v>
      </c>
      <c r="J104" t="s">
        <v>148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 t="shared" si="51"/>
        <v>17:39:47.555</v>
      </c>
      <c r="T104" t="str">
        <f t="shared" si="52"/>
        <v>17:39:47.155</v>
      </c>
      <c r="U104" t="str">
        <f t="shared" si="36"/>
        <v>A9D612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126</v>
      </c>
      <c r="AG104">
        <v>0</v>
      </c>
      <c r="AH104">
        <v>0</v>
      </c>
      <c r="AI104">
        <v>2</v>
      </c>
      <c r="AJ104">
        <v>0</v>
      </c>
      <c r="AK104" t="s">
        <v>178</v>
      </c>
      <c r="AL104">
        <v>40.563819000000002</v>
      </c>
      <c r="AM104" t="s">
        <v>179</v>
      </c>
      <c r="AN104">
        <v>-75.500557000000001</v>
      </c>
      <c r="AO104">
        <v>100</v>
      </c>
      <c r="AP104">
        <v>300</v>
      </c>
      <c r="AQ104" t="s">
        <v>129</v>
      </c>
      <c r="AR104">
        <v>-49</v>
      </c>
      <c r="AS104">
        <v>-26</v>
      </c>
      <c r="AT104">
        <v>128</v>
      </c>
      <c r="BB104">
        <v>1200</v>
      </c>
      <c r="BC104">
        <v>1</v>
      </c>
      <c r="BD104" t="str">
        <f t="shared" si="37"/>
        <v xml:space="preserve">N7329F  </v>
      </c>
      <c r="BE104">
        <v>1</v>
      </c>
      <c r="BG104">
        <v>0</v>
      </c>
      <c r="BH104">
        <v>0</v>
      </c>
      <c r="BI104">
        <v>0</v>
      </c>
      <c r="BJ104">
        <v>350</v>
      </c>
      <c r="BK104">
        <v>50</v>
      </c>
      <c r="BL104" t="s">
        <v>130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 t="shared" si="53"/>
        <v>17:39:47.555</v>
      </c>
      <c r="CF104">
        <v>554989674</v>
      </c>
      <c r="CS104">
        <v>2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131</v>
      </c>
      <c r="DA104">
        <v>408</v>
      </c>
      <c r="DB104">
        <v>0</v>
      </c>
      <c r="DC104" t="s">
        <v>132</v>
      </c>
      <c r="DD104" t="s">
        <v>133</v>
      </c>
      <c r="DG104">
        <v>1448185</v>
      </c>
      <c r="DI104">
        <v>1</v>
      </c>
      <c r="DJ104">
        <v>0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 t="shared" si="50"/>
        <v>09/28/2022 17:39:47.747</v>
      </c>
      <c r="C105" t="str">
        <f t="shared" si="33"/>
        <v>FFDFD3C0</v>
      </c>
      <c r="D105" t="s">
        <v>134</v>
      </c>
      <c r="E105">
        <v>1</v>
      </c>
      <c r="F105">
        <v>3001</v>
      </c>
      <c r="G105" t="s">
        <v>135</v>
      </c>
      <c r="J105" t="s">
        <v>136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 t="shared" si="51"/>
        <v>17:39:47.555</v>
      </c>
      <c r="T105" t="str">
        <f t="shared" si="52"/>
        <v>17:39:47.155</v>
      </c>
      <c r="U105" t="str">
        <f t="shared" si="36"/>
        <v>A9D612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126</v>
      </c>
      <c r="AG105">
        <v>0</v>
      </c>
      <c r="AH105">
        <v>0</v>
      </c>
      <c r="AI105">
        <v>2</v>
      </c>
      <c r="AJ105">
        <v>0</v>
      </c>
      <c r="AK105" t="s">
        <v>178</v>
      </c>
      <c r="AL105">
        <v>40.563819000000002</v>
      </c>
      <c r="AM105" t="s">
        <v>179</v>
      </c>
      <c r="AN105">
        <v>-75.500557000000001</v>
      </c>
      <c r="AO105">
        <v>100</v>
      </c>
      <c r="AP105">
        <v>300</v>
      </c>
      <c r="AQ105" t="s">
        <v>129</v>
      </c>
      <c r="AR105">
        <v>-49</v>
      </c>
      <c r="AS105">
        <v>-26</v>
      </c>
      <c r="AT105">
        <v>128</v>
      </c>
      <c r="BB105">
        <v>1200</v>
      </c>
      <c r="BC105">
        <v>1</v>
      </c>
      <c r="BD105" t="str">
        <f t="shared" si="37"/>
        <v xml:space="preserve">N7329F  </v>
      </c>
      <c r="BE105">
        <v>1</v>
      </c>
      <c r="BG105">
        <v>0</v>
      </c>
      <c r="BH105">
        <v>0</v>
      </c>
      <c r="BI105">
        <v>0</v>
      </c>
      <c r="BJ105">
        <v>350</v>
      </c>
      <c r="BK105">
        <v>50</v>
      </c>
      <c r="BL105" t="s">
        <v>130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 t="shared" si="53"/>
        <v>17:39:47.555</v>
      </c>
      <c r="CF105">
        <v>554989674</v>
      </c>
      <c r="CS105">
        <v>2</v>
      </c>
      <c r="CT105">
        <v>2</v>
      </c>
      <c r="CU105">
        <v>0</v>
      </c>
      <c r="CV105">
        <v>2</v>
      </c>
      <c r="CW105">
        <v>0</v>
      </c>
      <c r="CX105">
        <v>5</v>
      </c>
      <c r="CY105">
        <v>7</v>
      </c>
      <c r="CZ105" t="s">
        <v>131</v>
      </c>
      <c r="DA105">
        <v>408</v>
      </c>
      <c r="DB105">
        <v>0</v>
      </c>
      <c r="DC105" t="s">
        <v>132</v>
      </c>
      <c r="DD105" t="s">
        <v>133</v>
      </c>
      <c r="DG105">
        <v>1448185</v>
      </c>
      <c r="DI105">
        <v>1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 t="shared" si="50"/>
        <v>09/28/2022 17:39:47.747</v>
      </c>
      <c r="C106" t="str">
        <f t="shared" si="33"/>
        <v>FFDFD3C0</v>
      </c>
      <c r="D106" t="s">
        <v>142</v>
      </c>
      <c r="E106">
        <v>3</v>
      </c>
      <c r="F106">
        <v>1003</v>
      </c>
      <c r="G106" t="s">
        <v>124</v>
      </c>
      <c r="J106" t="s">
        <v>144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 t="shared" si="51"/>
        <v>17:39:47.555</v>
      </c>
      <c r="T106" t="str">
        <f t="shared" si="52"/>
        <v>17:39:47.155</v>
      </c>
      <c r="U106" t="str">
        <f t="shared" si="36"/>
        <v>A9D612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126</v>
      </c>
      <c r="AG106">
        <v>0</v>
      </c>
      <c r="AH106">
        <v>0</v>
      </c>
      <c r="AI106">
        <v>2</v>
      </c>
      <c r="AJ106">
        <v>0</v>
      </c>
      <c r="AK106" t="s">
        <v>178</v>
      </c>
      <c r="AL106">
        <v>40.563819000000002</v>
      </c>
      <c r="AM106" t="s">
        <v>179</v>
      </c>
      <c r="AN106">
        <v>-75.500557000000001</v>
      </c>
      <c r="AO106">
        <v>100</v>
      </c>
      <c r="AP106">
        <v>300</v>
      </c>
      <c r="AQ106" t="s">
        <v>129</v>
      </c>
      <c r="AR106">
        <v>-49</v>
      </c>
      <c r="AS106">
        <v>-26</v>
      </c>
      <c r="AT106">
        <v>128</v>
      </c>
      <c r="BB106">
        <v>1200</v>
      </c>
      <c r="BC106">
        <v>1</v>
      </c>
      <c r="BD106" t="str">
        <f t="shared" si="37"/>
        <v xml:space="preserve">N7329F  </v>
      </c>
      <c r="BE106">
        <v>1</v>
      </c>
      <c r="BG106">
        <v>0</v>
      </c>
      <c r="BH106">
        <v>0</v>
      </c>
      <c r="BI106">
        <v>0</v>
      </c>
      <c r="BJ106">
        <v>350</v>
      </c>
      <c r="BK106">
        <v>50</v>
      </c>
      <c r="BL106" t="s">
        <v>130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 t="shared" si="53"/>
        <v>17:39:47.555</v>
      </c>
      <c r="CF106">
        <v>554989674</v>
      </c>
      <c r="CS106">
        <v>2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131</v>
      </c>
      <c r="DA106">
        <v>408</v>
      </c>
      <c r="DB106">
        <v>0</v>
      </c>
      <c r="DC106" t="s">
        <v>132</v>
      </c>
      <c r="DD106" t="s">
        <v>133</v>
      </c>
      <c r="DG106">
        <v>1448185</v>
      </c>
      <c r="DI106">
        <v>1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 t="shared" si="50"/>
        <v>09/28/2022 17:39:47.747</v>
      </c>
      <c r="C107" t="str">
        <f t="shared" si="33"/>
        <v>FFDFD3C0</v>
      </c>
      <c r="D107" t="s">
        <v>139</v>
      </c>
      <c r="E107">
        <v>36</v>
      </c>
      <c r="H107">
        <v>123</v>
      </c>
      <c r="I107" t="s">
        <v>140</v>
      </c>
      <c r="J107" t="s">
        <v>141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 t="shared" si="51"/>
        <v>17:39:47.555</v>
      </c>
      <c r="T107" t="str">
        <f t="shared" si="52"/>
        <v>17:39:47.155</v>
      </c>
      <c r="U107" t="str">
        <f t="shared" si="36"/>
        <v>A9D612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126</v>
      </c>
      <c r="AG107">
        <v>0</v>
      </c>
      <c r="AH107">
        <v>0</v>
      </c>
      <c r="AI107">
        <v>2</v>
      </c>
      <c r="AJ107">
        <v>0</v>
      </c>
      <c r="AK107" t="s">
        <v>178</v>
      </c>
      <c r="AL107">
        <v>40.563819000000002</v>
      </c>
      <c r="AM107" t="s">
        <v>179</v>
      </c>
      <c r="AN107">
        <v>-75.500557000000001</v>
      </c>
      <c r="AO107">
        <v>100</v>
      </c>
      <c r="AP107">
        <v>300</v>
      </c>
      <c r="AQ107" t="s">
        <v>129</v>
      </c>
      <c r="AR107">
        <v>-49</v>
      </c>
      <c r="AS107">
        <v>-26</v>
      </c>
      <c r="AT107">
        <v>128</v>
      </c>
      <c r="BB107">
        <v>1200</v>
      </c>
      <c r="BC107">
        <v>1</v>
      </c>
      <c r="BD107" t="str">
        <f t="shared" si="37"/>
        <v xml:space="preserve">N7329F  </v>
      </c>
      <c r="BE107">
        <v>1</v>
      </c>
      <c r="BG107">
        <v>0</v>
      </c>
      <c r="BH107">
        <v>0</v>
      </c>
      <c r="BI107">
        <v>0</v>
      </c>
      <c r="BJ107">
        <v>350</v>
      </c>
      <c r="BK107">
        <v>50</v>
      </c>
      <c r="BL107" t="s">
        <v>130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 t="shared" si="53"/>
        <v>17:39:47.555</v>
      </c>
      <c r="CF107">
        <v>554989674</v>
      </c>
      <c r="CS107">
        <v>2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131</v>
      </c>
      <c r="DA107">
        <v>408</v>
      </c>
      <c r="DB107">
        <v>0</v>
      </c>
      <c r="DC107" t="s">
        <v>132</v>
      </c>
      <c r="DD107" t="s">
        <v>133</v>
      </c>
      <c r="DG107">
        <v>1448185</v>
      </c>
      <c r="DI107">
        <v>1</v>
      </c>
      <c r="DJ107">
        <v>0</v>
      </c>
      <c r="DK107">
        <v>1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"09/28/2022 17:39:48.818"</f>
        <v>09/28/2022 17:39:48.818</v>
      </c>
      <c r="C108" t="str">
        <f t="shared" si="33"/>
        <v>FFDFD3C0</v>
      </c>
      <c r="D108" t="s">
        <v>142</v>
      </c>
      <c r="E108">
        <v>3</v>
      </c>
      <c r="F108">
        <v>1003</v>
      </c>
      <c r="G108" t="s">
        <v>124</v>
      </c>
      <c r="J108" t="s">
        <v>144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 t="shared" ref="S108:S114" si="54">"17:39:48.617"</f>
        <v>17:39:48.617</v>
      </c>
      <c r="T108" t="str">
        <f t="shared" ref="T108:T114" si="55">"17:39:48.117"</f>
        <v>17:39:48.117</v>
      </c>
      <c r="U108" t="str">
        <f t="shared" si="36"/>
        <v>A9D612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126</v>
      </c>
      <c r="AG108">
        <v>0</v>
      </c>
      <c r="AH108">
        <v>0</v>
      </c>
      <c r="AI108">
        <v>2</v>
      </c>
      <c r="AJ108">
        <v>0</v>
      </c>
      <c r="AK108" t="s">
        <v>180</v>
      </c>
      <c r="AL108">
        <v>40.563712000000002</v>
      </c>
      <c r="AM108" t="s">
        <v>181</v>
      </c>
      <c r="AN108">
        <v>-75.500857999999994</v>
      </c>
      <c r="AO108">
        <v>100</v>
      </c>
      <c r="AP108">
        <v>200</v>
      </c>
      <c r="AQ108" t="s">
        <v>129</v>
      </c>
      <c r="AR108">
        <v>-49</v>
      </c>
      <c r="AS108">
        <v>-25</v>
      </c>
      <c r="AT108">
        <v>0</v>
      </c>
      <c r="BB108">
        <v>1200</v>
      </c>
      <c r="BC108">
        <v>1</v>
      </c>
      <c r="BD108" t="str">
        <f t="shared" si="37"/>
        <v xml:space="preserve">N7329F  </v>
      </c>
      <c r="BE108">
        <v>1</v>
      </c>
      <c r="BG108">
        <v>0</v>
      </c>
      <c r="BH108">
        <v>0</v>
      </c>
      <c r="BI108">
        <v>0</v>
      </c>
      <c r="BJ108">
        <v>350</v>
      </c>
      <c r="BK108">
        <v>150</v>
      </c>
      <c r="BL108" t="s">
        <v>130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 t="shared" ref="CE108:CE114" si="56">"17:39:48.622"</f>
        <v>17:39:48.622</v>
      </c>
      <c r="CF108">
        <v>621601835</v>
      </c>
      <c r="CS108">
        <v>2</v>
      </c>
      <c r="CT108">
        <v>2</v>
      </c>
      <c r="CU108">
        <v>0</v>
      </c>
      <c r="CV108">
        <v>2</v>
      </c>
      <c r="CW108">
        <v>0</v>
      </c>
      <c r="CX108">
        <v>5</v>
      </c>
      <c r="CY108">
        <v>7</v>
      </c>
      <c r="CZ108" t="s">
        <v>131</v>
      </c>
      <c r="DA108">
        <v>408</v>
      </c>
      <c r="DB108">
        <v>0</v>
      </c>
      <c r="DC108" t="s">
        <v>132</v>
      </c>
      <c r="DD108" t="s">
        <v>133</v>
      </c>
      <c r="DG108">
        <v>1449832</v>
      </c>
      <c r="DI108">
        <v>1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"09/28/2022 17:39:48.818"</f>
        <v>09/28/2022 17:39:48.818</v>
      </c>
      <c r="C109" t="str">
        <f t="shared" si="33"/>
        <v>FFDFD3C0</v>
      </c>
      <c r="D109" t="s">
        <v>139</v>
      </c>
      <c r="E109">
        <v>36</v>
      </c>
      <c r="H109">
        <v>123</v>
      </c>
      <c r="I109" t="s">
        <v>140</v>
      </c>
      <c r="J109" t="s">
        <v>141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 t="shared" si="54"/>
        <v>17:39:48.617</v>
      </c>
      <c r="T109" t="str">
        <f t="shared" si="55"/>
        <v>17:39:48.117</v>
      </c>
      <c r="U109" t="str">
        <f t="shared" si="36"/>
        <v>A9D612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126</v>
      </c>
      <c r="AG109">
        <v>0</v>
      </c>
      <c r="AH109">
        <v>0</v>
      </c>
      <c r="AI109">
        <v>2</v>
      </c>
      <c r="AJ109">
        <v>0</v>
      </c>
      <c r="AK109" t="s">
        <v>180</v>
      </c>
      <c r="AL109">
        <v>40.563712000000002</v>
      </c>
      <c r="AM109" t="s">
        <v>181</v>
      </c>
      <c r="AN109">
        <v>-75.500857999999994</v>
      </c>
      <c r="AO109">
        <v>100</v>
      </c>
      <c r="AP109">
        <v>200</v>
      </c>
      <c r="AQ109" t="s">
        <v>129</v>
      </c>
      <c r="AR109">
        <v>-49</v>
      </c>
      <c r="AS109">
        <v>-25</v>
      </c>
      <c r="AT109">
        <v>0</v>
      </c>
      <c r="BB109">
        <v>1200</v>
      </c>
      <c r="BC109">
        <v>1</v>
      </c>
      <c r="BD109" t="str">
        <f t="shared" si="37"/>
        <v xml:space="preserve">N7329F  </v>
      </c>
      <c r="BE109">
        <v>1</v>
      </c>
      <c r="BG109">
        <v>0</v>
      </c>
      <c r="BH109">
        <v>0</v>
      </c>
      <c r="BI109">
        <v>0</v>
      </c>
      <c r="BJ109">
        <v>350</v>
      </c>
      <c r="BK109">
        <v>150</v>
      </c>
      <c r="BL109" t="s">
        <v>130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 t="shared" si="56"/>
        <v>17:39:48.622</v>
      </c>
      <c r="CF109">
        <v>621601835</v>
      </c>
      <c r="CS109">
        <v>2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131</v>
      </c>
      <c r="DA109">
        <v>408</v>
      </c>
      <c r="DB109">
        <v>0</v>
      </c>
      <c r="DC109" t="s">
        <v>132</v>
      </c>
      <c r="DD109" t="s">
        <v>133</v>
      </c>
      <c r="DG109">
        <v>1449832</v>
      </c>
      <c r="DI109">
        <v>1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"09/28/2022 17:39:48.818"</f>
        <v>09/28/2022 17:39:48.818</v>
      </c>
      <c r="C110" t="str">
        <f t="shared" si="33"/>
        <v>FFDFD3C0</v>
      </c>
      <c r="D110" t="s">
        <v>142</v>
      </c>
      <c r="E110">
        <v>4</v>
      </c>
      <c r="F110">
        <v>1004</v>
      </c>
      <c r="G110" t="s">
        <v>143</v>
      </c>
      <c r="J110" t="s">
        <v>144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si="54"/>
        <v>17:39:48.617</v>
      </c>
      <c r="T110" t="str">
        <f t="shared" si="55"/>
        <v>17:39:48.117</v>
      </c>
      <c r="U110" t="str">
        <f t="shared" si="36"/>
        <v>A9D612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126</v>
      </c>
      <c r="AG110">
        <v>0</v>
      </c>
      <c r="AH110">
        <v>0</v>
      </c>
      <c r="AI110">
        <v>2</v>
      </c>
      <c r="AJ110">
        <v>0</v>
      </c>
      <c r="AK110" t="s">
        <v>180</v>
      </c>
      <c r="AL110">
        <v>40.563712000000002</v>
      </c>
      <c r="AM110" t="s">
        <v>181</v>
      </c>
      <c r="AN110">
        <v>-75.500857999999994</v>
      </c>
      <c r="AO110">
        <v>100</v>
      </c>
      <c r="AP110">
        <v>200</v>
      </c>
      <c r="AQ110" t="s">
        <v>129</v>
      </c>
      <c r="AR110">
        <v>-49</v>
      </c>
      <c r="AS110">
        <v>-25</v>
      </c>
      <c r="AT110">
        <v>0</v>
      </c>
      <c r="BB110">
        <v>1200</v>
      </c>
      <c r="BC110">
        <v>1</v>
      </c>
      <c r="BD110" t="str">
        <f t="shared" si="37"/>
        <v xml:space="preserve">N7329F  </v>
      </c>
      <c r="BE110">
        <v>1</v>
      </c>
      <c r="BG110">
        <v>0</v>
      </c>
      <c r="BH110">
        <v>0</v>
      </c>
      <c r="BI110">
        <v>0</v>
      </c>
      <c r="BJ110">
        <v>350</v>
      </c>
      <c r="BK110">
        <v>150</v>
      </c>
      <c r="BL110" t="s">
        <v>130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 t="shared" si="56"/>
        <v>17:39:48.622</v>
      </c>
      <c r="CF110">
        <v>621601835</v>
      </c>
      <c r="CS110">
        <v>2</v>
      </c>
      <c r="CT110">
        <v>2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131</v>
      </c>
      <c r="DA110">
        <v>408</v>
      </c>
      <c r="DB110">
        <v>0</v>
      </c>
      <c r="DC110" t="s">
        <v>132</v>
      </c>
      <c r="DD110" t="s">
        <v>133</v>
      </c>
      <c r="DG110">
        <v>1449832</v>
      </c>
      <c r="DI110">
        <v>1</v>
      </c>
      <c r="DJ110">
        <v>0</v>
      </c>
      <c r="DK110">
        <v>1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"09/28/2022 17:39:48.818"</f>
        <v>09/28/2022 17:39:48.818</v>
      </c>
      <c r="C111" t="str">
        <f t="shared" si="33"/>
        <v>FFDFD3C0</v>
      </c>
      <c r="D111" t="s">
        <v>147</v>
      </c>
      <c r="E111">
        <v>38</v>
      </c>
      <c r="J111" t="s">
        <v>148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54"/>
        <v>17:39:48.617</v>
      </c>
      <c r="T111" t="str">
        <f t="shared" si="55"/>
        <v>17:39:48.117</v>
      </c>
      <c r="U111" t="str">
        <f t="shared" si="36"/>
        <v>A9D612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126</v>
      </c>
      <c r="AG111">
        <v>0</v>
      </c>
      <c r="AH111">
        <v>0</v>
      </c>
      <c r="AI111">
        <v>2</v>
      </c>
      <c r="AJ111">
        <v>0</v>
      </c>
      <c r="AK111" t="s">
        <v>180</v>
      </c>
      <c r="AL111">
        <v>40.563712000000002</v>
      </c>
      <c r="AM111" t="s">
        <v>181</v>
      </c>
      <c r="AN111">
        <v>-75.500857999999994</v>
      </c>
      <c r="AO111">
        <v>100</v>
      </c>
      <c r="AP111">
        <v>200</v>
      </c>
      <c r="AQ111" t="s">
        <v>129</v>
      </c>
      <c r="AR111">
        <v>-49</v>
      </c>
      <c r="AS111">
        <v>-25</v>
      </c>
      <c r="AT111">
        <v>0</v>
      </c>
      <c r="BB111">
        <v>1200</v>
      </c>
      <c r="BC111">
        <v>1</v>
      </c>
      <c r="BD111" t="str">
        <f t="shared" si="37"/>
        <v xml:space="preserve">N7329F  </v>
      </c>
      <c r="BE111">
        <v>1</v>
      </c>
      <c r="BG111">
        <v>0</v>
      </c>
      <c r="BH111">
        <v>0</v>
      </c>
      <c r="BI111">
        <v>0</v>
      </c>
      <c r="BJ111">
        <v>350</v>
      </c>
      <c r="BK111">
        <v>150</v>
      </c>
      <c r="BL111" t="s">
        <v>130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 t="shared" si="56"/>
        <v>17:39:48.622</v>
      </c>
      <c r="CF111">
        <v>621601835</v>
      </c>
      <c r="CS111">
        <v>2</v>
      </c>
      <c r="CT111">
        <v>2</v>
      </c>
      <c r="CU111">
        <v>0</v>
      </c>
      <c r="CV111">
        <v>2</v>
      </c>
      <c r="CW111">
        <v>0</v>
      </c>
      <c r="CX111">
        <v>5</v>
      </c>
      <c r="CY111">
        <v>7</v>
      </c>
      <c r="CZ111" t="s">
        <v>131</v>
      </c>
      <c r="DA111">
        <v>408</v>
      </c>
      <c r="DB111">
        <v>0</v>
      </c>
      <c r="DC111" t="s">
        <v>132</v>
      </c>
      <c r="DD111" t="s">
        <v>133</v>
      </c>
      <c r="DG111">
        <v>1449832</v>
      </c>
      <c r="DI111">
        <v>1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"09/28/2022 17:39:48.818"</f>
        <v>09/28/2022 17:39:48.818</v>
      </c>
      <c r="C112" t="str">
        <f t="shared" si="33"/>
        <v>FFDFD3C0</v>
      </c>
      <c r="D112" t="s">
        <v>134</v>
      </c>
      <c r="E112">
        <v>1</v>
      </c>
      <c r="F112">
        <v>3001</v>
      </c>
      <c r="G112" t="s">
        <v>135</v>
      </c>
      <c r="J112" t="s">
        <v>136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54"/>
        <v>17:39:48.617</v>
      </c>
      <c r="T112" t="str">
        <f t="shared" si="55"/>
        <v>17:39:48.117</v>
      </c>
      <c r="U112" t="str">
        <f t="shared" si="36"/>
        <v>A9D612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126</v>
      </c>
      <c r="AG112">
        <v>0</v>
      </c>
      <c r="AH112">
        <v>0</v>
      </c>
      <c r="AI112">
        <v>2</v>
      </c>
      <c r="AJ112">
        <v>0</v>
      </c>
      <c r="AK112" t="s">
        <v>180</v>
      </c>
      <c r="AL112">
        <v>40.563712000000002</v>
      </c>
      <c r="AM112" t="s">
        <v>181</v>
      </c>
      <c r="AN112">
        <v>-75.500857999999994</v>
      </c>
      <c r="AO112">
        <v>100</v>
      </c>
      <c r="AP112">
        <v>200</v>
      </c>
      <c r="AQ112" t="s">
        <v>129</v>
      </c>
      <c r="AR112">
        <v>-49</v>
      </c>
      <c r="AS112">
        <v>-25</v>
      </c>
      <c r="AT112">
        <v>0</v>
      </c>
      <c r="BB112">
        <v>1200</v>
      </c>
      <c r="BC112">
        <v>1</v>
      </c>
      <c r="BD112" t="str">
        <f t="shared" si="37"/>
        <v xml:space="preserve">N7329F  </v>
      </c>
      <c r="BE112">
        <v>1</v>
      </c>
      <c r="BG112">
        <v>0</v>
      </c>
      <c r="BH112">
        <v>0</v>
      </c>
      <c r="BI112">
        <v>0</v>
      </c>
      <c r="BJ112">
        <v>350</v>
      </c>
      <c r="BK112">
        <v>150</v>
      </c>
      <c r="BL112" t="s">
        <v>130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 t="shared" si="56"/>
        <v>17:39:48.622</v>
      </c>
      <c r="CF112">
        <v>621601835</v>
      </c>
      <c r="CS112">
        <v>2</v>
      </c>
      <c r="CT112">
        <v>2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131</v>
      </c>
      <c r="DA112">
        <v>408</v>
      </c>
      <c r="DB112">
        <v>0</v>
      </c>
      <c r="DC112" t="s">
        <v>132</v>
      </c>
      <c r="DD112" t="s">
        <v>133</v>
      </c>
      <c r="DG112">
        <v>1449832</v>
      </c>
      <c r="DI112">
        <v>1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"09/28/2022 17:39:48.871"</f>
        <v>09/28/2022 17:39:48.871</v>
      </c>
      <c r="C113" t="str">
        <f t="shared" si="33"/>
        <v>FFDFD3C0</v>
      </c>
      <c r="D113" t="s">
        <v>145</v>
      </c>
      <c r="E113">
        <v>17</v>
      </c>
      <c r="H113">
        <v>279</v>
      </c>
      <c r="I113" t="s">
        <v>146</v>
      </c>
      <c r="J113" t="s">
        <v>141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54"/>
        <v>17:39:48.617</v>
      </c>
      <c r="T113" t="str">
        <f t="shared" si="55"/>
        <v>17:39:48.117</v>
      </c>
      <c r="U113" t="str">
        <f t="shared" si="36"/>
        <v>A9D612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126</v>
      </c>
      <c r="AG113">
        <v>0</v>
      </c>
      <c r="AH113">
        <v>0</v>
      </c>
      <c r="AI113">
        <v>2</v>
      </c>
      <c r="AJ113">
        <v>0</v>
      </c>
      <c r="AK113" t="s">
        <v>180</v>
      </c>
      <c r="AL113">
        <v>40.563712000000002</v>
      </c>
      <c r="AM113" t="s">
        <v>181</v>
      </c>
      <c r="AN113">
        <v>-75.500857999999994</v>
      </c>
      <c r="AO113">
        <v>100</v>
      </c>
      <c r="AP113">
        <v>200</v>
      </c>
      <c r="AQ113" t="s">
        <v>129</v>
      </c>
      <c r="AR113">
        <v>-49</v>
      </c>
      <c r="AS113">
        <v>-25</v>
      </c>
      <c r="AT113">
        <v>0</v>
      </c>
      <c r="BB113">
        <v>1200</v>
      </c>
      <c r="BC113">
        <v>1</v>
      </c>
      <c r="BD113" t="str">
        <f t="shared" si="37"/>
        <v xml:space="preserve">N7329F  </v>
      </c>
      <c r="BE113">
        <v>1</v>
      </c>
      <c r="BG113">
        <v>0</v>
      </c>
      <c r="BH113">
        <v>0</v>
      </c>
      <c r="BI113">
        <v>0</v>
      </c>
      <c r="BJ113">
        <v>350</v>
      </c>
      <c r="BK113">
        <v>150</v>
      </c>
      <c r="BL113" t="s">
        <v>130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 t="shared" si="56"/>
        <v>17:39:48.622</v>
      </c>
      <c r="CF113">
        <v>621601835</v>
      </c>
      <c r="CS113">
        <v>2</v>
      </c>
      <c r="CT113">
        <v>2</v>
      </c>
      <c r="CU113">
        <v>0</v>
      </c>
      <c r="CV113">
        <v>2</v>
      </c>
      <c r="CW113">
        <v>0</v>
      </c>
      <c r="CX113">
        <v>5</v>
      </c>
      <c r="CY113">
        <v>7</v>
      </c>
      <c r="CZ113" t="s">
        <v>131</v>
      </c>
      <c r="DA113">
        <v>408</v>
      </c>
      <c r="DB113">
        <v>0</v>
      </c>
      <c r="DC113" t="s">
        <v>132</v>
      </c>
      <c r="DD113" t="s">
        <v>133</v>
      </c>
      <c r="DG113">
        <v>1449832</v>
      </c>
      <c r="DI113">
        <v>1</v>
      </c>
      <c r="DJ113">
        <v>0</v>
      </c>
      <c r="DK113">
        <v>1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"09/28/2022 17:39:48.871"</f>
        <v>09/28/2022 17:39:48.871</v>
      </c>
      <c r="C114" t="str">
        <f t="shared" si="33"/>
        <v>FFDFD3C0</v>
      </c>
      <c r="D114" t="s">
        <v>145</v>
      </c>
      <c r="E114">
        <v>16</v>
      </c>
      <c r="H114">
        <v>278</v>
      </c>
      <c r="I114" t="s">
        <v>149</v>
      </c>
      <c r="J114" t="s">
        <v>141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54"/>
        <v>17:39:48.617</v>
      </c>
      <c r="T114" t="str">
        <f t="shared" si="55"/>
        <v>17:39:48.117</v>
      </c>
      <c r="U114" t="str">
        <f t="shared" si="36"/>
        <v>A9D612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126</v>
      </c>
      <c r="AG114">
        <v>0</v>
      </c>
      <c r="AH114">
        <v>0</v>
      </c>
      <c r="AI114">
        <v>2</v>
      </c>
      <c r="AJ114">
        <v>0</v>
      </c>
      <c r="AK114" t="s">
        <v>180</v>
      </c>
      <c r="AL114">
        <v>40.563712000000002</v>
      </c>
      <c r="AM114" t="s">
        <v>181</v>
      </c>
      <c r="AN114">
        <v>-75.500857999999994</v>
      </c>
      <c r="AO114">
        <v>100</v>
      </c>
      <c r="AP114">
        <v>200</v>
      </c>
      <c r="AQ114" t="s">
        <v>129</v>
      </c>
      <c r="AR114">
        <v>-49</v>
      </c>
      <c r="AS114">
        <v>-25</v>
      </c>
      <c r="AT114">
        <v>0</v>
      </c>
      <c r="BB114">
        <v>1200</v>
      </c>
      <c r="BC114">
        <v>1</v>
      </c>
      <c r="BD114" t="str">
        <f t="shared" si="37"/>
        <v xml:space="preserve">N7329F  </v>
      </c>
      <c r="BE114">
        <v>1</v>
      </c>
      <c r="BG114">
        <v>0</v>
      </c>
      <c r="BH114">
        <v>0</v>
      </c>
      <c r="BI114">
        <v>0</v>
      </c>
      <c r="BJ114">
        <v>350</v>
      </c>
      <c r="BK114">
        <v>150</v>
      </c>
      <c r="BL114" t="s">
        <v>130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 t="shared" si="56"/>
        <v>17:39:48.622</v>
      </c>
      <c r="CF114">
        <v>621601835</v>
      </c>
      <c r="CS114">
        <v>2</v>
      </c>
      <c r="CT114">
        <v>2</v>
      </c>
      <c r="CU114">
        <v>0</v>
      </c>
      <c r="CV114">
        <v>2</v>
      </c>
      <c r="CW114">
        <v>0</v>
      </c>
      <c r="CX114">
        <v>5</v>
      </c>
      <c r="CY114">
        <v>7</v>
      </c>
      <c r="CZ114" t="s">
        <v>131</v>
      </c>
      <c r="DA114">
        <v>408</v>
      </c>
      <c r="DB114">
        <v>0</v>
      </c>
      <c r="DC114" t="s">
        <v>132</v>
      </c>
      <c r="DD114" t="s">
        <v>133</v>
      </c>
      <c r="DG114">
        <v>1449832</v>
      </c>
      <c r="DI114">
        <v>1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 t="shared" ref="A115:A121" si="57">"09/28/2022 17:39:50.293"</f>
        <v>09/28/2022 17:39:50.293</v>
      </c>
      <c r="C115" t="str">
        <f t="shared" si="33"/>
        <v>FFDFD3C0</v>
      </c>
      <c r="D115" t="s">
        <v>145</v>
      </c>
      <c r="E115">
        <v>17</v>
      </c>
      <c r="H115">
        <v>279</v>
      </c>
      <c r="I115" t="s">
        <v>146</v>
      </c>
      <c r="J115" t="s">
        <v>141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ref="S115:S121" si="58">"17:39:50.063"</f>
        <v>17:39:50.063</v>
      </c>
      <c r="T115" t="str">
        <f t="shared" ref="T115:T121" si="59">"17:39:49.663"</f>
        <v>17:39:49.663</v>
      </c>
      <c r="U115" t="str">
        <f t="shared" si="36"/>
        <v>A9D612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126</v>
      </c>
      <c r="AG115">
        <v>0</v>
      </c>
      <c r="AH115">
        <v>0</v>
      </c>
      <c r="AI115">
        <v>2</v>
      </c>
      <c r="AJ115">
        <v>0</v>
      </c>
      <c r="AK115" t="s">
        <v>182</v>
      </c>
      <c r="AL115">
        <v>40.563518999999999</v>
      </c>
      <c r="AM115" t="s">
        <v>183</v>
      </c>
      <c r="AN115">
        <v>-75.501287000000005</v>
      </c>
      <c r="AO115">
        <v>100</v>
      </c>
      <c r="AP115">
        <v>300</v>
      </c>
      <c r="AQ115" t="s">
        <v>129</v>
      </c>
      <c r="AR115">
        <v>-50</v>
      </c>
      <c r="AS115">
        <v>-25</v>
      </c>
      <c r="AT115">
        <v>-128</v>
      </c>
      <c r="BB115">
        <v>1200</v>
      </c>
      <c r="BC115">
        <v>1</v>
      </c>
      <c r="BD115" t="str">
        <f t="shared" si="37"/>
        <v xml:space="preserve">N7329F  </v>
      </c>
      <c r="BE115">
        <v>1</v>
      </c>
      <c r="BG115">
        <v>0</v>
      </c>
      <c r="BH115">
        <v>0</v>
      </c>
      <c r="BI115">
        <v>0</v>
      </c>
      <c r="BJ115">
        <v>350</v>
      </c>
      <c r="BK115">
        <v>50</v>
      </c>
      <c r="BL115" t="s">
        <v>130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 t="shared" ref="CE115:CE121" si="60">"17:39:50.063"</f>
        <v>17:39:50.063</v>
      </c>
      <c r="CF115">
        <v>63412415</v>
      </c>
      <c r="CS115">
        <v>2</v>
      </c>
      <c r="CT115">
        <v>2</v>
      </c>
      <c r="CU115">
        <v>0</v>
      </c>
      <c r="CV115">
        <v>2</v>
      </c>
      <c r="CW115">
        <v>0</v>
      </c>
      <c r="CX115">
        <v>4</v>
      </c>
      <c r="CY115">
        <v>7</v>
      </c>
      <c r="CZ115" t="s">
        <v>131</v>
      </c>
      <c r="DA115">
        <v>408</v>
      </c>
      <c r="DB115">
        <v>0</v>
      </c>
      <c r="DC115" t="s">
        <v>132</v>
      </c>
      <c r="DD115" t="s">
        <v>133</v>
      </c>
      <c r="DG115">
        <v>1452139</v>
      </c>
      <c r="DI115">
        <v>1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 t="shared" si="57"/>
        <v>09/28/2022 17:39:50.293</v>
      </c>
      <c r="C116" t="str">
        <f t="shared" si="33"/>
        <v>FFDFD3C0</v>
      </c>
      <c r="D116" t="s">
        <v>134</v>
      </c>
      <c r="E116">
        <v>1</v>
      </c>
      <c r="F116">
        <v>3001</v>
      </c>
      <c r="G116" t="s">
        <v>135</v>
      </c>
      <c r="J116" t="s">
        <v>136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58"/>
        <v>17:39:50.063</v>
      </c>
      <c r="T116" t="str">
        <f t="shared" si="59"/>
        <v>17:39:49.663</v>
      </c>
      <c r="U116" t="str">
        <f t="shared" si="36"/>
        <v>A9D612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126</v>
      </c>
      <c r="AG116">
        <v>0</v>
      </c>
      <c r="AH116">
        <v>0</v>
      </c>
      <c r="AI116">
        <v>2</v>
      </c>
      <c r="AJ116">
        <v>0</v>
      </c>
      <c r="AK116" t="s">
        <v>182</v>
      </c>
      <c r="AL116">
        <v>40.563518999999999</v>
      </c>
      <c r="AM116" t="s">
        <v>183</v>
      </c>
      <c r="AN116">
        <v>-75.501287000000005</v>
      </c>
      <c r="AO116">
        <v>100</v>
      </c>
      <c r="AP116">
        <v>300</v>
      </c>
      <c r="AQ116" t="s">
        <v>129</v>
      </c>
      <c r="AR116">
        <v>-50</v>
      </c>
      <c r="AS116">
        <v>-25</v>
      </c>
      <c r="AT116">
        <v>-128</v>
      </c>
      <c r="BB116">
        <v>1200</v>
      </c>
      <c r="BC116">
        <v>1</v>
      </c>
      <c r="BD116" t="str">
        <f t="shared" si="37"/>
        <v xml:space="preserve">N7329F  </v>
      </c>
      <c r="BE116">
        <v>1</v>
      </c>
      <c r="BG116">
        <v>0</v>
      </c>
      <c r="BH116">
        <v>0</v>
      </c>
      <c r="BI116">
        <v>0</v>
      </c>
      <c r="BJ116">
        <v>350</v>
      </c>
      <c r="BK116">
        <v>50</v>
      </c>
      <c r="BL116" t="s">
        <v>130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 t="shared" si="60"/>
        <v>17:39:50.063</v>
      </c>
      <c r="CF116">
        <v>63412415</v>
      </c>
      <c r="CS116">
        <v>2</v>
      </c>
      <c r="CT116">
        <v>2</v>
      </c>
      <c r="CU116">
        <v>0</v>
      </c>
      <c r="CV116">
        <v>2</v>
      </c>
      <c r="CW116">
        <v>0</v>
      </c>
      <c r="CX116">
        <v>4</v>
      </c>
      <c r="CY116">
        <v>7</v>
      </c>
      <c r="CZ116" t="s">
        <v>131</v>
      </c>
      <c r="DA116">
        <v>408</v>
      </c>
      <c r="DB116">
        <v>0</v>
      </c>
      <c r="DC116" t="s">
        <v>132</v>
      </c>
      <c r="DD116" t="s">
        <v>133</v>
      </c>
      <c r="DG116">
        <v>1452139</v>
      </c>
      <c r="DI116">
        <v>1</v>
      </c>
      <c r="DJ116">
        <v>0</v>
      </c>
      <c r="DK116">
        <v>1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 t="shared" si="57"/>
        <v>09/28/2022 17:39:50.293</v>
      </c>
      <c r="C117" t="str">
        <f t="shared" si="33"/>
        <v>FFDFD3C0</v>
      </c>
      <c r="D117" t="s">
        <v>145</v>
      </c>
      <c r="E117">
        <v>16</v>
      </c>
      <c r="H117">
        <v>278</v>
      </c>
      <c r="I117" t="s">
        <v>149</v>
      </c>
      <c r="J117" t="s">
        <v>141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58"/>
        <v>17:39:50.063</v>
      </c>
      <c r="T117" t="str">
        <f t="shared" si="59"/>
        <v>17:39:49.663</v>
      </c>
      <c r="U117" t="str">
        <f t="shared" si="36"/>
        <v>A9D612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126</v>
      </c>
      <c r="AG117">
        <v>0</v>
      </c>
      <c r="AH117">
        <v>0</v>
      </c>
      <c r="AI117">
        <v>2</v>
      </c>
      <c r="AJ117">
        <v>0</v>
      </c>
      <c r="AK117" t="s">
        <v>182</v>
      </c>
      <c r="AL117">
        <v>40.563518999999999</v>
      </c>
      <c r="AM117" t="s">
        <v>183</v>
      </c>
      <c r="AN117">
        <v>-75.501287000000005</v>
      </c>
      <c r="AO117">
        <v>100</v>
      </c>
      <c r="AP117">
        <v>300</v>
      </c>
      <c r="AQ117" t="s">
        <v>129</v>
      </c>
      <c r="AR117">
        <v>-50</v>
      </c>
      <c r="AS117">
        <v>-25</v>
      </c>
      <c r="AT117">
        <v>-128</v>
      </c>
      <c r="BB117">
        <v>1200</v>
      </c>
      <c r="BC117">
        <v>1</v>
      </c>
      <c r="BD117" t="str">
        <f t="shared" si="37"/>
        <v xml:space="preserve">N7329F  </v>
      </c>
      <c r="BE117">
        <v>1</v>
      </c>
      <c r="BG117">
        <v>0</v>
      </c>
      <c r="BH117">
        <v>0</v>
      </c>
      <c r="BI117">
        <v>0</v>
      </c>
      <c r="BJ117">
        <v>350</v>
      </c>
      <c r="BK117">
        <v>50</v>
      </c>
      <c r="BL117" t="s">
        <v>130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 t="shared" si="60"/>
        <v>17:39:50.063</v>
      </c>
      <c r="CF117">
        <v>63412415</v>
      </c>
      <c r="CS117">
        <v>2</v>
      </c>
      <c r="CT117">
        <v>2</v>
      </c>
      <c r="CU117">
        <v>0</v>
      </c>
      <c r="CV117">
        <v>2</v>
      </c>
      <c r="CW117">
        <v>0</v>
      </c>
      <c r="CX117">
        <v>4</v>
      </c>
      <c r="CY117">
        <v>7</v>
      </c>
      <c r="CZ117" t="s">
        <v>131</v>
      </c>
      <c r="DA117">
        <v>408</v>
      </c>
      <c r="DB117">
        <v>0</v>
      </c>
      <c r="DC117" t="s">
        <v>132</v>
      </c>
      <c r="DD117" t="s">
        <v>133</v>
      </c>
      <c r="DG117">
        <v>1452139</v>
      </c>
      <c r="DI117">
        <v>1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 t="shared" si="57"/>
        <v>09/28/2022 17:39:50.293</v>
      </c>
      <c r="C118" t="str">
        <f t="shared" si="33"/>
        <v>FFDFD3C0</v>
      </c>
      <c r="D118" t="s">
        <v>142</v>
      </c>
      <c r="E118">
        <v>4</v>
      </c>
      <c r="F118">
        <v>1004</v>
      </c>
      <c r="G118" t="s">
        <v>143</v>
      </c>
      <c r="J118" t="s">
        <v>144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si="58"/>
        <v>17:39:50.063</v>
      </c>
      <c r="T118" t="str">
        <f t="shared" si="59"/>
        <v>17:39:49.663</v>
      </c>
      <c r="U118" t="str">
        <f t="shared" si="36"/>
        <v>A9D612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126</v>
      </c>
      <c r="AG118">
        <v>0</v>
      </c>
      <c r="AH118">
        <v>0</v>
      </c>
      <c r="AI118">
        <v>2</v>
      </c>
      <c r="AJ118">
        <v>0</v>
      </c>
      <c r="AK118" t="s">
        <v>182</v>
      </c>
      <c r="AL118">
        <v>40.563518999999999</v>
      </c>
      <c r="AM118" t="s">
        <v>183</v>
      </c>
      <c r="AN118">
        <v>-75.501287000000005</v>
      </c>
      <c r="AO118">
        <v>100</v>
      </c>
      <c r="AP118">
        <v>300</v>
      </c>
      <c r="AQ118" t="s">
        <v>129</v>
      </c>
      <c r="AR118">
        <v>-50</v>
      </c>
      <c r="AS118">
        <v>-25</v>
      </c>
      <c r="AT118">
        <v>-128</v>
      </c>
      <c r="BB118">
        <v>1200</v>
      </c>
      <c r="BC118">
        <v>1</v>
      </c>
      <c r="BD118" t="str">
        <f t="shared" si="37"/>
        <v xml:space="preserve">N7329F  </v>
      </c>
      <c r="BE118">
        <v>1</v>
      </c>
      <c r="BG118">
        <v>0</v>
      </c>
      <c r="BH118">
        <v>0</v>
      </c>
      <c r="BI118">
        <v>0</v>
      </c>
      <c r="BJ118">
        <v>350</v>
      </c>
      <c r="BK118">
        <v>50</v>
      </c>
      <c r="BL118" t="s">
        <v>130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 t="shared" si="60"/>
        <v>17:39:50.063</v>
      </c>
      <c r="CF118">
        <v>63412415</v>
      </c>
      <c r="CS118">
        <v>2</v>
      </c>
      <c r="CT118">
        <v>2</v>
      </c>
      <c r="CU118">
        <v>0</v>
      </c>
      <c r="CV118">
        <v>2</v>
      </c>
      <c r="CW118">
        <v>0</v>
      </c>
      <c r="CX118">
        <v>4</v>
      </c>
      <c r="CY118">
        <v>7</v>
      </c>
      <c r="CZ118" t="s">
        <v>131</v>
      </c>
      <c r="DA118">
        <v>408</v>
      </c>
      <c r="DB118">
        <v>0</v>
      </c>
      <c r="DC118" t="s">
        <v>132</v>
      </c>
      <c r="DD118" t="s">
        <v>133</v>
      </c>
      <c r="DG118">
        <v>1452139</v>
      </c>
      <c r="DI118">
        <v>1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 t="shared" si="57"/>
        <v>09/28/2022 17:39:50.293</v>
      </c>
      <c r="C119" t="str">
        <f t="shared" si="33"/>
        <v>FFDFD3C0</v>
      </c>
      <c r="D119" t="s">
        <v>139</v>
      </c>
      <c r="E119">
        <v>36</v>
      </c>
      <c r="H119">
        <v>123</v>
      </c>
      <c r="I119" t="s">
        <v>140</v>
      </c>
      <c r="J119" t="s">
        <v>141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58"/>
        <v>17:39:50.063</v>
      </c>
      <c r="T119" t="str">
        <f t="shared" si="59"/>
        <v>17:39:49.663</v>
      </c>
      <c r="U119" t="str">
        <f t="shared" si="36"/>
        <v>A9D612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126</v>
      </c>
      <c r="AG119">
        <v>0</v>
      </c>
      <c r="AH119">
        <v>0</v>
      </c>
      <c r="AI119">
        <v>2</v>
      </c>
      <c r="AJ119">
        <v>0</v>
      </c>
      <c r="AK119" t="s">
        <v>182</v>
      </c>
      <c r="AL119">
        <v>40.563518999999999</v>
      </c>
      <c r="AM119" t="s">
        <v>183</v>
      </c>
      <c r="AN119">
        <v>-75.501287000000005</v>
      </c>
      <c r="AO119">
        <v>100</v>
      </c>
      <c r="AP119">
        <v>300</v>
      </c>
      <c r="AQ119" t="s">
        <v>129</v>
      </c>
      <c r="AR119">
        <v>-50</v>
      </c>
      <c r="AS119">
        <v>-25</v>
      </c>
      <c r="AT119">
        <v>-128</v>
      </c>
      <c r="BB119">
        <v>1200</v>
      </c>
      <c r="BC119">
        <v>1</v>
      </c>
      <c r="BD119" t="str">
        <f t="shared" si="37"/>
        <v xml:space="preserve">N7329F  </v>
      </c>
      <c r="BE119">
        <v>1</v>
      </c>
      <c r="BG119">
        <v>0</v>
      </c>
      <c r="BH119">
        <v>0</v>
      </c>
      <c r="BI119">
        <v>0</v>
      </c>
      <c r="BJ119">
        <v>350</v>
      </c>
      <c r="BK119">
        <v>50</v>
      </c>
      <c r="BL119" t="s">
        <v>130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 t="shared" si="60"/>
        <v>17:39:50.063</v>
      </c>
      <c r="CF119">
        <v>63412415</v>
      </c>
      <c r="CS119">
        <v>2</v>
      </c>
      <c r="CT119">
        <v>2</v>
      </c>
      <c r="CU119">
        <v>0</v>
      </c>
      <c r="CV119">
        <v>2</v>
      </c>
      <c r="CW119">
        <v>0</v>
      </c>
      <c r="CX119">
        <v>4</v>
      </c>
      <c r="CY119">
        <v>7</v>
      </c>
      <c r="CZ119" t="s">
        <v>131</v>
      </c>
      <c r="DA119">
        <v>408</v>
      </c>
      <c r="DB119">
        <v>0</v>
      </c>
      <c r="DC119" t="s">
        <v>132</v>
      </c>
      <c r="DD119" t="s">
        <v>133</v>
      </c>
      <c r="DG119">
        <v>1452139</v>
      </c>
      <c r="DI119">
        <v>1</v>
      </c>
      <c r="DJ119">
        <v>0</v>
      </c>
      <c r="DK119">
        <v>1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 t="shared" si="57"/>
        <v>09/28/2022 17:39:50.293</v>
      </c>
      <c r="C120" t="str">
        <f t="shared" si="33"/>
        <v>FFDFD3C0</v>
      </c>
      <c r="D120" t="s">
        <v>147</v>
      </c>
      <c r="E120">
        <v>38</v>
      </c>
      <c r="J120" t="s">
        <v>148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58"/>
        <v>17:39:50.063</v>
      </c>
      <c r="T120" t="str">
        <f t="shared" si="59"/>
        <v>17:39:49.663</v>
      </c>
      <c r="U120" t="str">
        <f t="shared" si="36"/>
        <v>A9D612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126</v>
      </c>
      <c r="AG120">
        <v>0</v>
      </c>
      <c r="AH120">
        <v>0</v>
      </c>
      <c r="AI120">
        <v>2</v>
      </c>
      <c r="AJ120">
        <v>0</v>
      </c>
      <c r="AK120" t="s">
        <v>182</v>
      </c>
      <c r="AL120">
        <v>40.563518999999999</v>
      </c>
      <c r="AM120" t="s">
        <v>183</v>
      </c>
      <c r="AN120">
        <v>-75.501287000000005</v>
      </c>
      <c r="AO120">
        <v>100</v>
      </c>
      <c r="AP120">
        <v>300</v>
      </c>
      <c r="AQ120" t="s">
        <v>129</v>
      </c>
      <c r="AR120">
        <v>-50</v>
      </c>
      <c r="AS120">
        <v>-25</v>
      </c>
      <c r="AT120">
        <v>-128</v>
      </c>
      <c r="BB120">
        <v>1200</v>
      </c>
      <c r="BC120">
        <v>1</v>
      </c>
      <c r="BD120" t="str">
        <f t="shared" si="37"/>
        <v xml:space="preserve">N7329F  </v>
      </c>
      <c r="BE120">
        <v>1</v>
      </c>
      <c r="BG120">
        <v>0</v>
      </c>
      <c r="BH120">
        <v>0</v>
      </c>
      <c r="BI120">
        <v>0</v>
      </c>
      <c r="BJ120">
        <v>350</v>
      </c>
      <c r="BK120">
        <v>50</v>
      </c>
      <c r="BL120" t="s">
        <v>130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 t="shared" si="60"/>
        <v>17:39:50.063</v>
      </c>
      <c r="CF120">
        <v>63412415</v>
      </c>
      <c r="CS120">
        <v>2</v>
      </c>
      <c r="CT120">
        <v>2</v>
      </c>
      <c r="CU120">
        <v>0</v>
      </c>
      <c r="CV120">
        <v>2</v>
      </c>
      <c r="CW120">
        <v>0</v>
      </c>
      <c r="CX120">
        <v>4</v>
      </c>
      <c r="CY120">
        <v>7</v>
      </c>
      <c r="CZ120" t="s">
        <v>131</v>
      </c>
      <c r="DA120">
        <v>408</v>
      </c>
      <c r="DB120">
        <v>0</v>
      </c>
      <c r="DC120" t="s">
        <v>132</v>
      </c>
      <c r="DD120" t="s">
        <v>133</v>
      </c>
      <c r="DG120">
        <v>1452139</v>
      </c>
      <c r="DI120">
        <v>1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 t="shared" si="57"/>
        <v>09/28/2022 17:39:50.293</v>
      </c>
      <c r="C121" t="str">
        <f t="shared" si="33"/>
        <v>FFDFD3C0</v>
      </c>
      <c r="D121" t="s">
        <v>142</v>
      </c>
      <c r="E121">
        <v>3</v>
      </c>
      <c r="F121">
        <v>1003</v>
      </c>
      <c r="G121" t="s">
        <v>124</v>
      </c>
      <c r="J121" t="s">
        <v>144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58"/>
        <v>17:39:50.063</v>
      </c>
      <c r="T121" t="str">
        <f t="shared" si="59"/>
        <v>17:39:49.663</v>
      </c>
      <c r="U121" t="str">
        <f t="shared" si="36"/>
        <v>A9D612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126</v>
      </c>
      <c r="AG121">
        <v>0</v>
      </c>
      <c r="AH121">
        <v>0</v>
      </c>
      <c r="AI121">
        <v>2</v>
      </c>
      <c r="AJ121">
        <v>0</v>
      </c>
      <c r="AK121" t="s">
        <v>182</v>
      </c>
      <c r="AL121">
        <v>40.563518999999999</v>
      </c>
      <c r="AM121" t="s">
        <v>183</v>
      </c>
      <c r="AN121">
        <v>-75.501287000000005</v>
      </c>
      <c r="AO121">
        <v>100</v>
      </c>
      <c r="AP121">
        <v>300</v>
      </c>
      <c r="AQ121" t="s">
        <v>129</v>
      </c>
      <c r="AR121">
        <v>-50</v>
      </c>
      <c r="AS121">
        <v>-25</v>
      </c>
      <c r="AT121">
        <v>-128</v>
      </c>
      <c r="BB121">
        <v>1200</v>
      </c>
      <c r="BC121">
        <v>1</v>
      </c>
      <c r="BD121" t="str">
        <f t="shared" si="37"/>
        <v xml:space="preserve">N7329F  </v>
      </c>
      <c r="BE121">
        <v>1</v>
      </c>
      <c r="BG121">
        <v>0</v>
      </c>
      <c r="BH121">
        <v>0</v>
      </c>
      <c r="BI121">
        <v>0</v>
      </c>
      <c r="BJ121">
        <v>350</v>
      </c>
      <c r="BK121">
        <v>50</v>
      </c>
      <c r="BL121" t="s">
        <v>130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 t="shared" si="60"/>
        <v>17:39:50.063</v>
      </c>
      <c r="CF121">
        <v>63412415</v>
      </c>
      <c r="CS121">
        <v>2</v>
      </c>
      <c r="CT121">
        <v>2</v>
      </c>
      <c r="CU121">
        <v>0</v>
      </c>
      <c r="CV121">
        <v>2</v>
      </c>
      <c r="CW121">
        <v>0</v>
      </c>
      <c r="CX121">
        <v>4</v>
      </c>
      <c r="CY121">
        <v>7</v>
      </c>
      <c r="CZ121" t="s">
        <v>131</v>
      </c>
      <c r="DA121">
        <v>408</v>
      </c>
      <c r="DB121">
        <v>0</v>
      </c>
      <c r="DC121" t="s">
        <v>132</v>
      </c>
      <c r="DD121" t="s">
        <v>133</v>
      </c>
      <c r="DG121">
        <v>1452139</v>
      </c>
      <c r="DI121">
        <v>1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"09/28/2022 17:39:51.418"</f>
        <v>09/28/2022 17:39:51.418</v>
      </c>
      <c r="C122" t="str">
        <f t="shared" si="33"/>
        <v>FFDFD3C0</v>
      </c>
      <c r="D122" t="s">
        <v>134</v>
      </c>
      <c r="E122">
        <v>1</v>
      </c>
      <c r="F122">
        <v>3001</v>
      </c>
      <c r="G122" t="s">
        <v>135</v>
      </c>
      <c r="J122" t="s">
        <v>136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 t="shared" ref="S122:S128" si="61">"17:39:51.156"</f>
        <v>17:39:51.156</v>
      </c>
      <c r="T122" t="str">
        <f t="shared" ref="T122:T128" si="62">"17:39:50.156"</f>
        <v>17:39:50.156</v>
      </c>
      <c r="U122" t="str">
        <f t="shared" si="36"/>
        <v>A9D612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126</v>
      </c>
      <c r="AG122">
        <v>0</v>
      </c>
      <c r="AH122">
        <v>0</v>
      </c>
      <c r="AI122">
        <v>2</v>
      </c>
      <c r="AJ122">
        <v>0</v>
      </c>
      <c r="AK122" t="s">
        <v>184</v>
      </c>
      <c r="AL122">
        <v>40.563389999999998</v>
      </c>
      <c r="AM122" t="s">
        <v>185</v>
      </c>
      <c r="AN122">
        <v>-75.501587000000001</v>
      </c>
      <c r="AO122">
        <v>100</v>
      </c>
      <c r="AP122">
        <v>300</v>
      </c>
      <c r="AQ122" t="s">
        <v>129</v>
      </c>
      <c r="AR122">
        <v>-51</v>
      </c>
      <c r="AS122">
        <v>-25</v>
      </c>
      <c r="AT122">
        <v>0</v>
      </c>
      <c r="BB122">
        <v>1200</v>
      </c>
      <c r="BC122">
        <v>1</v>
      </c>
      <c r="BD122" t="str">
        <f t="shared" si="37"/>
        <v xml:space="preserve">N7329F  </v>
      </c>
      <c r="BE122">
        <v>1</v>
      </c>
      <c r="BG122">
        <v>0</v>
      </c>
      <c r="BH122">
        <v>0</v>
      </c>
      <c r="BI122">
        <v>0</v>
      </c>
      <c r="BJ122">
        <v>350</v>
      </c>
      <c r="BK122">
        <v>50</v>
      </c>
      <c r="BL122" t="s">
        <v>130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 t="shared" ref="CE122:CE128" si="63">"17:39:51.160"</f>
        <v>17:39:51.160</v>
      </c>
      <c r="CF122">
        <v>159516144</v>
      </c>
      <c r="CS122">
        <v>2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131</v>
      </c>
      <c r="DA122">
        <v>408</v>
      </c>
      <c r="DB122">
        <v>0</v>
      </c>
      <c r="DC122" t="s">
        <v>132</v>
      </c>
      <c r="DD122" t="s">
        <v>133</v>
      </c>
      <c r="DG122">
        <v>1453830</v>
      </c>
      <c r="DI122">
        <v>1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"09/28/2022 17:39:51.418"</f>
        <v>09/28/2022 17:39:51.418</v>
      </c>
      <c r="C123" t="str">
        <f t="shared" si="33"/>
        <v>FFDFD3C0</v>
      </c>
      <c r="D123" t="s">
        <v>145</v>
      </c>
      <c r="E123">
        <v>17</v>
      </c>
      <c r="H123">
        <v>279</v>
      </c>
      <c r="I123" t="s">
        <v>146</v>
      </c>
      <c r="J123" t="s">
        <v>141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 t="shared" si="61"/>
        <v>17:39:51.156</v>
      </c>
      <c r="T123" t="str">
        <f t="shared" si="62"/>
        <v>17:39:50.156</v>
      </c>
      <c r="U123" t="str">
        <f t="shared" si="36"/>
        <v>A9D612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126</v>
      </c>
      <c r="AG123">
        <v>0</v>
      </c>
      <c r="AH123">
        <v>0</v>
      </c>
      <c r="AI123">
        <v>2</v>
      </c>
      <c r="AJ123">
        <v>0</v>
      </c>
      <c r="AK123" t="s">
        <v>184</v>
      </c>
      <c r="AL123">
        <v>40.563389999999998</v>
      </c>
      <c r="AM123" t="s">
        <v>185</v>
      </c>
      <c r="AN123">
        <v>-75.501587000000001</v>
      </c>
      <c r="AO123">
        <v>100</v>
      </c>
      <c r="AP123">
        <v>300</v>
      </c>
      <c r="AQ123" t="s">
        <v>129</v>
      </c>
      <c r="AR123">
        <v>-51</v>
      </c>
      <c r="AS123">
        <v>-25</v>
      </c>
      <c r="AT123">
        <v>0</v>
      </c>
      <c r="BB123">
        <v>1200</v>
      </c>
      <c r="BC123">
        <v>1</v>
      </c>
      <c r="BD123" t="str">
        <f t="shared" si="37"/>
        <v xml:space="preserve">N7329F  </v>
      </c>
      <c r="BE123">
        <v>1</v>
      </c>
      <c r="BG123">
        <v>0</v>
      </c>
      <c r="BH123">
        <v>0</v>
      </c>
      <c r="BI123">
        <v>0</v>
      </c>
      <c r="BJ123">
        <v>350</v>
      </c>
      <c r="BK123">
        <v>50</v>
      </c>
      <c r="BL123" t="s">
        <v>130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 t="shared" si="63"/>
        <v>17:39:51.160</v>
      </c>
      <c r="CF123">
        <v>159516144</v>
      </c>
      <c r="CS123">
        <v>2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131</v>
      </c>
      <c r="DA123">
        <v>408</v>
      </c>
      <c r="DB123">
        <v>0</v>
      </c>
      <c r="DC123" t="s">
        <v>132</v>
      </c>
      <c r="DD123" t="s">
        <v>133</v>
      </c>
      <c r="DG123">
        <v>1453830</v>
      </c>
      <c r="DI123">
        <v>1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"09/28/2022 17:39:51.418"</f>
        <v>09/28/2022 17:39:51.418</v>
      </c>
      <c r="C124" t="str">
        <f t="shared" si="33"/>
        <v>FFDFD3C0</v>
      </c>
      <c r="D124" t="s">
        <v>145</v>
      </c>
      <c r="E124">
        <v>16</v>
      </c>
      <c r="H124">
        <v>278</v>
      </c>
      <c r="I124" t="s">
        <v>149</v>
      </c>
      <c r="J124" t="s">
        <v>141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 t="shared" si="61"/>
        <v>17:39:51.156</v>
      </c>
      <c r="T124" t="str">
        <f t="shared" si="62"/>
        <v>17:39:50.156</v>
      </c>
      <c r="U124" t="str">
        <f t="shared" si="36"/>
        <v>A9D612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126</v>
      </c>
      <c r="AG124">
        <v>0</v>
      </c>
      <c r="AH124">
        <v>0</v>
      </c>
      <c r="AI124">
        <v>2</v>
      </c>
      <c r="AJ124">
        <v>0</v>
      </c>
      <c r="AK124" t="s">
        <v>184</v>
      </c>
      <c r="AL124">
        <v>40.563389999999998</v>
      </c>
      <c r="AM124" t="s">
        <v>185</v>
      </c>
      <c r="AN124">
        <v>-75.501587000000001</v>
      </c>
      <c r="AO124">
        <v>100</v>
      </c>
      <c r="AP124">
        <v>300</v>
      </c>
      <c r="AQ124" t="s">
        <v>129</v>
      </c>
      <c r="AR124">
        <v>-51</v>
      </c>
      <c r="AS124">
        <v>-25</v>
      </c>
      <c r="AT124">
        <v>0</v>
      </c>
      <c r="BB124">
        <v>1200</v>
      </c>
      <c r="BC124">
        <v>1</v>
      </c>
      <c r="BD124" t="str">
        <f t="shared" si="37"/>
        <v xml:space="preserve">N7329F  </v>
      </c>
      <c r="BE124">
        <v>1</v>
      </c>
      <c r="BG124">
        <v>0</v>
      </c>
      <c r="BH124">
        <v>0</v>
      </c>
      <c r="BI124">
        <v>0</v>
      </c>
      <c r="BJ124">
        <v>350</v>
      </c>
      <c r="BK124">
        <v>50</v>
      </c>
      <c r="BL124" t="s">
        <v>130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 t="shared" si="63"/>
        <v>17:39:51.160</v>
      </c>
      <c r="CF124">
        <v>159516144</v>
      </c>
      <c r="CS124">
        <v>2</v>
      </c>
      <c r="CT124">
        <v>2</v>
      </c>
      <c r="CU124">
        <v>0</v>
      </c>
      <c r="CV124">
        <v>2</v>
      </c>
      <c r="CW124">
        <v>0</v>
      </c>
      <c r="CX124">
        <v>5</v>
      </c>
      <c r="CY124">
        <v>7</v>
      </c>
      <c r="CZ124" t="s">
        <v>131</v>
      </c>
      <c r="DA124">
        <v>408</v>
      </c>
      <c r="DB124">
        <v>0</v>
      </c>
      <c r="DC124" t="s">
        <v>132</v>
      </c>
      <c r="DD124" t="s">
        <v>133</v>
      </c>
      <c r="DG124">
        <v>1453830</v>
      </c>
      <c r="DI124">
        <v>1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"09/28/2022 17:39:51.450"</f>
        <v>09/28/2022 17:39:51.450</v>
      </c>
      <c r="C125" t="str">
        <f t="shared" si="33"/>
        <v>FFDFD3C0</v>
      </c>
      <c r="D125" t="s">
        <v>142</v>
      </c>
      <c r="E125">
        <v>4</v>
      </c>
      <c r="F125">
        <v>1004</v>
      </c>
      <c r="G125" t="s">
        <v>143</v>
      </c>
      <c r="J125" t="s">
        <v>144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 t="shared" si="61"/>
        <v>17:39:51.156</v>
      </c>
      <c r="T125" t="str">
        <f t="shared" si="62"/>
        <v>17:39:50.156</v>
      </c>
      <c r="U125" t="str">
        <f t="shared" si="36"/>
        <v>A9D612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126</v>
      </c>
      <c r="AG125">
        <v>0</v>
      </c>
      <c r="AH125">
        <v>0</v>
      </c>
      <c r="AI125">
        <v>2</v>
      </c>
      <c r="AJ125">
        <v>0</v>
      </c>
      <c r="AK125" t="s">
        <v>184</v>
      </c>
      <c r="AL125">
        <v>40.563389999999998</v>
      </c>
      <c r="AM125" t="s">
        <v>185</v>
      </c>
      <c r="AN125">
        <v>-75.501587000000001</v>
      </c>
      <c r="AO125">
        <v>100</v>
      </c>
      <c r="AP125">
        <v>300</v>
      </c>
      <c r="AQ125" t="s">
        <v>129</v>
      </c>
      <c r="AR125">
        <v>-51</v>
      </c>
      <c r="AS125">
        <v>-25</v>
      </c>
      <c r="AT125">
        <v>0</v>
      </c>
      <c r="BB125">
        <v>1200</v>
      </c>
      <c r="BC125">
        <v>1</v>
      </c>
      <c r="BD125" t="str">
        <f t="shared" si="37"/>
        <v xml:space="preserve">N7329F  </v>
      </c>
      <c r="BE125">
        <v>1</v>
      </c>
      <c r="BG125">
        <v>0</v>
      </c>
      <c r="BH125">
        <v>0</v>
      </c>
      <c r="BI125">
        <v>0</v>
      </c>
      <c r="BJ125">
        <v>350</v>
      </c>
      <c r="BK125">
        <v>50</v>
      </c>
      <c r="BL125" t="s">
        <v>130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 t="shared" si="63"/>
        <v>17:39:51.160</v>
      </c>
      <c r="CF125">
        <v>159516144</v>
      </c>
      <c r="CS125">
        <v>2</v>
      </c>
      <c r="CT125">
        <v>2</v>
      </c>
      <c r="CU125">
        <v>0</v>
      </c>
      <c r="CV125">
        <v>2</v>
      </c>
      <c r="CW125">
        <v>0</v>
      </c>
      <c r="CX125">
        <v>5</v>
      </c>
      <c r="CY125">
        <v>7</v>
      </c>
      <c r="CZ125" t="s">
        <v>131</v>
      </c>
      <c r="DA125">
        <v>408</v>
      </c>
      <c r="DB125">
        <v>0</v>
      </c>
      <c r="DC125" t="s">
        <v>132</v>
      </c>
      <c r="DD125" t="s">
        <v>133</v>
      </c>
      <c r="DG125">
        <v>1453830</v>
      </c>
      <c r="DI125">
        <v>1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"09/28/2022 17:39:51.450"</f>
        <v>09/28/2022 17:39:51.450</v>
      </c>
      <c r="C126" t="str">
        <f t="shared" si="33"/>
        <v>FFDFD3C0</v>
      </c>
      <c r="D126" t="s">
        <v>139</v>
      </c>
      <c r="E126">
        <v>36</v>
      </c>
      <c r="H126">
        <v>123</v>
      </c>
      <c r="I126" t="s">
        <v>140</v>
      </c>
      <c r="J126" t="s">
        <v>141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 t="shared" si="61"/>
        <v>17:39:51.156</v>
      </c>
      <c r="T126" t="str">
        <f t="shared" si="62"/>
        <v>17:39:50.156</v>
      </c>
      <c r="U126" t="str">
        <f t="shared" si="36"/>
        <v>A9D612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126</v>
      </c>
      <c r="AG126">
        <v>0</v>
      </c>
      <c r="AH126">
        <v>0</v>
      </c>
      <c r="AI126">
        <v>2</v>
      </c>
      <c r="AJ126">
        <v>0</v>
      </c>
      <c r="AK126" t="s">
        <v>184</v>
      </c>
      <c r="AL126">
        <v>40.563389999999998</v>
      </c>
      <c r="AM126" t="s">
        <v>185</v>
      </c>
      <c r="AN126">
        <v>-75.501587000000001</v>
      </c>
      <c r="AO126">
        <v>100</v>
      </c>
      <c r="AP126">
        <v>300</v>
      </c>
      <c r="AQ126" t="s">
        <v>129</v>
      </c>
      <c r="AR126">
        <v>-51</v>
      </c>
      <c r="AS126">
        <v>-25</v>
      </c>
      <c r="AT126">
        <v>0</v>
      </c>
      <c r="BB126">
        <v>1200</v>
      </c>
      <c r="BC126">
        <v>1</v>
      </c>
      <c r="BD126" t="str">
        <f t="shared" si="37"/>
        <v xml:space="preserve">N7329F  </v>
      </c>
      <c r="BE126">
        <v>1</v>
      </c>
      <c r="BG126">
        <v>0</v>
      </c>
      <c r="BH126">
        <v>0</v>
      </c>
      <c r="BI126">
        <v>0</v>
      </c>
      <c r="BJ126">
        <v>350</v>
      </c>
      <c r="BK126">
        <v>50</v>
      </c>
      <c r="BL126" t="s">
        <v>130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 t="shared" si="63"/>
        <v>17:39:51.160</v>
      </c>
      <c r="CF126">
        <v>159516144</v>
      </c>
      <c r="CS126">
        <v>2</v>
      </c>
      <c r="CT126">
        <v>2</v>
      </c>
      <c r="CU126">
        <v>0</v>
      </c>
      <c r="CV126">
        <v>2</v>
      </c>
      <c r="CW126">
        <v>0</v>
      </c>
      <c r="CX126">
        <v>5</v>
      </c>
      <c r="CY126">
        <v>7</v>
      </c>
      <c r="CZ126" t="s">
        <v>131</v>
      </c>
      <c r="DA126">
        <v>408</v>
      </c>
      <c r="DB126">
        <v>0</v>
      </c>
      <c r="DC126" t="s">
        <v>132</v>
      </c>
      <c r="DD126" t="s">
        <v>133</v>
      </c>
      <c r="DG126">
        <v>1453830</v>
      </c>
      <c r="DI126">
        <v>1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"09/28/2022 17:39:51.450"</f>
        <v>09/28/2022 17:39:51.450</v>
      </c>
      <c r="C127" t="str">
        <f t="shared" si="33"/>
        <v>FFDFD3C0</v>
      </c>
      <c r="D127" t="s">
        <v>142</v>
      </c>
      <c r="E127">
        <v>3</v>
      </c>
      <c r="F127">
        <v>1003</v>
      </c>
      <c r="G127" t="s">
        <v>124</v>
      </c>
      <c r="J127" t="s">
        <v>144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 t="shared" si="61"/>
        <v>17:39:51.156</v>
      </c>
      <c r="T127" t="str">
        <f t="shared" si="62"/>
        <v>17:39:50.156</v>
      </c>
      <c r="U127" t="str">
        <f t="shared" si="36"/>
        <v>A9D612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126</v>
      </c>
      <c r="AG127">
        <v>0</v>
      </c>
      <c r="AH127">
        <v>0</v>
      </c>
      <c r="AI127">
        <v>2</v>
      </c>
      <c r="AJ127">
        <v>0</v>
      </c>
      <c r="AK127" t="s">
        <v>184</v>
      </c>
      <c r="AL127">
        <v>40.563389999999998</v>
      </c>
      <c r="AM127" t="s">
        <v>185</v>
      </c>
      <c r="AN127">
        <v>-75.501587000000001</v>
      </c>
      <c r="AO127">
        <v>100</v>
      </c>
      <c r="AP127">
        <v>300</v>
      </c>
      <c r="AQ127" t="s">
        <v>129</v>
      </c>
      <c r="AR127">
        <v>-51</v>
      </c>
      <c r="AS127">
        <v>-25</v>
      </c>
      <c r="AT127">
        <v>0</v>
      </c>
      <c r="BB127">
        <v>1200</v>
      </c>
      <c r="BC127">
        <v>1</v>
      </c>
      <c r="BD127" t="str">
        <f t="shared" si="37"/>
        <v xml:space="preserve">N7329F  </v>
      </c>
      <c r="BE127">
        <v>1</v>
      </c>
      <c r="BG127">
        <v>0</v>
      </c>
      <c r="BH127">
        <v>0</v>
      </c>
      <c r="BI127">
        <v>0</v>
      </c>
      <c r="BJ127">
        <v>350</v>
      </c>
      <c r="BK127">
        <v>50</v>
      </c>
      <c r="BL127" t="s">
        <v>130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 t="shared" si="63"/>
        <v>17:39:51.160</v>
      </c>
      <c r="CF127">
        <v>159516144</v>
      </c>
      <c r="CS127">
        <v>2</v>
      </c>
      <c r="CT127">
        <v>2</v>
      </c>
      <c r="CU127">
        <v>0</v>
      </c>
      <c r="CV127">
        <v>2</v>
      </c>
      <c r="CW127">
        <v>0</v>
      </c>
      <c r="CX127">
        <v>5</v>
      </c>
      <c r="CY127">
        <v>7</v>
      </c>
      <c r="CZ127" t="s">
        <v>131</v>
      </c>
      <c r="DA127">
        <v>408</v>
      </c>
      <c r="DB127">
        <v>0</v>
      </c>
      <c r="DC127" t="s">
        <v>132</v>
      </c>
      <c r="DD127" t="s">
        <v>133</v>
      </c>
      <c r="DG127">
        <v>1453830</v>
      </c>
      <c r="DI127">
        <v>1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"09/28/2022 17:39:51.450"</f>
        <v>09/28/2022 17:39:51.450</v>
      </c>
      <c r="C128" t="str">
        <f t="shared" si="33"/>
        <v>FFDFD3C0</v>
      </c>
      <c r="D128" t="s">
        <v>147</v>
      </c>
      <c r="E128">
        <v>38</v>
      </c>
      <c r="J128" t="s">
        <v>148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 t="shared" si="61"/>
        <v>17:39:51.156</v>
      </c>
      <c r="T128" t="str">
        <f t="shared" si="62"/>
        <v>17:39:50.156</v>
      </c>
      <c r="U128" t="str">
        <f t="shared" si="36"/>
        <v>A9D612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126</v>
      </c>
      <c r="AG128">
        <v>0</v>
      </c>
      <c r="AH128">
        <v>0</v>
      </c>
      <c r="AI128">
        <v>2</v>
      </c>
      <c r="AJ128">
        <v>0</v>
      </c>
      <c r="AK128" t="s">
        <v>184</v>
      </c>
      <c r="AL128">
        <v>40.563389999999998</v>
      </c>
      <c r="AM128" t="s">
        <v>185</v>
      </c>
      <c r="AN128">
        <v>-75.501587000000001</v>
      </c>
      <c r="AO128">
        <v>100</v>
      </c>
      <c r="AP128">
        <v>300</v>
      </c>
      <c r="AQ128" t="s">
        <v>129</v>
      </c>
      <c r="AR128">
        <v>-51</v>
      </c>
      <c r="AS128">
        <v>-25</v>
      </c>
      <c r="AT128">
        <v>0</v>
      </c>
      <c r="BB128">
        <v>1200</v>
      </c>
      <c r="BC128">
        <v>1</v>
      </c>
      <c r="BD128" t="str">
        <f t="shared" si="37"/>
        <v xml:space="preserve">N7329F  </v>
      </c>
      <c r="BE128">
        <v>1</v>
      </c>
      <c r="BG128">
        <v>0</v>
      </c>
      <c r="BH128">
        <v>0</v>
      </c>
      <c r="BI128">
        <v>0</v>
      </c>
      <c r="BJ128">
        <v>350</v>
      </c>
      <c r="BK128">
        <v>50</v>
      </c>
      <c r="BL128" t="s">
        <v>130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 t="shared" si="63"/>
        <v>17:39:51.160</v>
      </c>
      <c r="CF128">
        <v>159516144</v>
      </c>
      <c r="CS128">
        <v>2</v>
      </c>
      <c r="CT128">
        <v>2</v>
      </c>
      <c r="CU128">
        <v>0</v>
      </c>
      <c r="CV128">
        <v>2</v>
      </c>
      <c r="CW128">
        <v>0</v>
      </c>
      <c r="CX128">
        <v>5</v>
      </c>
      <c r="CY128">
        <v>7</v>
      </c>
      <c r="CZ128" t="s">
        <v>131</v>
      </c>
      <c r="DA128">
        <v>408</v>
      </c>
      <c r="DB128">
        <v>0</v>
      </c>
      <c r="DC128" t="s">
        <v>132</v>
      </c>
      <c r="DD128" t="s">
        <v>133</v>
      </c>
      <c r="DG128">
        <v>1453830</v>
      </c>
      <c r="DI128">
        <v>1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"09/28/2022 17:39:52.403"</f>
        <v>09/28/2022 17:39:52.403</v>
      </c>
      <c r="C129" t="str">
        <f t="shared" si="33"/>
        <v>FFDFD3C0</v>
      </c>
      <c r="D129" t="s">
        <v>145</v>
      </c>
      <c r="E129">
        <v>16</v>
      </c>
      <c r="H129">
        <v>278</v>
      </c>
      <c r="I129" t="s">
        <v>149</v>
      </c>
      <c r="J129" t="s">
        <v>141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 t="shared" ref="S129:S135" si="64">"17:39:52.227"</f>
        <v>17:39:52.227</v>
      </c>
      <c r="T129" t="str">
        <f t="shared" ref="T129:T135" si="65">"17:39:51.727"</f>
        <v>17:39:51.727</v>
      </c>
      <c r="U129" t="str">
        <f t="shared" si="36"/>
        <v>A9D612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126</v>
      </c>
      <c r="AG129">
        <v>0</v>
      </c>
      <c r="AH129">
        <v>0</v>
      </c>
      <c r="AI129">
        <v>2</v>
      </c>
      <c r="AJ129">
        <v>0</v>
      </c>
      <c r="AK129" t="s">
        <v>186</v>
      </c>
      <c r="AL129">
        <v>40.56324</v>
      </c>
      <c r="AM129" t="s">
        <v>187</v>
      </c>
      <c r="AN129">
        <v>-75.501908999999998</v>
      </c>
      <c r="AO129">
        <v>100</v>
      </c>
      <c r="AP129">
        <v>200</v>
      </c>
      <c r="AQ129" t="s">
        <v>129</v>
      </c>
      <c r="AR129">
        <v>-49</v>
      </c>
      <c r="AS129">
        <v>-29</v>
      </c>
      <c r="AT129">
        <v>0</v>
      </c>
      <c r="BB129">
        <v>1200</v>
      </c>
      <c r="BC129">
        <v>1</v>
      </c>
      <c r="BD129" t="str">
        <f t="shared" si="37"/>
        <v xml:space="preserve">N7329F  </v>
      </c>
      <c r="BE129">
        <v>1</v>
      </c>
      <c r="BG129">
        <v>0</v>
      </c>
      <c r="BH129">
        <v>0</v>
      </c>
      <c r="BI129">
        <v>0</v>
      </c>
      <c r="BJ129">
        <v>350</v>
      </c>
      <c r="BK129">
        <v>150</v>
      </c>
      <c r="BL129" t="s">
        <v>130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 t="shared" ref="CE129:CE135" si="66">"17:39:52.234"</f>
        <v>17:39:52.234</v>
      </c>
      <c r="CF129">
        <v>234320432</v>
      </c>
      <c r="CS129">
        <v>2</v>
      </c>
      <c r="CT129">
        <v>2</v>
      </c>
      <c r="CU129">
        <v>0</v>
      </c>
      <c r="CV129">
        <v>2</v>
      </c>
      <c r="CW129">
        <v>0</v>
      </c>
      <c r="CX129">
        <v>4</v>
      </c>
      <c r="CY129">
        <v>7</v>
      </c>
      <c r="CZ129" t="s">
        <v>131</v>
      </c>
      <c r="DA129">
        <v>408</v>
      </c>
      <c r="DB129">
        <v>0</v>
      </c>
      <c r="DC129" t="s">
        <v>132</v>
      </c>
      <c r="DD129" t="s">
        <v>133</v>
      </c>
      <c r="DG129">
        <v>1455429</v>
      </c>
      <c r="DI129">
        <v>1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"09/28/2022 17:39:52.403"</f>
        <v>09/28/2022 17:39:52.403</v>
      </c>
      <c r="C130" t="str">
        <f t="shared" ref="C130:C193" si="67">"FFDFD3C0"</f>
        <v>FFDFD3C0</v>
      </c>
      <c r="D130" t="s">
        <v>142</v>
      </c>
      <c r="E130">
        <v>4</v>
      </c>
      <c r="F130">
        <v>1004</v>
      </c>
      <c r="G130" t="s">
        <v>143</v>
      </c>
      <c r="J130" t="s">
        <v>144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 t="shared" si="64"/>
        <v>17:39:52.227</v>
      </c>
      <c r="T130" t="str">
        <f t="shared" si="65"/>
        <v>17:39:51.727</v>
      </c>
      <c r="U130" t="str">
        <f t="shared" ref="U130:U193" si="68">"A9D612"</f>
        <v>A9D612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126</v>
      </c>
      <c r="AG130">
        <v>0</v>
      </c>
      <c r="AH130">
        <v>0</v>
      </c>
      <c r="AI130">
        <v>2</v>
      </c>
      <c r="AJ130">
        <v>0</v>
      </c>
      <c r="AK130" t="s">
        <v>186</v>
      </c>
      <c r="AL130">
        <v>40.56324</v>
      </c>
      <c r="AM130" t="s">
        <v>187</v>
      </c>
      <c r="AN130">
        <v>-75.501908999999998</v>
      </c>
      <c r="AO130">
        <v>100</v>
      </c>
      <c r="AP130">
        <v>200</v>
      </c>
      <c r="AQ130" t="s">
        <v>129</v>
      </c>
      <c r="AR130">
        <v>-49</v>
      </c>
      <c r="AS130">
        <v>-29</v>
      </c>
      <c r="AT130">
        <v>0</v>
      </c>
      <c r="BB130">
        <v>1200</v>
      </c>
      <c r="BC130">
        <v>1</v>
      </c>
      <c r="BD130" t="str">
        <f t="shared" ref="BD130:BD193" si="69">"N7329F  "</f>
        <v xml:space="preserve">N7329F  </v>
      </c>
      <c r="BE130">
        <v>1</v>
      </c>
      <c r="BG130">
        <v>0</v>
      </c>
      <c r="BH130">
        <v>0</v>
      </c>
      <c r="BI130">
        <v>0</v>
      </c>
      <c r="BJ130">
        <v>350</v>
      </c>
      <c r="BK130">
        <v>150</v>
      </c>
      <c r="BL130" t="s">
        <v>130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 t="shared" si="66"/>
        <v>17:39:52.234</v>
      </c>
      <c r="CF130">
        <v>234320432</v>
      </c>
      <c r="CS130">
        <v>2</v>
      </c>
      <c r="CT130">
        <v>2</v>
      </c>
      <c r="CU130">
        <v>0</v>
      </c>
      <c r="CV130">
        <v>2</v>
      </c>
      <c r="CW130">
        <v>0</v>
      </c>
      <c r="CX130">
        <v>4</v>
      </c>
      <c r="CY130">
        <v>7</v>
      </c>
      <c r="CZ130" t="s">
        <v>131</v>
      </c>
      <c r="DA130">
        <v>408</v>
      </c>
      <c r="DB130">
        <v>0</v>
      </c>
      <c r="DC130" t="s">
        <v>132</v>
      </c>
      <c r="DD130" t="s">
        <v>133</v>
      </c>
      <c r="DG130">
        <v>1455429</v>
      </c>
      <c r="DI130">
        <v>1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"09/28/2022 17:39:52.403"</f>
        <v>09/28/2022 17:39:52.403</v>
      </c>
      <c r="C131" t="str">
        <f t="shared" si="67"/>
        <v>FFDFD3C0</v>
      </c>
      <c r="D131" t="s">
        <v>139</v>
      </c>
      <c r="E131">
        <v>36</v>
      </c>
      <c r="H131">
        <v>123</v>
      </c>
      <c r="I131" t="s">
        <v>140</v>
      </c>
      <c r="J131" t="s">
        <v>141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 t="shared" si="64"/>
        <v>17:39:52.227</v>
      </c>
      <c r="T131" t="str">
        <f t="shared" si="65"/>
        <v>17:39:51.727</v>
      </c>
      <c r="U131" t="str">
        <f t="shared" si="68"/>
        <v>A9D612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126</v>
      </c>
      <c r="AG131">
        <v>0</v>
      </c>
      <c r="AH131">
        <v>0</v>
      </c>
      <c r="AI131">
        <v>2</v>
      </c>
      <c r="AJ131">
        <v>0</v>
      </c>
      <c r="AK131" t="s">
        <v>186</v>
      </c>
      <c r="AL131">
        <v>40.56324</v>
      </c>
      <c r="AM131" t="s">
        <v>187</v>
      </c>
      <c r="AN131">
        <v>-75.501908999999998</v>
      </c>
      <c r="AO131">
        <v>100</v>
      </c>
      <c r="AP131">
        <v>200</v>
      </c>
      <c r="AQ131" t="s">
        <v>129</v>
      </c>
      <c r="AR131">
        <v>-49</v>
      </c>
      <c r="AS131">
        <v>-29</v>
      </c>
      <c r="AT131">
        <v>0</v>
      </c>
      <c r="BB131">
        <v>1200</v>
      </c>
      <c r="BC131">
        <v>1</v>
      </c>
      <c r="BD131" t="str">
        <f t="shared" si="69"/>
        <v xml:space="preserve">N7329F  </v>
      </c>
      <c r="BE131">
        <v>1</v>
      </c>
      <c r="BG131">
        <v>0</v>
      </c>
      <c r="BH131">
        <v>0</v>
      </c>
      <c r="BI131">
        <v>0</v>
      </c>
      <c r="BJ131">
        <v>350</v>
      </c>
      <c r="BK131">
        <v>150</v>
      </c>
      <c r="BL131" t="s">
        <v>130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 t="shared" si="66"/>
        <v>17:39:52.234</v>
      </c>
      <c r="CF131">
        <v>234320432</v>
      </c>
      <c r="CS131">
        <v>2</v>
      </c>
      <c r="CT131">
        <v>2</v>
      </c>
      <c r="CU131">
        <v>0</v>
      </c>
      <c r="CV131">
        <v>2</v>
      </c>
      <c r="CW131">
        <v>0</v>
      </c>
      <c r="CX131">
        <v>4</v>
      </c>
      <c r="CY131">
        <v>7</v>
      </c>
      <c r="CZ131" t="s">
        <v>131</v>
      </c>
      <c r="DA131">
        <v>408</v>
      </c>
      <c r="DB131">
        <v>0</v>
      </c>
      <c r="DC131" t="s">
        <v>132</v>
      </c>
      <c r="DD131" t="s">
        <v>133</v>
      </c>
      <c r="DG131">
        <v>1455429</v>
      </c>
      <c r="DI131">
        <v>1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"09/28/2022 17:39:52.435"</f>
        <v>09/28/2022 17:39:52.435</v>
      </c>
      <c r="C132" t="str">
        <f t="shared" si="67"/>
        <v>FFDFD3C0</v>
      </c>
      <c r="D132" t="s">
        <v>142</v>
      </c>
      <c r="E132">
        <v>3</v>
      </c>
      <c r="F132">
        <v>1003</v>
      </c>
      <c r="G132" t="s">
        <v>124</v>
      </c>
      <c r="J132" t="s">
        <v>144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 t="shared" si="64"/>
        <v>17:39:52.227</v>
      </c>
      <c r="T132" t="str">
        <f t="shared" si="65"/>
        <v>17:39:51.727</v>
      </c>
      <c r="U132" t="str">
        <f t="shared" si="68"/>
        <v>A9D612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126</v>
      </c>
      <c r="AG132">
        <v>0</v>
      </c>
      <c r="AH132">
        <v>0</v>
      </c>
      <c r="AI132">
        <v>2</v>
      </c>
      <c r="AJ132">
        <v>0</v>
      </c>
      <c r="AK132" t="s">
        <v>186</v>
      </c>
      <c r="AL132">
        <v>40.56324</v>
      </c>
      <c r="AM132" t="s">
        <v>187</v>
      </c>
      <c r="AN132">
        <v>-75.501908999999998</v>
      </c>
      <c r="AO132">
        <v>100</v>
      </c>
      <c r="AP132">
        <v>200</v>
      </c>
      <c r="AQ132" t="s">
        <v>129</v>
      </c>
      <c r="AR132">
        <v>-49</v>
      </c>
      <c r="AS132">
        <v>-29</v>
      </c>
      <c r="AT132">
        <v>0</v>
      </c>
      <c r="BB132">
        <v>1200</v>
      </c>
      <c r="BC132">
        <v>1</v>
      </c>
      <c r="BD132" t="str">
        <f t="shared" si="69"/>
        <v xml:space="preserve">N7329F  </v>
      </c>
      <c r="BE132">
        <v>1</v>
      </c>
      <c r="BG132">
        <v>0</v>
      </c>
      <c r="BH132">
        <v>0</v>
      </c>
      <c r="BI132">
        <v>0</v>
      </c>
      <c r="BJ132">
        <v>350</v>
      </c>
      <c r="BK132">
        <v>150</v>
      </c>
      <c r="BL132" t="s">
        <v>130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 t="shared" si="66"/>
        <v>17:39:52.234</v>
      </c>
      <c r="CF132">
        <v>234320432</v>
      </c>
      <c r="CS132">
        <v>2</v>
      </c>
      <c r="CT132">
        <v>2</v>
      </c>
      <c r="CU132">
        <v>0</v>
      </c>
      <c r="CV132">
        <v>2</v>
      </c>
      <c r="CW132">
        <v>0</v>
      </c>
      <c r="CX132">
        <v>4</v>
      </c>
      <c r="CY132">
        <v>7</v>
      </c>
      <c r="CZ132" t="s">
        <v>131</v>
      </c>
      <c r="DA132">
        <v>408</v>
      </c>
      <c r="DB132">
        <v>0</v>
      </c>
      <c r="DC132" t="s">
        <v>132</v>
      </c>
      <c r="DD132" t="s">
        <v>133</v>
      </c>
      <c r="DG132">
        <v>1455429</v>
      </c>
      <c r="DI132">
        <v>1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"09/28/2022 17:39:52.435"</f>
        <v>09/28/2022 17:39:52.435</v>
      </c>
      <c r="C133" t="str">
        <f t="shared" si="67"/>
        <v>FFDFD3C0</v>
      </c>
      <c r="D133" t="s">
        <v>147</v>
      </c>
      <c r="E133">
        <v>38</v>
      </c>
      <c r="J133" t="s">
        <v>148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 t="shared" si="64"/>
        <v>17:39:52.227</v>
      </c>
      <c r="T133" t="str">
        <f t="shared" si="65"/>
        <v>17:39:51.727</v>
      </c>
      <c r="U133" t="str">
        <f t="shared" si="68"/>
        <v>A9D612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126</v>
      </c>
      <c r="AG133">
        <v>0</v>
      </c>
      <c r="AH133">
        <v>0</v>
      </c>
      <c r="AI133">
        <v>2</v>
      </c>
      <c r="AJ133">
        <v>0</v>
      </c>
      <c r="AK133" t="s">
        <v>186</v>
      </c>
      <c r="AL133">
        <v>40.56324</v>
      </c>
      <c r="AM133" t="s">
        <v>187</v>
      </c>
      <c r="AN133">
        <v>-75.501908999999998</v>
      </c>
      <c r="AO133">
        <v>100</v>
      </c>
      <c r="AP133">
        <v>200</v>
      </c>
      <c r="AQ133" t="s">
        <v>129</v>
      </c>
      <c r="AR133">
        <v>-49</v>
      </c>
      <c r="AS133">
        <v>-29</v>
      </c>
      <c r="AT133">
        <v>0</v>
      </c>
      <c r="BB133">
        <v>1200</v>
      </c>
      <c r="BC133">
        <v>1</v>
      </c>
      <c r="BD133" t="str">
        <f t="shared" si="69"/>
        <v xml:space="preserve">N7329F  </v>
      </c>
      <c r="BE133">
        <v>1</v>
      </c>
      <c r="BG133">
        <v>0</v>
      </c>
      <c r="BH133">
        <v>0</v>
      </c>
      <c r="BI133">
        <v>0</v>
      </c>
      <c r="BJ133">
        <v>350</v>
      </c>
      <c r="BK133">
        <v>150</v>
      </c>
      <c r="BL133" t="s">
        <v>130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 t="shared" si="66"/>
        <v>17:39:52.234</v>
      </c>
      <c r="CF133">
        <v>234320432</v>
      </c>
      <c r="CS133">
        <v>2</v>
      </c>
      <c r="CT133">
        <v>2</v>
      </c>
      <c r="CU133">
        <v>0</v>
      </c>
      <c r="CV133">
        <v>2</v>
      </c>
      <c r="CW133">
        <v>0</v>
      </c>
      <c r="CX133">
        <v>4</v>
      </c>
      <c r="CY133">
        <v>7</v>
      </c>
      <c r="CZ133" t="s">
        <v>131</v>
      </c>
      <c r="DA133">
        <v>408</v>
      </c>
      <c r="DB133">
        <v>0</v>
      </c>
      <c r="DC133" t="s">
        <v>132</v>
      </c>
      <c r="DD133" t="s">
        <v>133</v>
      </c>
      <c r="DG133">
        <v>1455429</v>
      </c>
      <c r="DI133">
        <v>1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"09/28/2022 17:39:52.435"</f>
        <v>09/28/2022 17:39:52.435</v>
      </c>
      <c r="C134" t="str">
        <f t="shared" si="67"/>
        <v>FFDFD3C0</v>
      </c>
      <c r="D134" t="s">
        <v>134</v>
      </c>
      <c r="E134">
        <v>1</v>
      </c>
      <c r="F134">
        <v>3001</v>
      </c>
      <c r="G134" t="s">
        <v>135</v>
      </c>
      <c r="J134" t="s">
        <v>136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si="64"/>
        <v>17:39:52.227</v>
      </c>
      <c r="T134" t="str">
        <f t="shared" si="65"/>
        <v>17:39:51.727</v>
      </c>
      <c r="U134" t="str">
        <f t="shared" si="68"/>
        <v>A9D612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126</v>
      </c>
      <c r="AG134">
        <v>0</v>
      </c>
      <c r="AH134">
        <v>0</v>
      </c>
      <c r="AI134">
        <v>2</v>
      </c>
      <c r="AJ134">
        <v>0</v>
      </c>
      <c r="AK134" t="s">
        <v>186</v>
      </c>
      <c r="AL134">
        <v>40.56324</v>
      </c>
      <c r="AM134" t="s">
        <v>187</v>
      </c>
      <c r="AN134">
        <v>-75.501908999999998</v>
      </c>
      <c r="AO134">
        <v>100</v>
      </c>
      <c r="AP134">
        <v>200</v>
      </c>
      <c r="AQ134" t="s">
        <v>129</v>
      </c>
      <c r="AR134">
        <v>-49</v>
      </c>
      <c r="AS134">
        <v>-29</v>
      </c>
      <c r="AT134">
        <v>0</v>
      </c>
      <c r="BB134">
        <v>1200</v>
      </c>
      <c r="BC134">
        <v>1</v>
      </c>
      <c r="BD134" t="str">
        <f t="shared" si="69"/>
        <v xml:space="preserve">N7329F  </v>
      </c>
      <c r="BE134">
        <v>1</v>
      </c>
      <c r="BG134">
        <v>0</v>
      </c>
      <c r="BH134">
        <v>0</v>
      </c>
      <c r="BI134">
        <v>0</v>
      </c>
      <c r="BJ134">
        <v>350</v>
      </c>
      <c r="BK134">
        <v>150</v>
      </c>
      <c r="BL134" t="s">
        <v>130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 t="shared" si="66"/>
        <v>17:39:52.234</v>
      </c>
      <c r="CF134">
        <v>234320432</v>
      </c>
      <c r="CS134">
        <v>2</v>
      </c>
      <c r="CT134">
        <v>2</v>
      </c>
      <c r="CU134">
        <v>0</v>
      </c>
      <c r="CV134">
        <v>2</v>
      </c>
      <c r="CW134">
        <v>0</v>
      </c>
      <c r="CX134">
        <v>4</v>
      </c>
      <c r="CY134">
        <v>7</v>
      </c>
      <c r="CZ134" t="s">
        <v>131</v>
      </c>
      <c r="DA134">
        <v>408</v>
      </c>
      <c r="DB134">
        <v>0</v>
      </c>
      <c r="DC134" t="s">
        <v>132</v>
      </c>
      <c r="DD134" t="s">
        <v>133</v>
      </c>
      <c r="DG134">
        <v>1455429</v>
      </c>
      <c r="DI134">
        <v>1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"09/28/2022 17:39:52.451"</f>
        <v>09/28/2022 17:39:52.451</v>
      </c>
      <c r="C135" t="str">
        <f t="shared" si="67"/>
        <v>FFDFD3C0</v>
      </c>
      <c r="D135" t="s">
        <v>145</v>
      </c>
      <c r="E135">
        <v>17</v>
      </c>
      <c r="H135">
        <v>279</v>
      </c>
      <c r="I135" t="s">
        <v>146</v>
      </c>
      <c r="J135" t="s">
        <v>141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64"/>
        <v>17:39:52.227</v>
      </c>
      <c r="T135" t="str">
        <f t="shared" si="65"/>
        <v>17:39:51.727</v>
      </c>
      <c r="U135" t="str">
        <f t="shared" si="68"/>
        <v>A9D612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126</v>
      </c>
      <c r="AG135">
        <v>0</v>
      </c>
      <c r="AH135">
        <v>0</v>
      </c>
      <c r="AI135">
        <v>2</v>
      </c>
      <c r="AJ135">
        <v>0</v>
      </c>
      <c r="AK135" t="s">
        <v>186</v>
      </c>
      <c r="AL135">
        <v>40.56324</v>
      </c>
      <c r="AM135" t="s">
        <v>187</v>
      </c>
      <c r="AN135">
        <v>-75.501908999999998</v>
      </c>
      <c r="AO135">
        <v>100</v>
      </c>
      <c r="AP135">
        <v>200</v>
      </c>
      <c r="AQ135" t="s">
        <v>129</v>
      </c>
      <c r="AR135">
        <v>-49</v>
      </c>
      <c r="AS135">
        <v>-29</v>
      </c>
      <c r="AT135">
        <v>0</v>
      </c>
      <c r="BB135">
        <v>1200</v>
      </c>
      <c r="BC135">
        <v>1</v>
      </c>
      <c r="BD135" t="str">
        <f t="shared" si="69"/>
        <v xml:space="preserve">N7329F  </v>
      </c>
      <c r="BE135">
        <v>1</v>
      </c>
      <c r="BG135">
        <v>0</v>
      </c>
      <c r="BH135">
        <v>0</v>
      </c>
      <c r="BI135">
        <v>0</v>
      </c>
      <c r="BJ135">
        <v>350</v>
      </c>
      <c r="BK135">
        <v>150</v>
      </c>
      <c r="BL135" t="s">
        <v>130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 t="shared" si="66"/>
        <v>17:39:52.234</v>
      </c>
      <c r="CF135">
        <v>234320432</v>
      </c>
      <c r="CS135">
        <v>2</v>
      </c>
      <c r="CT135">
        <v>2</v>
      </c>
      <c r="CU135">
        <v>0</v>
      </c>
      <c r="CV135">
        <v>2</v>
      </c>
      <c r="CW135">
        <v>0</v>
      </c>
      <c r="CX135">
        <v>4</v>
      </c>
      <c r="CY135">
        <v>7</v>
      </c>
      <c r="CZ135" t="s">
        <v>131</v>
      </c>
      <c r="DA135">
        <v>408</v>
      </c>
      <c r="DB135">
        <v>0</v>
      </c>
      <c r="DC135" t="s">
        <v>132</v>
      </c>
      <c r="DD135" t="s">
        <v>133</v>
      </c>
      <c r="DG135">
        <v>1455429</v>
      </c>
      <c r="DI135">
        <v>1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"09/28/2022 17:39:53.467"</f>
        <v>09/28/2022 17:39:53.467</v>
      </c>
      <c r="C136" t="str">
        <f t="shared" si="67"/>
        <v>FFDFD3C0</v>
      </c>
      <c r="D136" t="s">
        <v>139</v>
      </c>
      <c r="E136">
        <v>36</v>
      </c>
      <c r="H136">
        <v>123</v>
      </c>
      <c r="I136" t="s">
        <v>140</v>
      </c>
      <c r="J136" t="s">
        <v>141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ref="S136:S142" si="70">"17:39:53.273"</f>
        <v>17:39:53.273</v>
      </c>
      <c r="T136" t="str">
        <f t="shared" ref="T136:T142" si="71">"17:39:52.873"</f>
        <v>17:39:52.873</v>
      </c>
      <c r="U136" t="str">
        <f t="shared" si="68"/>
        <v>A9D612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126</v>
      </c>
      <c r="AG136">
        <v>0</v>
      </c>
      <c r="AH136">
        <v>0</v>
      </c>
      <c r="AI136">
        <v>2</v>
      </c>
      <c r="AJ136">
        <v>0</v>
      </c>
      <c r="AK136" t="s">
        <v>188</v>
      </c>
      <c r="AL136">
        <v>40.563110999999999</v>
      </c>
      <c r="AM136" t="s">
        <v>189</v>
      </c>
      <c r="AN136">
        <v>-75.502230999999995</v>
      </c>
      <c r="AO136">
        <v>100</v>
      </c>
      <c r="AP136">
        <v>200</v>
      </c>
      <c r="AQ136" t="s">
        <v>129</v>
      </c>
      <c r="AR136">
        <v>-50</v>
      </c>
      <c r="AS136">
        <v>-29</v>
      </c>
      <c r="AT136">
        <v>64</v>
      </c>
      <c r="BB136">
        <v>1200</v>
      </c>
      <c r="BC136">
        <v>1</v>
      </c>
      <c r="BD136" t="str">
        <f t="shared" si="69"/>
        <v xml:space="preserve">N7329F  </v>
      </c>
      <c r="BE136">
        <v>1</v>
      </c>
      <c r="BG136">
        <v>0</v>
      </c>
      <c r="BH136">
        <v>0</v>
      </c>
      <c r="BI136">
        <v>0</v>
      </c>
      <c r="BJ136">
        <v>350</v>
      </c>
      <c r="BK136">
        <v>150</v>
      </c>
      <c r="BL136" t="s">
        <v>130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 t="shared" ref="CE136:CE142" si="72">"17:39:53.278"</f>
        <v>17:39:53.278</v>
      </c>
      <c r="CF136">
        <v>277994690</v>
      </c>
      <c r="CS136">
        <v>2</v>
      </c>
      <c r="CT136">
        <v>2</v>
      </c>
      <c r="CU136">
        <v>0</v>
      </c>
      <c r="CV136">
        <v>2</v>
      </c>
      <c r="CW136">
        <v>0</v>
      </c>
      <c r="CX136">
        <v>3</v>
      </c>
      <c r="CY136">
        <v>7</v>
      </c>
      <c r="CZ136" t="s">
        <v>131</v>
      </c>
      <c r="DA136">
        <v>408</v>
      </c>
      <c r="DB136">
        <v>1</v>
      </c>
      <c r="DC136" t="s">
        <v>132</v>
      </c>
      <c r="DD136" t="s">
        <v>133</v>
      </c>
      <c r="DG136">
        <v>10807914</v>
      </c>
      <c r="DI136">
        <v>1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"09/28/2022 17:39:53.467"</f>
        <v>09/28/2022 17:39:53.467</v>
      </c>
      <c r="C137" t="str">
        <f t="shared" si="67"/>
        <v>FFDFD3C0</v>
      </c>
      <c r="D137" t="s">
        <v>142</v>
      </c>
      <c r="E137">
        <v>4</v>
      </c>
      <c r="F137">
        <v>1004</v>
      </c>
      <c r="G137" t="s">
        <v>143</v>
      </c>
      <c r="J137" t="s">
        <v>144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 t="shared" si="70"/>
        <v>17:39:53.273</v>
      </c>
      <c r="T137" t="str">
        <f t="shared" si="71"/>
        <v>17:39:52.873</v>
      </c>
      <c r="U137" t="str">
        <f t="shared" si="68"/>
        <v>A9D612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126</v>
      </c>
      <c r="AG137">
        <v>0</v>
      </c>
      <c r="AH137">
        <v>0</v>
      </c>
      <c r="AI137">
        <v>2</v>
      </c>
      <c r="AJ137">
        <v>0</v>
      </c>
      <c r="AK137" t="s">
        <v>188</v>
      </c>
      <c r="AL137">
        <v>40.563110999999999</v>
      </c>
      <c r="AM137" t="s">
        <v>189</v>
      </c>
      <c r="AN137">
        <v>-75.502230999999995</v>
      </c>
      <c r="AO137">
        <v>100</v>
      </c>
      <c r="AP137">
        <v>200</v>
      </c>
      <c r="AQ137" t="s">
        <v>129</v>
      </c>
      <c r="AR137">
        <v>-50</v>
      </c>
      <c r="AS137">
        <v>-29</v>
      </c>
      <c r="AT137">
        <v>64</v>
      </c>
      <c r="BB137">
        <v>1200</v>
      </c>
      <c r="BC137">
        <v>1</v>
      </c>
      <c r="BD137" t="str">
        <f t="shared" si="69"/>
        <v xml:space="preserve">N7329F  </v>
      </c>
      <c r="BE137">
        <v>1</v>
      </c>
      <c r="BG137">
        <v>0</v>
      </c>
      <c r="BH137">
        <v>0</v>
      </c>
      <c r="BI137">
        <v>0</v>
      </c>
      <c r="BJ137">
        <v>350</v>
      </c>
      <c r="BK137">
        <v>150</v>
      </c>
      <c r="BL137" t="s">
        <v>130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 t="shared" si="72"/>
        <v>17:39:53.278</v>
      </c>
      <c r="CF137">
        <v>277994690</v>
      </c>
      <c r="CS137">
        <v>2</v>
      </c>
      <c r="CT137">
        <v>2</v>
      </c>
      <c r="CU137">
        <v>0</v>
      </c>
      <c r="CV137">
        <v>2</v>
      </c>
      <c r="CW137">
        <v>0</v>
      </c>
      <c r="CX137">
        <v>3</v>
      </c>
      <c r="CY137">
        <v>7</v>
      </c>
      <c r="CZ137" t="s">
        <v>131</v>
      </c>
      <c r="DA137">
        <v>408</v>
      </c>
      <c r="DB137">
        <v>1</v>
      </c>
      <c r="DC137" t="s">
        <v>132</v>
      </c>
      <c r="DD137" t="s">
        <v>133</v>
      </c>
      <c r="DG137">
        <v>10807914</v>
      </c>
      <c r="DI137">
        <v>1</v>
      </c>
      <c r="DJ137">
        <v>0</v>
      </c>
      <c r="DK137">
        <v>1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"09/28/2022 17:39:53.467"</f>
        <v>09/28/2022 17:39:53.467</v>
      </c>
      <c r="C138" t="str">
        <f t="shared" si="67"/>
        <v>FFDFD3C0</v>
      </c>
      <c r="D138" t="s">
        <v>142</v>
      </c>
      <c r="E138">
        <v>3</v>
      </c>
      <c r="F138">
        <v>1003</v>
      </c>
      <c r="G138" t="s">
        <v>124</v>
      </c>
      <c r="J138" t="s">
        <v>144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 t="shared" si="70"/>
        <v>17:39:53.273</v>
      </c>
      <c r="T138" t="str">
        <f t="shared" si="71"/>
        <v>17:39:52.873</v>
      </c>
      <c r="U138" t="str">
        <f t="shared" si="68"/>
        <v>A9D612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126</v>
      </c>
      <c r="AG138">
        <v>0</v>
      </c>
      <c r="AH138">
        <v>0</v>
      </c>
      <c r="AI138">
        <v>2</v>
      </c>
      <c r="AJ138">
        <v>0</v>
      </c>
      <c r="AK138" t="s">
        <v>188</v>
      </c>
      <c r="AL138">
        <v>40.563110999999999</v>
      </c>
      <c r="AM138" t="s">
        <v>189</v>
      </c>
      <c r="AN138">
        <v>-75.502230999999995</v>
      </c>
      <c r="AO138">
        <v>100</v>
      </c>
      <c r="AP138">
        <v>200</v>
      </c>
      <c r="AQ138" t="s">
        <v>129</v>
      </c>
      <c r="AR138">
        <v>-50</v>
      </c>
      <c r="AS138">
        <v>-29</v>
      </c>
      <c r="AT138">
        <v>64</v>
      </c>
      <c r="BB138">
        <v>1200</v>
      </c>
      <c r="BC138">
        <v>1</v>
      </c>
      <c r="BD138" t="str">
        <f t="shared" si="69"/>
        <v xml:space="preserve">N7329F  </v>
      </c>
      <c r="BE138">
        <v>1</v>
      </c>
      <c r="BG138">
        <v>0</v>
      </c>
      <c r="BH138">
        <v>0</v>
      </c>
      <c r="BI138">
        <v>0</v>
      </c>
      <c r="BJ138">
        <v>350</v>
      </c>
      <c r="BK138">
        <v>150</v>
      </c>
      <c r="BL138" t="s">
        <v>130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 t="shared" si="72"/>
        <v>17:39:53.278</v>
      </c>
      <c r="CF138">
        <v>277994690</v>
      </c>
      <c r="CS138">
        <v>2</v>
      </c>
      <c r="CT138">
        <v>2</v>
      </c>
      <c r="CU138">
        <v>0</v>
      </c>
      <c r="CV138">
        <v>2</v>
      </c>
      <c r="CW138">
        <v>0</v>
      </c>
      <c r="CX138">
        <v>3</v>
      </c>
      <c r="CY138">
        <v>7</v>
      </c>
      <c r="CZ138" t="s">
        <v>131</v>
      </c>
      <c r="DA138">
        <v>408</v>
      </c>
      <c r="DB138">
        <v>1</v>
      </c>
      <c r="DC138" t="s">
        <v>132</v>
      </c>
      <c r="DD138" t="s">
        <v>133</v>
      </c>
      <c r="DG138">
        <v>10807914</v>
      </c>
      <c r="DI138">
        <v>1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"09/28/2022 17:39:53.498"</f>
        <v>09/28/2022 17:39:53.498</v>
      </c>
      <c r="C139" t="str">
        <f t="shared" si="67"/>
        <v>FFDFD3C0</v>
      </c>
      <c r="D139" t="s">
        <v>147</v>
      </c>
      <c r="E139">
        <v>38</v>
      </c>
      <c r="J139" t="s">
        <v>148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 t="shared" si="70"/>
        <v>17:39:53.273</v>
      </c>
      <c r="T139" t="str">
        <f t="shared" si="71"/>
        <v>17:39:52.873</v>
      </c>
      <c r="U139" t="str">
        <f t="shared" si="68"/>
        <v>A9D612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126</v>
      </c>
      <c r="AG139">
        <v>0</v>
      </c>
      <c r="AH139">
        <v>0</v>
      </c>
      <c r="AI139">
        <v>2</v>
      </c>
      <c r="AJ139">
        <v>0</v>
      </c>
      <c r="AK139" t="s">
        <v>188</v>
      </c>
      <c r="AL139">
        <v>40.563110999999999</v>
      </c>
      <c r="AM139" t="s">
        <v>189</v>
      </c>
      <c r="AN139">
        <v>-75.502230999999995</v>
      </c>
      <c r="AO139">
        <v>100</v>
      </c>
      <c r="AP139">
        <v>200</v>
      </c>
      <c r="AQ139" t="s">
        <v>129</v>
      </c>
      <c r="AR139">
        <v>-50</v>
      </c>
      <c r="AS139">
        <v>-29</v>
      </c>
      <c r="AT139">
        <v>64</v>
      </c>
      <c r="BB139">
        <v>1200</v>
      </c>
      <c r="BC139">
        <v>1</v>
      </c>
      <c r="BD139" t="str">
        <f t="shared" si="69"/>
        <v xml:space="preserve">N7329F  </v>
      </c>
      <c r="BE139">
        <v>1</v>
      </c>
      <c r="BG139">
        <v>0</v>
      </c>
      <c r="BH139">
        <v>0</v>
      </c>
      <c r="BI139">
        <v>0</v>
      </c>
      <c r="BJ139">
        <v>350</v>
      </c>
      <c r="BK139">
        <v>150</v>
      </c>
      <c r="BL139" t="s">
        <v>130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 t="shared" si="72"/>
        <v>17:39:53.278</v>
      </c>
      <c r="CF139">
        <v>277994690</v>
      </c>
      <c r="CS139">
        <v>2</v>
      </c>
      <c r="CT139">
        <v>2</v>
      </c>
      <c r="CU139">
        <v>0</v>
      </c>
      <c r="CV139">
        <v>2</v>
      </c>
      <c r="CW139">
        <v>0</v>
      </c>
      <c r="CX139">
        <v>3</v>
      </c>
      <c r="CY139">
        <v>7</v>
      </c>
      <c r="CZ139" t="s">
        <v>131</v>
      </c>
      <c r="DA139">
        <v>408</v>
      </c>
      <c r="DB139">
        <v>1</v>
      </c>
      <c r="DC139" t="s">
        <v>132</v>
      </c>
      <c r="DD139" t="s">
        <v>133</v>
      </c>
      <c r="DG139">
        <v>10807914</v>
      </c>
      <c r="DI139">
        <v>1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"09/28/2022 17:39:53.513"</f>
        <v>09/28/2022 17:39:53.513</v>
      </c>
      <c r="C140" t="str">
        <f t="shared" si="67"/>
        <v>FFDFD3C0</v>
      </c>
      <c r="D140" t="s">
        <v>134</v>
      </c>
      <c r="E140">
        <v>1</v>
      </c>
      <c r="F140">
        <v>3001</v>
      </c>
      <c r="G140" t="s">
        <v>135</v>
      </c>
      <c r="J140" t="s">
        <v>136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 t="shared" si="70"/>
        <v>17:39:53.273</v>
      </c>
      <c r="T140" t="str">
        <f t="shared" si="71"/>
        <v>17:39:52.873</v>
      </c>
      <c r="U140" t="str">
        <f t="shared" si="68"/>
        <v>A9D612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126</v>
      </c>
      <c r="AG140">
        <v>0</v>
      </c>
      <c r="AH140">
        <v>0</v>
      </c>
      <c r="AI140">
        <v>2</v>
      </c>
      <c r="AJ140">
        <v>0</v>
      </c>
      <c r="AK140" t="s">
        <v>188</v>
      </c>
      <c r="AL140">
        <v>40.563110999999999</v>
      </c>
      <c r="AM140" t="s">
        <v>189</v>
      </c>
      <c r="AN140">
        <v>-75.502230999999995</v>
      </c>
      <c r="AO140">
        <v>100</v>
      </c>
      <c r="AP140">
        <v>200</v>
      </c>
      <c r="AQ140" t="s">
        <v>129</v>
      </c>
      <c r="AR140">
        <v>-50</v>
      </c>
      <c r="AS140">
        <v>-29</v>
      </c>
      <c r="AT140">
        <v>64</v>
      </c>
      <c r="BB140">
        <v>1200</v>
      </c>
      <c r="BC140">
        <v>1</v>
      </c>
      <c r="BD140" t="str">
        <f t="shared" si="69"/>
        <v xml:space="preserve">N7329F  </v>
      </c>
      <c r="BE140">
        <v>1</v>
      </c>
      <c r="BG140">
        <v>0</v>
      </c>
      <c r="BH140">
        <v>0</v>
      </c>
      <c r="BI140">
        <v>0</v>
      </c>
      <c r="BJ140">
        <v>350</v>
      </c>
      <c r="BK140">
        <v>150</v>
      </c>
      <c r="BL140" t="s">
        <v>130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 t="shared" si="72"/>
        <v>17:39:53.278</v>
      </c>
      <c r="CF140">
        <v>277994690</v>
      </c>
      <c r="CS140">
        <v>2</v>
      </c>
      <c r="CT140">
        <v>2</v>
      </c>
      <c r="CU140">
        <v>0</v>
      </c>
      <c r="CV140">
        <v>2</v>
      </c>
      <c r="CW140">
        <v>0</v>
      </c>
      <c r="CX140">
        <v>3</v>
      </c>
      <c r="CY140">
        <v>7</v>
      </c>
      <c r="CZ140" t="s">
        <v>131</v>
      </c>
      <c r="DA140">
        <v>408</v>
      </c>
      <c r="DB140">
        <v>1</v>
      </c>
      <c r="DC140" t="s">
        <v>132</v>
      </c>
      <c r="DD140" t="s">
        <v>133</v>
      </c>
      <c r="DG140">
        <v>10807914</v>
      </c>
      <c r="DI140">
        <v>1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"09/28/2022 17:39:53.513"</f>
        <v>09/28/2022 17:39:53.513</v>
      </c>
      <c r="C141" t="str">
        <f t="shared" si="67"/>
        <v>FFDFD3C0</v>
      </c>
      <c r="D141" t="s">
        <v>145</v>
      </c>
      <c r="E141">
        <v>16</v>
      </c>
      <c r="H141">
        <v>278</v>
      </c>
      <c r="I141" t="s">
        <v>149</v>
      </c>
      <c r="J141" t="s">
        <v>141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 t="shared" si="70"/>
        <v>17:39:53.273</v>
      </c>
      <c r="T141" t="str">
        <f t="shared" si="71"/>
        <v>17:39:52.873</v>
      </c>
      <c r="U141" t="str">
        <f t="shared" si="68"/>
        <v>A9D612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126</v>
      </c>
      <c r="AG141">
        <v>0</v>
      </c>
      <c r="AH141">
        <v>0</v>
      </c>
      <c r="AI141">
        <v>2</v>
      </c>
      <c r="AJ141">
        <v>0</v>
      </c>
      <c r="AK141" t="s">
        <v>188</v>
      </c>
      <c r="AL141">
        <v>40.563110999999999</v>
      </c>
      <c r="AM141" t="s">
        <v>189</v>
      </c>
      <c r="AN141">
        <v>-75.502230999999995</v>
      </c>
      <c r="AO141">
        <v>100</v>
      </c>
      <c r="AP141">
        <v>200</v>
      </c>
      <c r="AQ141" t="s">
        <v>129</v>
      </c>
      <c r="AR141">
        <v>-50</v>
      </c>
      <c r="AS141">
        <v>-29</v>
      </c>
      <c r="AT141">
        <v>64</v>
      </c>
      <c r="BB141">
        <v>1200</v>
      </c>
      <c r="BC141">
        <v>1</v>
      </c>
      <c r="BD141" t="str">
        <f t="shared" si="69"/>
        <v xml:space="preserve">N7329F  </v>
      </c>
      <c r="BE141">
        <v>1</v>
      </c>
      <c r="BG141">
        <v>0</v>
      </c>
      <c r="BH141">
        <v>0</v>
      </c>
      <c r="BI141">
        <v>0</v>
      </c>
      <c r="BJ141">
        <v>350</v>
      </c>
      <c r="BK141">
        <v>150</v>
      </c>
      <c r="BL141" t="s">
        <v>130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 t="shared" si="72"/>
        <v>17:39:53.278</v>
      </c>
      <c r="CF141">
        <v>277994690</v>
      </c>
      <c r="CS141">
        <v>2</v>
      </c>
      <c r="CT141">
        <v>2</v>
      </c>
      <c r="CU141">
        <v>0</v>
      </c>
      <c r="CV141">
        <v>2</v>
      </c>
      <c r="CW141">
        <v>0</v>
      </c>
      <c r="CX141">
        <v>3</v>
      </c>
      <c r="CY141">
        <v>7</v>
      </c>
      <c r="CZ141" t="s">
        <v>131</v>
      </c>
      <c r="DA141">
        <v>408</v>
      </c>
      <c r="DB141">
        <v>1</v>
      </c>
      <c r="DC141" t="s">
        <v>132</v>
      </c>
      <c r="DD141" t="s">
        <v>133</v>
      </c>
      <c r="DG141">
        <v>10807914</v>
      </c>
      <c r="DI141">
        <v>1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"09/28/2022 17:39:53.513"</f>
        <v>09/28/2022 17:39:53.513</v>
      </c>
      <c r="C142" t="str">
        <f t="shared" si="67"/>
        <v>FFDFD3C0</v>
      </c>
      <c r="D142" t="s">
        <v>145</v>
      </c>
      <c r="E142">
        <v>17</v>
      </c>
      <c r="H142">
        <v>279</v>
      </c>
      <c r="I142" t="s">
        <v>146</v>
      </c>
      <c r="J142" t="s">
        <v>141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 t="shared" si="70"/>
        <v>17:39:53.273</v>
      </c>
      <c r="T142" t="str">
        <f t="shared" si="71"/>
        <v>17:39:52.873</v>
      </c>
      <c r="U142" t="str">
        <f t="shared" si="68"/>
        <v>A9D612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126</v>
      </c>
      <c r="AG142">
        <v>0</v>
      </c>
      <c r="AH142">
        <v>0</v>
      </c>
      <c r="AI142">
        <v>2</v>
      </c>
      <c r="AJ142">
        <v>0</v>
      </c>
      <c r="AK142" t="s">
        <v>188</v>
      </c>
      <c r="AL142">
        <v>40.563110999999999</v>
      </c>
      <c r="AM142" t="s">
        <v>189</v>
      </c>
      <c r="AN142">
        <v>-75.502230999999995</v>
      </c>
      <c r="AO142">
        <v>100</v>
      </c>
      <c r="AP142">
        <v>200</v>
      </c>
      <c r="AQ142" t="s">
        <v>129</v>
      </c>
      <c r="AR142">
        <v>-50</v>
      </c>
      <c r="AS142">
        <v>-29</v>
      </c>
      <c r="AT142">
        <v>64</v>
      </c>
      <c r="BB142">
        <v>1200</v>
      </c>
      <c r="BC142">
        <v>1</v>
      </c>
      <c r="BD142" t="str">
        <f t="shared" si="69"/>
        <v xml:space="preserve">N7329F  </v>
      </c>
      <c r="BE142">
        <v>1</v>
      </c>
      <c r="BG142">
        <v>0</v>
      </c>
      <c r="BH142">
        <v>0</v>
      </c>
      <c r="BI142">
        <v>0</v>
      </c>
      <c r="BJ142">
        <v>350</v>
      </c>
      <c r="BK142">
        <v>150</v>
      </c>
      <c r="BL142" t="s">
        <v>130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 t="shared" si="72"/>
        <v>17:39:53.278</v>
      </c>
      <c r="CF142">
        <v>277994690</v>
      </c>
      <c r="CS142">
        <v>2</v>
      </c>
      <c r="CT142">
        <v>2</v>
      </c>
      <c r="CU142">
        <v>0</v>
      </c>
      <c r="CV142">
        <v>2</v>
      </c>
      <c r="CW142">
        <v>0</v>
      </c>
      <c r="CX142">
        <v>3</v>
      </c>
      <c r="CY142">
        <v>7</v>
      </c>
      <c r="CZ142" t="s">
        <v>131</v>
      </c>
      <c r="DA142">
        <v>408</v>
      </c>
      <c r="DB142">
        <v>1</v>
      </c>
      <c r="DC142" t="s">
        <v>132</v>
      </c>
      <c r="DD142" t="s">
        <v>133</v>
      </c>
      <c r="DG142">
        <v>10807914</v>
      </c>
      <c r="DI142">
        <v>1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"09/28/2022 17:39:54.560"</f>
        <v>09/28/2022 17:39:54.560</v>
      </c>
      <c r="C143" t="str">
        <f t="shared" si="67"/>
        <v>FFDFD3C0</v>
      </c>
      <c r="D143" t="s">
        <v>134</v>
      </c>
      <c r="E143">
        <v>1</v>
      </c>
      <c r="F143">
        <v>3001</v>
      </c>
      <c r="G143" t="s">
        <v>135</v>
      </c>
      <c r="J143" t="s">
        <v>136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 t="shared" ref="S143:S149" si="73">"17:39:54.367"</f>
        <v>17:39:54.367</v>
      </c>
      <c r="T143" t="str">
        <f t="shared" ref="T143:T149" si="74">"17:39:53.867"</f>
        <v>17:39:53.867</v>
      </c>
      <c r="U143" t="str">
        <f t="shared" si="68"/>
        <v>A9D612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125</v>
      </c>
      <c r="AG143">
        <v>0</v>
      </c>
      <c r="AH143">
        <v>3</v>
      </c>
      <c r="AI143">
        <v>2</v>
      </c>
      <c r="AJ143">
        <v>0</v>
      </c>
      <c r="AK143" t="s">
        <v>190</v>
      </c>
      <c r="AL143">
        <v>40.562939999999998</v>
      </c>
      <c r="AM143" t="s">
        <v>191</v>
      </c>
      <c r="AN143">
        <v>-75.502553000000006</v>
      </c>
      <c r="AO143">
        <v>100</v>
      </c>
      <c r="AP143">
        <v>300</v>
      </c>
      <c r="AQ143" t="s">
        <v>129</v>
      </c>
      <c r="AR143">
        <v>-49</v>
      </c>
      <c r="AS143">
        <v>-29</v>
      </c>
      <c r="AT143">
        <v>192</v>
      </c>
      <c r="BB143">
        <v>1200</v>
      </c>
      <c r="BC143">
        <v>1</v>
      </c>
      <c r="BD143" t="str">
        <f t="shared" si="69"/>
        <v xml:space="preserve">N7329F  </v>
      </c>
      <c r="BE143">
        <v>1</v>
      </c>
      <c r="BG143">
        <v>0</v>
      </c>
      <c r="BH143">
        <v>0</v>
      </c>
      <c r="BI143">
        <v>0</v>
      </c>
      <c r="BJ143">
        <v>350</v>
      </c>
      <c r="BK143">
        <v>50</v>
      </c>
      <c r="BL143" t="s">
        <v>192</v>
      </c>
      <c r="BM143">
        <v>1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t="str">
        <f t="shared" ref="CE143:CE149" si="75">"17:39:54.371"</f>
        <v>17:39:54.371</v>
      </c>
      <c r="CF143">
        <v>370821548</v>
      </c>
      <c r="CS143">
        <v>3</v>
      </c>
      <c r="CT143">
        <v>2</v>
      </c>
      <c r="CU143">
        <v>0</v>
      </c>
      <c r="CV143">
        <v>2</v>
      </c>
      <c r="CW143">
        <v>0</v>
      </c>
      <c r="CX143">
        <v>5</v>
      </c>
      <c r="CY143">
        <v>7</v>
      </c>
      <c r="CZ143" t="s">
        <v>131</v>
      </c>
      <c r="DA143">
        <v>408</v>
      </c>
      <c r="DB143">
        <v>0</v>
      </c>
      <c r="DC143" t="s">
        <v>132</v>
      </c>
      <c r="DD143" t="s">
        <v>133</v>
      </c>
      <c r="DG143">
        <v>1458681</v>
      </c>
      <c r="DI143">
        <v>1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"09/28/2022 17:39:54.560"</f>
        <v>09/28/2022 17:39:54.560</v>
      </c>
      <c r="C144" t="str">
        <f t="shared" si="67"/>
        <v>FFDFD3C0</v>
      </c>
      <c r="D144" t="s">
        <v>145</v>
      </c>
      <c r="E144">
        <v>17</v>
      </c>
      <c r="H144">
        <v>279</v>
      </c>
      <c r="I144" t="s">
        <v>146</v>
      </c>
      <c r="J144" t="s">
        <v>141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 t="shared" si="73"/>
        <v>17:39:54.367</v>
      </c>
      <c r="T144" t="str">
        <f t="shared" si="74"/>
        <v>17:39:53.867</v>
      </c>
      <c r="U144" t="str">
        <f t="shared" si="68"/>
        <v>A9D612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125</v>
      </c>
      <c r="AG144">
        <v>0</v>
      </c>
      <c r="AH144">
        <v>3</v>
      </c>
      <c r="AI144">
        <v>2</v>
      </c>
      <c r="AJ144">
        <v>0</v>
      </c>
      <c r="AK144" t="s">
        <v>190</v>
      </c>
      <c r="AL144">
        <v>40.562939999999998</v>
      </c>
      <c r="AM144" t="s">
        <v>191</v>
      </c>
      <c r="AN144">
        <v>-75.502553000000006</v>
      </c>
      <c r="AO144">
        <v>100</v>
      </c>
      <c r="AP144">
        <v>300</v>
      </c>
      <c r="AQ144" t="s">
        <v>129</v>
      </c>
      <c r="AR144">
        <v>-49</v>
      </c>
      <c r="AS144">
        <v>-29</v>
      </c>
      <c r="AT144">
        <v>192</v>
      </c>
      <c r="BB144">
        <v>1200</v>
      </c>
      <c r="BC144">
        <v>1</v>
      </c>
      <c r="BD144" t="str">
        <f t="shared" si="69"/>
        <v xml:space="preserve">N7329F  </v>
      </c>
      <c r="BE144">
        <v>1</v>
      </c>
      <c r="BG144">
        <v>0</v>
      </c>
      <c r="BH144">
        <v>0</v>
      </c>
      <c r="BI144">
        <v>0</v>
      </c>
      <c r="BJ144">
        <v>350</v>
      </c>
      <c r="BK144">
        <v>50</v>
      </c>
      <c r="BL144" t="s">
        <v>192</v>
      </c>
      <c r="BM144">
        <v>1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t="str">
        <f t="shared" si="75"/>
        <v>17:39:54.371</v>
      </c>
      <c r="CF144">
        <v>370821548</v>
      </c>
      <c r="CS144">
        <v>3</v>
      </c>
      <c r="CT144">
        <v>2</v>
      </c>
      <c r="CU144">
        <v>0</v>
      </c>
      <c r="CV144">
        <v>2</v>
      </c>
      <c r="CW144">
        <v>0</v>
      </c>
      <c r="CX144">
        <v>5</v>
      </c>
      <c r="CY144">
        <v>7</v>
      </c>
      <c r="CZ144" t="s">
        <v>131</v>
      </c>
      <c r="DA144">
        <v>408</v>
      </c>
      <c r="DB144">
        <v>0</v>
      </c>
      <c r="DC144" t="s">
        <v>132</v>
      </c>
      <c r="DD144" t="s">
        <v>133</v>
      </c>
      <c r="DG144">
        <v>1458681</v>
      </c>
      <c r="DI144">
        <v>1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"09/28/2022 17:39:54.606"</f>
        <v>09/28/2022 17:39:54.606</v>
      </c>
      <c r="C145" t="str">
        <f t="shared" si="67"/>
        <v>FFDFD3C0</v>
      </c>
      <c r="D145" t="s">
        <v>145</v>
      </c>
      <c r="E145">
        <v>16</v>
      </c>
      <c r="H145">
        <v>278</v>
      </c>
      <c r="I145" t="s">
        <v>149</v>
      </c>
      <c r="J145" t="s">
        <v>141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si="73"/>
        <v>17:39:54.367</v>
      </c>
      <c r="T145" t="str">
        <f t="shared" si="74"/>
        <v>17:39:53.867</v>
      </c>
      <c r="U145" t="str">
        <f t="shared" si="68"/>
        <v>A9D612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125</v>
      </c>
      <c r="AG145">
        <v>0</v>
      </c>
      <c r="AH145">
        <v>3</v>
      </c>
      <c r="AI145">
        <v>2</v>
      </c>
      <c r="AJ145">
        <v>0</v>
      </c>
      <c r="AK145" t="s">
        <v>190</v>
      </c>
      <c r="AL145">
        <v>40.562939999999998</v>
      </c>
      <c r="AM145" t="s">
        <v>191</v>
      </c>
      <c r="AN145">
        <v>-75.502553000000006</v>
      </c>
      <c r="AO145">
        <v>100</v>
      </c>
      <c r="AP145">
        <v>300</v>
      </c>
      <c r="AQ145" t="s">
        <v>129</v>
      </c>
      <c r="AR145">
        <v>-49</v>
      </c>
      <c r="AS145">
        <v>-29</v>
      </c>
      <c r="AT145">
        <v>192</v>
      </c>
      <c r="BB145">
        <v>1200</v>
      </c>
      <c r="BC145">
        <v>1</v>
      </c>
      <c r="BD145" t="str">
        <f t="shared" si="69"/>
        <v xml:space="preserve">N7329F  </v>
      </c>
      <c r="BE145">
        <v>1</v>
      </c>
      <c r="BG145">
        <v>0</v>
      </c>
      <c r="BH145">
        <v>0</v>
      </c>
      <c r="BI145">
        <v>0</v>
      </c>
      <c r="BJ145">
        <v>350</v>
      </c>
      <c r="BK145">
        <v>50</v>
      </c>
      <c r="BL145" t="s">
        <v>192</v>
      </c>
      <c r="BM145">
        <v>1</v>
      </c>
      <c r="BN145">
        <v>1</v>
      </c>
      <c r="BO145">
        <v>1</v>
      </c>
      <c r="BP145">
        <v>0</v>
      </c>
      <c r="BS145">
        <v>0</v>
      </c>
      <c r="BT145">
        <v>0</v>
      </c>
      <c r="BU145">
        <v>0</v>
      </c>
      <c r="CE145" t="str">
        <f t="shared" si="75"/>
        <v>17:39:54.371</v>
      </c>
      <c r="CF145">
        <v>370821548</v>
      </c>
      <c r="CS145">
        <v>3</v>
      </c>
      <c r="CT145">
        <v>2</v>
      </c>
      <c r="CU145">
        <v>0</v>
      </c>
      <c r="CV145">
        <v>2</v>
      </c>
      <c r="CW145">
        <v>0</v>
      </c>
      <c r="CX145">
        <v>5</v>
      </c>
      <c r="CY145">
        <v>7</v>
      </c>
      <c r="CZ145" t="s">
        <v>131</v>
      </c>
      <c r="DA145">
        <v>408</v>
      </c>
      <c r="DB145">
        <v>0</v>
      </c>
      <c r="DC145" t="s">
        <v>132</v>
      </c>
      <c r="DD145" t="s">
        <v>133</v>
      </c>
      <c r="DG145">
        <v>1458681</v>
      </c>
      <c r="DI145">
        <v>1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"09/28/2022 17:39:54.606"</f>
        <v>09/28/2022 17:39:54.606</v>
      </c>
      <c r="C146" t="str">
        <f t="shared" si="67"/>
        <v>FFDFD3C0</v>
      </c>
      <c r="D146" t="s">
        <v>139</v>
      </c>
      <c r="E146">
        <v>36</v>
      </c>
      <c r="H146">
        <v>123</v>
      </c>
      <c r="I146" t="s">
        <v>140</v>
      </c>
      <c r="J146" t="s">
        <v>141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73"/>
        <v>17:39:54.367</v>
      </c>
      <c r="T146" t="str">
        <f t="shared" si="74"/>
        <v>17:39:53.867</v>
      </c>
      <c r="U146" t="str">
        <f t="shared" si="68"/>
        <v>A9D612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125</v>
      </c>
      <c r="AG146">
        <v>0</v>
      </c>
      <c r="AH146">
        <v>3</v>
      </c>
      <c r="AI146">
        <v>2</v>
      </c>
      <c r="AJ146">
        <v>0</v>
      </c>
      <c r="AK146" t="s">
        <v>190</v>
      </c>
      <c r="AL146">
        <v>40.562939999999998</v>
      </c>
      <c r="AM146" t="s">
        <v>191</v>
      </c>
      <c r="AN146">
        <v>-75.502553000000006</v>
      </c>
      <c r="AO146">
        <v>100</v>
      </c>
      <c r="AP146">
        <v>300</v>
      </c>
      <c r="AQ146" t="s">
        <v>129</v>
      </c>
      <c r="AR146">
        <v>-49</v>
      </c>
      <c r="AS146">
        <v>-29</v>
      </c>
      <c r="AT146">
        <v>192</v>
      </c>
      <c r="BB146">
        <v>1200</v>
      </c>
      <c r="BC146">
        <v>1</v>
      </c>
      <c r="BD146" t="str">
        <f t="shared" si="69"/>
        <v xml:space="preserve">N7329F  </v>
      </c>
      <c r="BE146">
        <v>1</v>
      </c>
      <c r="BG146">
        <v>0</v>
      </c>
      <c r="BH146">
        <v>0</v>
      </c>
      <c r="BI146">
        <v>0</v>
      </c>
      <c r="BJ146">
        <v>350</v>
      </c>
      <c r="BK146">
        <v>50</v>
      </c>
      <c r="BL146" t="s">
        <v>192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 t="shared" si="75"/>
        <v>17:39:54.371</v>
      </c>
      <c r="CF146">
        <v>370821548</v>
      </c>
      <c r="CS146">
        <v>3</v>
      </c>
      <c r="CT146">
        <v>2</v>
      </c>
      <c r="CU146">
        <v>0</v>
      </c>
      <c r="CV146">
        <v>2</v>
      </c>
      <c r="CW146">
        <v>0</v>
      </c>
      <c r="CX146">
        <v>5</v>
      </c>
      <c r="CY146">
        <v>7</v>
      </c>
      <c r="CZ146" t="s">
        <v>131</v>
      </c>
      <c r="DA146">
        <v>408</v>
      </c>
      <c r="DB146">
        <v>0</v>
      </c>
      <c r="DC146" t="s">
        <v>132</v>
      </c>
      <c r="DD146" t="s">
        <v>133</v>
      </c>
      <c r="DG146">
        <v>1458681</v>
      </c>
      <c r="DI146">
        <v>1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"09/28/2022 17:39:54.606"</f>
        <v>09/28/2022 17:39:54.606</v>
      </c>
      <c r="C147" t="str">
        <f t="shared" si="67"/>
        <v>FFDFD3C0</v>
      </c>
      <c r="D147" t="s">
        <v>142</v>
      </c>
      <c r="E147">
        <v>4</v>
      </c>
      <c r="F147">
        <v>1004</v>
      </c>
      <c r="G147" t="s">
        <v>143</v>
      </c>
      <c r="J147" t="s">
        <v>144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73"/>
        <v>17:39:54.367</v>
      </c>
      <c r="T147" t="str">
        <f t="shared" si="74"/>
        <v>17:39:53.867</v>
      </c>
      <c r="U147" t="str">
        <f t="shared" si="68"/>
        <v>A9D612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125</v>
      </c>
      <c r="AG147">
        <v>0</v>
      </c>
      <c r="AH147">
        <v>3</v>
      </c>
      <c r="AI147">
        <v>2</v>
      </c>
      <c r="AJ147">
        <v>0</v>
      </c>
      <c r="AK147" t="s">
        <v>190</v>
      </c>
      <c r="AL147">
        <v>40.562939999999998</v>
      </c>
      <c r="AM147" t="s">
        <v>191</v>
      </c>
      <c r="AN147">
        <v>-75.502553000000006</v>
      </c>
      <c r="AO147">
        <v>100</v>
      </c>
      <c r="AP147">
        <v>300</v>
      </c>
      <c r="AQ147" t="s">
        <v>129</v>
      </c>
      <c r="AR147">
        <v>-49</v>
      </c>
      <c r="AS147">
        <v>-29</v>
      </c>
      <c r="AT147">
        <v>192</v>
      </c>
      <c r="BB147">
        <v>1200</v>
      </c>
      <c r="BC147">
        <v>1</v>
      </c>
      <c r="BD147" t="str">
        <f t="shared" si="69"/>
        <v xml:space="preserve">N7329F  </v>
      </c>
      <c r="BE147">
        <v>1</v>
      </c>
      <c r="BG147">
        <v>0</v>
      </c>
      <c r="BH147">
        <v>0</v>
      </c>
      <c r="BI147">
        <v>0</v>
      </c>
      <c r="BJ147">
        <v>350</v>
      </c>
      <c r="BK147">
        <v>50</v>
      </c>
      <c r="BL147" t="s">
        <v>192</v>
      </c>
      <c r="BM147">
        <v>1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t="str">
        <f t="shared" si="75"/>
        <v>17:39:54.371</v>
      </c>
      <c r="CF147">
        <v>370821548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5</v>
      </c>
      <c r="CY147">
        <v>7</v>
      </c>
      <c r="CZ147" t="s">
        <v>131</v>
      </c>
      <c r="DA147">
        <v>408</v>
      </c>
      <c r="DB147">
        <v>0</v>
      </c>
      <c r="DC147" t="s">
        <v>132</v>
      </c>
      <c r="DD147" t="s">
        <v>133</v>
      </c>
      <c r="DG147">
        <v>1458681</v>
      </c>
      <c r="DI147">
        <v>1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"09/28/2022 17:39:54.606"</f>
        <v>09/28/2022 17:39:54.606</v>
      </c>
      <c r="C148" t="str">
        <f t="shared" si="67"/>
        <v>FFDFD3C0</v>
      </c>
      <c r="D148" t="s">
        <v>142</v>
      </c>
      <c r="E148">
        <v>3</v>
      </c>
      <c r="F148">
        <v>1003</v>
      </c>
      <c r="G148" t="s">
        <v>124</v>
      </c>
      <c r="J148" t="s">
        <v>144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73"/>
        <v>17:39:54.367</v>
      </c>
      <c r="T148" t="str">
        <f t="shared" si="74"/>
        <v>17:39:53.867</v>
      </c>
      <c r="U148" t="str">
        <f t="shared" si="68"/>
        <v>A9D612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125</v>
      </c>
      <c r="AG148">
        <v>0</v>
      </c>
      <c r="AH148">
        <v>3</v>
      </c>
      <c r="AI148">
        <v>2</v>
      </c>
      <c r="AJ148">
        <v>0</v>
      </c>
      <c r="AK148" t="s">
        <v>190</v>
      </c>
      <c r="AL148">
        <v>40.562939999999998</v>
      </c>
      <c r="AM148" t="s">
        <v>191</v>
      </c>
      <c r="AN148">
        <v>-75.502553000000006</v>
      </c>
      <c r="AO148">
        <v>100</v>
      </c>
      <c r="AP148">
        <v>300</v>
      </c>
      <c r="AQ148" t="s">
        <v>129</v>
      </c>
      <c r="AR148">
        <v>-49</v>
      </c>
      <c r="AS148">
        <v>-29</v>
      </c>
      <c r="AT148">
        <v>192</v>
      </c>
      <c r="BB148">
        <v>1200</v>
      </c>
      <c r="BC148">
        <v>1</v>
      </c>
      <c r="BD148" t="str">
        <f t="shared" si="69"/>
        <v xml:space="preserve">N7329F  </v>
      </c>
      <c r="BE148">
        <v>1</v>
      </c>
      <c r="BG148">
        <v>0</v>
      </c>
      <c r="BH148">
        <v>0</v>
      </c>
      <c r="BI148">
        <v>0</v>
      </c>
      <c r="BJ148">
        <v>350</v>
      </c>
      <c r="BK148">
        <v>50</v>
      </c>
      <c r="BL148" t="s">
        <v>192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 t="shared" si="75"/>
        <v>17:39:54.371</v>
      </c>
      <c r="CF148">
        <v>370821548</v>
      </c>
      <c r="CS148">
        <v>3</v>
      </c>
      <c r="CT148">
        <v>2</v>
      </c>
      <c r="CU148">
        <v>0</v>
      </c>
      <c r="CV148">
        <v>2</v>
      </c>
      <c r="CW148">
        <v>0</v>
      </c>
      <c r="CX148">
        <v>5</v>
      </c>
      <c r="CY148">
        <v>7</v>
      </c>
      <c r="CZ148" t="s">
        <v>131</v>
      </c>
      <c r="DA148">
        <v>408</v>
      </c>
      <c r="DB148">
        <v>0</v>
      </c>
      <c r="DC148" t="s">
        <v>132</v>
      </c>
      <c r="DD148" t="s">
        <v>133</v>
      </c>
      <c r="DG148">
        <v>1458681</v>
      </c>
      <c r="DI148">
        <v>1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"09/28/2022 17:39:54.606"</f>
        <v>09/28/2022 17:39:54.606</v>
      </c>
      <c r="C149" t="str">
        <f t="shared" si="67"/>
        <v>FFDFD3C0</v>
      </c>
      <c r="D149" t="s">
        <v>147</v>
      </c>
      <c r="E149">
        <v>38</v>
      </c>
      <c r="J149" t="s">
        <v>148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73"/>
        <v>17:39:54.367</v>
      </c>
      <c r="T149" t="str">
        <f t="shared" si="74"/>
        <v>17:39:53.867</v>
      </c>
      <c r="U149" t="str">
        <f t="shared" si="68"/>
        <v>A9D612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125</v>
      </c>
      <c r="AG149">
        <v>0</v>
      </c>
      <c r="AH149">
        <v>3</v>
      </c>
      <c r="AI149">
        <v>2</v>
      </c>
      <c r="AJ149">
        <v>0</v>
      </c>
      <c r="AK149" t="s">
        <v>190</v>
      </c>
      <c r="AL149">
        <v>40.562939999999998</v>
      </c>
      <c r="AM149" t="s">
        <v>191</v>
      </c>
      <c r="AN149">
        <v>-75.502553000000006</v>
      </c>
      <c r="AO149">
        <v>100</v>
      </c>
      <c r="AP149">
        <v>300</v>
      </c>
      <c r="AQ149" t="s">
        <v>129</v>
      </c>
      <c r="AR149">
        <v>-49</v>
      </c>
      <c r="AS149">
        <v>-29</v>
      </c>
      <c r="AT149">
        <v>192</v>
      </c>
      <c r="BB149">
        <v>1200</v>
      </c>
      <c r="BC149">
        <v>1</v>
      </c>
      <c r="BD149" t="str">
        <f t="shared" si="69"/>
        <v xml:space="preserve">N7329F  </v>
      </c>
      <c r="BE149">
        <v>1</v>
      </c>
      <c r="BG149">
        <v>0</v>
      </c>
      <c r="BH149">
        <v>0</v>
      </c>
      <c r="BI149">
        <v>0</v>
      </c>
      <c r="BJ149">
        <v>350</v>
      </c>
      <c r="BK149">
        <v>50</v>
      </c>
      <c r="BL149" t="s">
        <v>192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 t="shared" si="75"/>
        <v>17:39:54.371</v>
      </c>
      <c r="CF149">
        <v>370821548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5</v>
      </c>
      <c r="CY149">
        <v>7</v>
      </c>
      <c r="CZ149" t="s">
        <v>131</v>
      </c>
      <c r="DA149">
        <v>408</v>
      </c>
      <c r="DB149">
        <v>0</v>
      </c>
      <c r="DC149" t="s">
        <v>132</v>
      </c>
      <c r="DD149" t="s">
        <v>133</v>
      </c>
      <c r="DG149">
        <v>1458681</v>
      </c>
      <c r="DI149">
        <v>1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"09/28/2022 17:39:55.575"</f>
        <v>09/28/2022 17:39:55.575</v>
      </c>
      <c r="C150" t="str">
        <f t="shared" si="67"/>
        <v>FFDFD3C0</v>
      </c>
      <c r="D150" t="s">
        <v>145</v>
      </c>
      <c r="E150">
        <v>17</v>
      </c>
      <c r="H150">
        <v>279</v>
      </c>
      <c r="I150" t="s">
        <v>146</v>
      </c>
      <c r="J150" t="s">
        <v>141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ref="S150:S156" si="76">"17:39:55.398"</f>
        <v>17:39:55.398</v>
      </c>
      <c r="T150" t="str">
        <f t="shared" ref="T150:T156" si="77">"17:39:54.998"</f>
        <v>17:39:54.998</v>
      </c>
      <c r="U150" t="str">
        <f t="shared" si="68"/>
        <v>A9D612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125</v>
      </c>
      <c r="AG150">
        <v>0</v>
      </c>
      <c r="AH150">
        <v>3</v>
      </c>
      <c r="AI150">
        <v>2</v>
      </c>
      <c r="AJ150">
        <v>0</v>
      </c>
      <c r="AK150" t="s">
        <v>193</v>
      </c>
      <c r="AL150">
        <v>40.562811000000004</v>
      </c>
      <c r="AM150" t="s">
        <v>194</v>
      </c>
      <c r="AN150">
        <v>-75.502875000000003</v>
      </c>
      <c r="AO150">
        <v>100</v>
      </c>
      <c r="AP150">
        <v>300</v>
      </c>
      <c r="AQ150" t="s">
        <v>129</v>
      </c>
      <c r="AR150">
        <v>-47</v>
      </c>
      <c r="AS150">
        <v>-33</v>
      </c>
      <c r="AT150">
        <v>128</v>
      </c>
      <c r="BB150">
        <v>1200</v>
      </c>
      <c r="BC150">
        <v>1</v>
      </c>
      <c r="BD150" t="str">
        <f t="shared" si="69"/>
        <v xml:space="preserve">N7329F  </v>
      </c>
      <c r="BE150">
        <v>1</v>
      </c>
      <c r="BG150">
        <v>0</v>
      </c>
      <c r="BH150">
        <v>0</v>
      </c>
      <c r="BI150">
        <v>0</v>
      </c>
      <c r="BJ150">
        <v>350</v>
      </c>
      <c r="BK150">
        <v>50</v>
      </c>
      <c r="BL150" t="s">
        <v>192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 t="shared" ref="CE150:CE156" si="78">"17:39:55.405"</f>
        <v>17:39:55.405</v>
      </c>
      <c r="CF150">
        <v>404665262</v>
      </c>
      <c r="CS150">
        <v>3</v>
      </c>
      <c r="CT150">
        <v>2</v>
      </c>
      <c r="CU150">
        <v>0</v>
      </c>
      <c r="CV150">
        <v>2</v>
      </c>
      <c r="CW150">
        <v>0</v>
      </c>
      <c r="CX150">
        <v>4</v>
      </c>
      <c r="CY150">
        <v>7</v>
      </c>
      <c r="CZ150" t="s">
        <v>131</v>
      </c>
      <c r="DA150">
        <v>408</v>
      </c>
      <c r="DB150">
        <v>0</v>
      </c>
      <c r="DC150" t="s">
        <v>132</v>
      </c>
      <c r="DD150" t="s">
        <v>133</v>
      </c>
      <c r="DG150">
        <v>1460371</v>
      </c>
      <c r="DI150">
        <v>1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"09/28/2022 17:39:55.575"</f>
        <v>09/28/2022 17:39:55.575</v>
      </c>
      <c r="C151" t="str">
        <f t="shared" si="67"/>
        <v>FFDFD3C0</v>
      </c>
      <c r="D151" t="s">
        <v>145</v>
      </c>
      <c r="E151">
        <v>16</v>
      </c>
      <c r="H151">
        <v>278</v>
      </c>
      <c r="I151" t="s">
        <v>149</v>
      </c>
      <c r="J151" t="s">
        <v>141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76"/>
        <v>17:39:55.398</v>
      </c>
      <c r="T151" t="str">
        <f t="shared" si="77"/>
        <v>17:39:54.998</v>
      </c>
      <c r="U151" t="str">
        <f t="shared" si="68"/>
        <v>A9D612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125</v>
      </c>
      <c r="AG151">
        <v>0</v>
      </c>
      <c r="AH151">
        <v>3</v>
      </c>
      <c r="AI151">
        <v>2</v>
      </c>
      <c r="AJ151">
        <v>0</v>
      </c>
      <c r="AK151" t="s">
        <v>193</v>
      </c>
      <c r="AL151">
        <v>40.562811000000004</v>
      </c>
      <c r="AM151" t="s">
        <v>194</v>
      </c>
      <c r="AN151">
        <v>-75.502875000000003</v>
      </c>
      <c r="AO151">
        <v>100</v>
      </c>
      <c r="AP151">
        <v>300</v>
      </c>
      <c r="AQ151" t="s">
        <v>129</v>
      </c>
      <c r="AR151">
        <v>-47</v>
      </c>
      <c r="AS151">
        <v>-33</v>
      </c>
      <c r="AT151">
        <v>128</v>
      </c>
      <c r="BB151">
        <v>1200</v>
      </c>
      <c r="BC151">
        <v>1</v>
      </c>
      <c r="BD151" t="str">
        <f t="shared" si="69"/>
        <v xml:space="preserve">N7329F  </v>
      </c>
      <c r="BE151">
        <v>1</v>
      </c>
      <c r="BG151">
        <v>0</v>
      </c>
      <c r="BH151">
        <v>0</v>
      </c>
      <c r="BI151">
        <v>0</v>
      </c>
      <c r="BJ151">
        <v>350</v>
      </c>
      <c r="BK151">
        <v>50</v>
      </c>
      <c r="BL151" t="s">
        <v>192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 t="shared" si="78"/>
        <v>17:39:55.405</v>
      </c>
      <c r="CF151">
        <v>404665262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4</v>
      </c>
      <c r="CY151">
        <v>7</v>
      </c>
      <c r="CZ151" t="s">
        <v>131</v>
      </c>
      <c r="DA151">
        <v>408</v>
      </c>
      <c r="DB151">
        <v>0</v>
      </c>
      <c r="DC151" t="s">
        <v>132</v>
      </c>
      <c r="DD151" t="s">
        <v>133</v>
      </c>
      <c r="DG151">
        <v>1460371</v>
      </c>
      <c r="DI151">
        <v>1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"09/28/2022 17:39:55.591"</f>
        <v>09/28/2022 17:39:55.591</v>
      </c>
      <c r="C152" t="str">
        <f t="shared" si="67"/>
        <v>FFDFD3C0</v>
      </c>
      <c r="D152" t="s">
        <v>139</v>
      </c>
      <c r="E152">
        <v>36</v>
      </c>
      <c r="H152">
        <v>123</v>
      </c>
      <c r="I152" t="s">
        <v>140</v>
      </c>
      <c r="J152" t="s">
        <v>141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76"/>
        <v>17:39:55.398</v>
      </c>
      <c r="T152" t="str">
        <f t="shared" si="77"/>
        <v>17:39:54.998</v>
      </c>
      <c r="U152" t="str">
        <f t="shared" si="68"/>
        <v>A9D612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125</v>
      </c>
      <c r="AG152">
        <v>0</v>
      </c>
      <c r="AH152">
        <v>3</v>
      </c>
      <c r="AI152">
        <v>2</v>
      </c>
      <c r="AJ152">
        <v>0</v>
      </c>
      <c r="AK152" t="s">
        <v>193</v>
      </c>
      <c r="AL152">
        <v>40.562811000000004</v>
      </c>
      <c r="AM152" t="s">
        <v>194</v>
      </c>
      <c r="AN152">
        <v>-75.502875000000003</v>
      </c>
      <c r="AO152">
        <v>100</v>
      </c>
      <c r="AP152">
        <v>300</v>
      </c>
      <c r="AQ152" t="s">
        <v>129</v>
      </c>
      <c r="AR152">
        <v>-47</v>
      </c>
      <c r="AS152">
        <v>-33</v>
      </c>
      <c r="AT152">
        <v>128</v>
      </c>
      <c r="BB152">
        <v>1200</v>
      </c>
      <c r="BC152">
        <v>1</v>
      </c>
      <c r="BD152" t="str">
        <f t="shared" si="69"/>
        <v xml:space="preserve">N7329F  </v>
      </c>
      <c r="BE152">
        <v>1</v>
      </c>
      <c r="BG152">
        <v>0</v>
      </c>
      <c r="BH152">
        <v>0</v>
      </c>
      <c r="BI152">
        <v>0</v>
      </c>
      <c r="BJ152">
        <v>350</v>
      </c>
      <c r="BK152">
        <v>50</v>
      </c>
      <c r="BL152" t="s">
        <v>192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 t="shared" si="78"/>
        <v>17:39:55.405</v>
      </c>
      <c r="CF152">
        <v>404665262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4</v>
      </c>
      <c r="CY152">
        <v>7</v>
      </c>
      <c r="CZ152" t="s">
        <v>131</v>
      </c>
      <c r="DA152">
        <v>408</v>
      </c>
      <c r="DB152">
        <v>0</v>
      </c>
      <c r="DC152" t="s">
        <v>132</v>
      </c>
      <c r="DD152" t="s">
        <v>133</v>
      </c>
      <c r="DG152">
        <v>1460371</v>
      </c>
      <c r="DI152">
        <v>1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"09/28/2022 17:39:55.591"</f>
        <v>09/28/2022 17:39:55.591</v>
      </c>
      <c r="C153" t="str">
        <f t="shared" si="67"/>
        <v>FFDFD3C0</v>
      </c>
      <c r="D153" t="s">
        <v>142</v>
      </c>
      <c r="E153">
        <v>4</v>
      </c>
      <c r="F153">
        <v>1004</v>
      </c>
      <c r="G153" t="s">
        <v>143</v>
      </c>
      <c r="J153" t="s">
        <v>144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76"/>
        <v>17:39:55.398</v>
      </c>
      <c r="T153" t="str">
        <f t="shared" si="77"/>
        <v>17:39:54.998</v>
      </c>
      <c r="U153" t="str">
        <f t="shared" si="68"/>
        <v>A9D612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125</v>
      </c>
      <c r="AG153">
        <v>0</v>
      </c>
      <c r="AH153">
        <v>3</v>
      </c>
      <c r="AI153">
        <v>2</v>
      </c>
      <c r="AJ153">
        <v>0</v>
      </c>
      <c r="AK153" t="s">
        <v>193</v>
      </c>
      <c r="AL153">
        <v>40.562811000000004</v>
      </c>
      <c r="AM153" t="s">
        <v>194</v>
      </c>
      <c r="AN153">
        <v>-75.502875000000003</v>
      </c>
      <c r="AO153">
        <v>100</v>
      </c>
      <c r="AP153">
        <v>300</v>
      </c>
      <c r="AQ153" t="s">
        <v>129</v>
      </c>
      <c r="AR153">
        <v>-47</v>
      </c>
      <c r="AS153">
        <v>-33</v>
      </c>
      <c r="AT153">
        <v>128</v>
      </c>
      <c r="BB153">
        <v>1200</v>
      </c>
      <c r="BC153">
        <v>1</v>
      </c>
      <c r="BD153" t="str">
        <f t="shared" si="69"/>
        <v xml:space="preserve">N7329F  </v>
      </c>
      <c r="BE153">
        <v>1</v>
      </c>
      <c r="BG153">
        <v>0</v>
      </c>
      <c r="BH153">
        <v>0</v>
      </c>
      <c r="BI153">
        <v>0</v>
      </c>
      <c r="BJ153">
        <v>350</v>
      </c>
      <c r="BK153">
        <v>50</v>
      </c>
      <c r="BL153" t="s">
        <v>192</v>
      </c>
      <c r="BM153">
        <v>1</v>
      </c>
      <c r="BN153">
        <v>1</v>
      </c>
      <c r="BO153">
        <v>1</v>
      </c>
      <c r="BP153">
        <v>0</v>
      </c>
      <c r="BS153">
        <v>0</v>
      </c>
      <c r="BT153">
        <v>0</v>
      </c>
      <c r="BU153">
        <v>0</v>
      </c>
      <c r="CE153" t="str">
        <f t="shared" si="78"/>
        <v>17:39:55.405</v>
      </c>
      <c r="CF153">
        <v>404665262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4</v>
      </c>
      <c r="CY153">
        <v>7</v>
      </c>
      <c r="CZ153" t="s">
        <v>131</v>
      </c>
      <c r="DA153">
        <v>408</v>
      </c>
      <c r="DB153">
        <v>0</v>
      </c>
      <c r="DC153" t="s">
        <v>132</v>
      </c>
      <c r="DD153" t="s">
        <v>133</v>
      </c>
      <c r="DG153">
        <v>1460371</v>
      </c>
      <c r="DI153">
        <v>1</v>
      </c>
      <c r="DJ153">
        <v>0</v>
      </c>
      <c r="DK153">
        <v>1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"09/28/2022 17:39:55.607"</f>
        <v>09/28/2022 17:39:55.607</v>
      </c>
      <c r="C154" t="str">
        <f t="shared" si="67"/>
        <v>FFDFD3C0</v>
      </c>
      <c r="D154" t="s">
        <v>142</v>
      </c>
      <c r="E154">
        <v>3</v>
      </c>
      <c r="F154">
        <v>1003</v>
      </c>
      <c r="G154" t="s">
        <v>124</v>
      </c>
      <c r="J154" t="s">
        <v>144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76"/>
        <v>17:39:55.398</v>
      </c>
      <c r="T154" t="str">
        <f t="shared" si="77"/>
        <v>17:39:54.998</v>
      </c>
      <c r="U154" t="str">
        <f t="shared" si="68"/>
        <v>A9D612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125</v>
      </c>
      <c r="AG154">
        <v>0</v>
      </c>
      <c r="AH154">
        <v>3</v>
      </c>
      <c r="AI154">
        <v>2</v>
      </c>
      <c r="AJ154">
        <v>0</v>
      </c>
      <c r="AK154" t="s">
        <v>193</v>
      </c>
      <c r="AL154">
        <v>40.562811000000004</v>
      </c>
      <c r="AM154" t="s">
        <v>194</v>
      </c>
      <c r="AN154">
        <v>-75.502875000000003</v>
      </c>
      <c r="AO154">
        <v>100</v>
      </c>
      <c r="AP154">
        <v>300</v>
      </c>
      <c r="AQ154" t="s">
        <v>129</v>
      </c>
      <c r="AR154">
        <v>-47</v>
      </c>
      <c r="AS154">
        <v>-33</v>
      </c>
      <c r="AT154">
        <v>128</v>
      </c>
      <c r="BB154">
        <v>1200</v>
      </c>
      <c r="BC154">
        <v>1</v>
      </c>
      <c r="BD154" t="str">
        <f t="shared" si="69"/>
        <v xml:space="preserve">N7329F  </v>
      </c>
      <c r="BE154">
        <v>1</v>
      </c>
      <c r="BG154">
        <v>0</v>
      </c>
      <c r="BH154">
        <v>0</v>
      </c>
      <c r="BI154">
        <v>0</v>
      </c>
      <c r="BJ154">
        <v>350</v>
      </c>
      <c r="BK154">
        <v>50</v>
      </c>
      <c r="BL154" t="s">
        <v>192</v>
      </c>
      <c r="BM154">
        <v>1</v>
      </c>
      <c r="BN154">
        <v>1</v>
      </c>
      <c r="BO154">
        <v>1</v>
      </c>
      <c r="BP154">
        <v>0</v>
      </c>
      <c r="BS154">
        <v>0</v>
      </c>
      <c r="BT154">
        <v>0</v>
      </c>
      <c r="BU154">
        <v>0</v>
      </c>
      <c r="CE154" t="str">
        <f t="shared" si="78"/>
        <v>17:39:55.405</v>
      </c>
      <c r="CF154">
        <v>404665262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4</v>
      </c>
      <c r="CY154">
        <v>7</v>
      </c>
      <c r="CZ154" t="s">
        <v>131</v>
      </c>
      <c r="DA154">
        <v>408</v>
      </c>
      <c r="DB154">
        <v>0</v>
      </c>
      <c r="DC154" t="s">
        <v>132</v>
      </c>
      <c r="DD154" t="s">
        <v>133</v>
      </c>
      <c r="DG154">
        <v>1460371</v>
      </c>
      <c r="DI154">
        <v>1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"09/28/2022 17:39:55.607"</f>
        <v>09/28/2022 17:39:55.607</v>
      </c>
      <c r="C155" t="str">
        <f t="shared" si="67"/>
        <v>FFDFD3C0</v>
      </c>
      <c r="D155" t="s">
        <v>147</v>
      </c>
      <c r="E155">
        <v>38</v>
      </c>
      <c r="J155" t="s">
        <v>148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76"/>
        <v>17:39:55.398</v>
      </c>
      <c r="T155" t="str">
        <f t="shared" si="77"/>
        <v>17:39:54.998</v>
      </c>
      <c r="U155" t="str">
        <f t="shared" si="68"/>
        <v>A9D612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125</v>
      </c>
      <c r="AG155">
        <v>0</v>
      </c>
      <c r="AH155">
        <v>3</v>
      </c>
      <c r="AI155">
        <v>2</v>
      </c>
      <c r="AJ155">
        <v>0</v>
      </c>
      <c r="AK155" t="s">
        <v>193</v>
      </c>
      <c r="AL155">
        <v>40.562811000000004</v>
      </c>
      <c r="AM155" t="s">
        <v>194</v>
      </c>
      <c r="AN155">
        <v>-75.502875000000003</v>
      </c>
      <c r="AO155">
        <v>100</v>
      </c>
      <c r="AP155">
        <v>300</v>
      </c>
      <c r="AQ155" t="s">
        <v>129</v>
      </c>
      <c r="AR155">
        <v>-47</v>
      </c>
      <c r="AS155">
        <v>-33</v>
      </c>
      <c r="AT155">
        <v>128</v>
      </c>
      <c r="BB155">
        <v>1200</v>
      </c>
      <c r="BC155">
        <v>1</v>
      </c>
      <c r="BD155" t="str">
        <f t="shared" si="69"/>
        <v xml:space="preserve">N7329F  </v>
      </c>
      <c r="BE155">
        <v>1</v>
      </c>
      <c r="BG155">
        <v>0</v>
      </c>
      <c r="BH155">
        <v>0</v>
      </c>
      <c r="BI155">
        <v>0</v>
      </c>
      <c r="BJ155">
        <v>350</v>
      </c>
      <c r="BK155">
        <v>50</v>
      </c>
      <c r="BL155" t="s">
        <v>192</v>
      </c>
      <c r="BM155">
        <v>1</v>
      </c>
      <c r="BN155">
        <v>1</v>
      </c>
      <c r="BO155">
        <v>1</v>
      </c>
      <c r="BP155">
        <v>0</v>
      </c>
      <c r="BS155">
        <v>0</v>
      </c>
      <c r="BT155">
        <v>0</v>
      </c>
      <c r="BU155">
        <v>0</v>
      </c>
      <c r="CE155" t="str">
        <f t="shared" si="78"/>
        <v>17:39:55.405</v>
      </c>
      <c r="CF155">
        <v>404665262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4</v>
      </c>
      <c r="CY155">
        <v>7</v>
      </c>
      <c r="CZ155" t="s">
        <v>131</v>
      </c>
      <c r="DA155">
        <v>408</v>
      </c>
      <c r="DB155">
        <v>0</v>
      </c>
      <c r="DC155" t="s">
        <v>132</v>
      </c>
      <c r="DD155" t="s">
        <v>133</v>
      </c>
      <c r="DG155">
        <v>1460371</v>
      </c>
      <c r="DI155">
        <v>1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"09/28/2022 17:39:55.560"</f>
        <v>09/28/2022 17:39:55.560</v>
      </c>
      <c r="C156" t="str">
        <f t="shared" si="67"/>
        <v>FFDFD3C0</v>
      </c>
      <c r="D156" t="s">
        <v>134</v>
      </c>
      <c r="E156">
        <v>1</v>
      </c>
      <c r="F156">
        <v>3001</v>
      </c>
      <c r="G156" t="s">
        <v>135</v>
      </c>
      <c r="J156" t="s">
        <v>136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76"/>
        <v>17:39:55.398</v>
      </c>
      <c r="T156" t="str">
        <f t="shared" si="77"/>
        <v>17:39:54.998</v>
      </c>
      <c r="U156" t="str">
        <f t="shared" si="68"/>
        <v>A9D612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125</v>
      </c>
      <c r="AG156">
        <v>0</v>
      </c>
      <c r="AH156">
        <v>3</v>
      </c>
      <c r="AI156">
        <v>2</v>
      </c>
      <c r="AJ156">
        <v>0</v>
      </c>
      <c r="AK156" t="s">
        <v>193</v>
      </c>
      <c r="AL156">
        <v>40.562811000000004</v>
      </c>
      <c r="AM156" t="s">
        <v>194</v>
      </c>
      <c r="AN156">
        <v>-75.502875000000003</v>
      </c>
      <c r="AO156">
        <v>100</v>
      </c>
      <c r="AP156">
        <v>300</v>
      </c>
      <c r="AQ156" t="s">
        <v>129</v>
      </c>
      <c r="AR156">
        <v>-47</v>
      </c>
      <c r="AS156">
        <v>-33</v>
      </c>
      <c r="AT156">
        <v>128</v>
      </c>
      <c r="BB156">
        <v>1200</v>
      </c>
      <c r="BC156">
        <v>1</v>
      </c>
      <c r="BD156" t="str">
        <f t="shared" si="69"/>
        <v xml:space="preserve">N7329F  </v>
      </c>
      <c r="BE156">
        <v>1</v>
      </c>
      <c r="BG156">
        <v>0</v>
      </c>
      <c r="BH156">
        <v>0</v>
      </c>
      <c r="BI156">
        <v>0</v>
      </c>
      <c r="BJ156">
        <v>350</v>
      </c>
      <c r="BK156">
        <v>50</v>
      </c>
      <c r="BL156" t="s">
        <v>192</v>
      </c>
      <c r="BM156">
        <v>1</v>
      </c>
      <c r="BN156">
        <v>1</v>
      </c>
      <c r="BO156">
        <v>1</v>
      </c>
      <c r="BP156">
        <v>0</v>
      </c>
      <c r="BS156">
        <v>0</v>
      </c>
      <c r="BT156">
        <v>0</v>
      </c>
      <c r="BU156">
        <v>0</v>
      </c>
      <c r="CE156" t="str">
        <f t="shared" si="78"/>
        <v>17:39:55.405</v>
      </c>
      <c r="CF156">
        <v>404665262</v>
      </c>
      <c r="CS156">
        <v>3</v>
      </c>
      <c r="CT156">
        <v>2</v>
      </c>
      <c r="CU156">
        <v>0</v>
      </c>
      <c r="CV156">
        <v>2</v>
      </c>
      <c r="CW156">
        <v>0</v>
      </c>
      <c r="CX156">
        <v>4</v>
      </c>
      <c r="CY156">
        <v>7</v>
      </c>
      <c r="CZ156" t="s">
        <v>131</v>
      </c>
      <c r="DA156">
        <v>408</v>
      </c>
      <c r="DB156">
        <v>0</v>
      </c>
      <c r="DC156" t="s">
        <v>132</v>
      </c>
      <c r="DD156" t="s">
        <v>133</v>
      </c>
      <c r="DG156">
        <v>1460371</v>
      </c>
      <c r="DI156">
        <v>1</v>
      </c>
      <c r="DJ156">
        <v>0</v>
      </c>
      <c r="DK156">
        <v>1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 t="shared" ref="A157:A163" si="79">"09/28/2022 17:39:57.044"</f>
        <v>09/28/2022 17:39:57.044</v>
      </c>
      <c r="C157" t="str">
        <f t="shared" si="67"/>
        <v>FFDFD3C0</v>
      </c>
      <c r="D157" t="s">
        <v>147</v>
      </c>
      <c r="E157">
        <v>38</v>
      </c>
      <c r="J157" t="s">
        <v>148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ref="S157:S163" si="80">"17:39:56.758"</f>
        <v>17:39:56.758</v>
      </c>
      <c r="T157" t="str">
        <f t="shared" ref="T157:T163" si="81">"17:39:56.358"</f>
        <v>17:39:56.358</v>
      </c>
      <c r="U157" t="str">
        <f t="shared" si="68"/>
        <v>A9D612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125</v>
      </c>
      <c r="AG157">
        <v>0</v>
      </c>
      <c r="AH157">
        <v>3</v>
      </c>
      <c r="AI157">
        <v>2</v>
      </c>
      <c r="AJ157">
        <v>0</v>
      </c>
      <c r="AK157" t="s">
        <v>195</v>
      </c>
      <c r="AL157">
        <v>40.562575000000002</v>
      </c>
      <c r="AM157" t="s">
        <v>196</v>
      </c>
      <c r="AN157">
        <v>-75.503240000000005</v>
      </c>
      <c r="AO157">
        <v>100</v>
      </c>
      <c r="AP157">
        <v>300</v>
      </c>
      <c r="AQ157" t="s">
        <v>129</v>
      </c>
      <c r="AR157">
        <v>-47</v>
      </c>
      <c r="AS157">
        <v>-31</v>
      </c>
      <c r="AT157">
        <v>64</v>
      </c>
      <c r="BB157">
        <v>1200</v>
      </c>
      <c r="BC157">
        <v>1</v>
      </c>
      <c r="BD157" t="str">
        <f t="shared" si="69"/>
        <v xml:space="preserve">N7329F  </v>
      </c>
      <c r="BE157">
        <v>1</v>
      </c>
      <c r="BG157">
        <v>0</v>
      </c>
      <c r="BH157">
        <v>0</v>
      </c>
      <c r="BI157">
        <v>0</v>
      </c>
      <c r="BJ157">
        <v>350</v>
      </c>
      <c r="BK157">
        <v>50</v>
      </c>
      <c r="BL157" t="s">
        <v>192</v>
      </c>
      <c r="BM157">
        <v>1</v>
      </c>
      <c r="BN157">
        <v>1</v>
      </c>
      <c r="BO157">
        <v>1</v>
      </c>
      <c r="BP157">
        <v>0</v>
      </c>
      <c r="BS157">
        <v>0</v>
      </c>
      <c r="BT157">
        <v>0</v>
      </c>
      <c r="BU157">
        <v>0</v>
      </c>
      <c r="CE157" t="str">
        <f t="shared" ref="CE157:CE163" si="82">"17:39:56.758"</f>
        <v>17:39:56.758</v>
      </c>
      <c r="CF157">
        <v>758001134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4</v>
      </c>
      <c r="CY157">
        <v>7</v>
      </c>
      <c r="CZ157" t="s">
        <v>131</v>
      </c>
      <c r="DA157">
        <v>408</v>
      </c>
      <c r="DB157">
        <v>0</v>
      </c>
      <c r="DC157" t="s">
        <v>132</v>
      </c>
      <c r="DD157" t="s">
        <v>133</v>
      </c>
      <c r="DG157">
        <v>1462366</v>
      </c>
      <c r="DI157">
        <v>1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 t="shared" si="79"/>
        <v>09/28/2022 17:39:57.044</v>
      </c>
      <c r="C158" t="str">
        <f t="shared" si="67"/>
        <v>FFDFD3C0</v>
      </c>
      <c r="D158" t="s">
        <v>134</v>
      </c>
      <c r="E158">
        <v>1</v>
      </c>
      <c r="F158">
        <v>3001</v>
      </c>
      <c r="G158" t="s">
        <v>135</v>
      </c>
      <c r="J158" t="s">
        <v>136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 t="shared" si="80"/>
        <v>17:39:56.758</v>
      </c>
      <c r="T158" t="str">
        <f t="shared" si="81"/>
        <v>17:39:56.358</v>
      </c>
      <c r="U158" t="str">
        <f t="shared" si="68"/>
        <v>A9D612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125</v>
      </c>
      <c r="AG158">
        <v>0</v>
      </c>
      <c r="AH158">
        <v>3</v>
      </c>
      <c r="AI158">
        <v>2</v>
      </c>
      <c r="AJ158">
        <v>0</v>
      </c>
      <c r="AK158" t="s">
        <v>195</v>
      </c>
      <c r="AL158">
        <v>40.562575000000002</v>
      </c>
      <c r="AM158" t="s">
        <v>196</v>
      </c>
      <c r="AN158">
        <v>-75.503240000000005</v>
      </c>
      <c r="AO158">
        <v>100</v>
      </c>
      <c r="AP158">
        <v>300</v>
      </c>
      <c r="AQ158" t="s">
        <v>129</v>
      </c>
      <c r="AR158">
        <v>-47</v>
      </c>
      <c r="AS158">
        <v>-31</v>
      </c>
      <c r="AT158">
        <v>64</v>
      </c>
      <c r="BB158">
        <v>1200</v>
      </c>
      <c r="BC158">
        <v>1</v>
      </c>
      <c r="BD158" t="str">
        <f t="shared" si="69"/>
        <v xml:space="preserve">N7329F  </v>
      </c>
      <c r="BE158">
        <v>1</v>
      </c>
      <c r="BG158">
        <v>0</v>
      </c>
      <c r="BH158">
        <v>0</v>
      </c>
      <c r="BI158">
        <v>0</v>
      </c>
      <c r="BJ158">
        <v>350</v>
      </c>
      <c r="BK158">
        <v>50</v>
      </c>
      <c r="BL158" t="s">
        <v>192</v>
      </c>
      <c r="BM158">
        <v>1</v>
      </c>
      <c r="BN158">
        <v>1</v>
      </c>
      <c r="BO158">
        <v>1</v>
      </c>
      <c r="BP158">
        <v>0</v>
      </c>
      <c r="BS158">
        <v>0</v>
      </c>
      <c r="BT158">
        <v>0</v>
      </c>
      <c r="BU158">
        <v>0</v>
      </c>
      <c r="CE158" t="str">
        <f t="shared" si="82"/>
        <v>17:39:56.758</v>
      </c>
      <c r="CF158">
        <v>758001134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4</v>
      </c>
      <c r="CY158">
        <v>7</v>
      </c>
      <c r="CZ158" t="s">
        <v>131</v>
      </c>
      <c r="DA158">
        <v>408</v>
      </c>
      <c r="DB158">
        <v>0</v>
      </c>
      <c r="DC158" t="s">
        <v>132</v>
      </c>
      <c r="DD158" t="s">
        <v>133</v>
      </c>
      <c r="DG158">
        <v>1462366</v>
      </c>
      <c r="DI158">
        <v>1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 t="shared" si="79"/>
        <v>09/28/2022 17:39:57.044</v>
      </c>
      <c r="C159" t="str">
        <f t="shared" si="67"/>
        <v>FFDFD3C0</v>
      </c>
      <c r="D159" t="s">
        <v>145</v>
      </c>
      <c r="E159">
        <v>17</v>
      </c>
      <c r="H159">
        <v>279</v>
      </c>
      <c r="I159" t="s">
        <v>146</v>
      </c>
      <c r="J159" t="s">
        <v>141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 t="shared" si="80"/>
        <v>17:39:56.758</v>
      </c>
      <c r="T159" t="str">
        <f t="shared" si="81"/>
        <v>17:39:56.358</v>
      </c>
      <c r="U159" t="str">
        <f t="shared" si="68"/>
        <v>A9D612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125</v>
      </c>
      <c r="AG159">
        <v>0</v>
      </c>
      <c r="AH159">
        <v>3</v>
      </c>
      <c r="AI159">
        <v>2</v>
      </c>
      <c r="AJ159">
        <v>0</v>
      </c>
      <c r="AK159" t="s">
        <v>195</v>
      </c>
      <c r="AL159">
        <v>40.562575000000002</v>
      </c>
      <c r="AM159" t="s">
        <v>196</v>
      </c>
      <c r="AN159">
        <v>-75.503240000000005</v>
      </c>
      <c r="AO159">
        <v>100</v>
      </c>
      <c r="AP159">
        <v>300</v>
      </c>
      <c r="AQ159" t="s">
        <v>129</v>
      </c>
      <c r="AR159">
        <v>-47</v>
      </c>
      <c r="AS159">
        <v>-31</v>
      </c>
      <c r="AT159">
        <v>64</v>
      </c>
      <c r="BB159">
        <v>1200</v>
      </c>
      <c r="BC159">
        <v>1</v>
      </c>
      <c r="BD159" t="str">
        <f t="shared" si="69"/>
        <v xml:space="preserve">N7329F  </v>
      </c>
      <c r="BE159">
        <v>1</v>
      </c>
      <c r="BG159">
        <v>0</v>
      </c>
      <c r="BH159">
        <v>0</v>
      </c>
      <c r="BI159">
        <v>0</v>
      </c>
      <c r="BJ159">
        <v>350</v>
      </c>
      <c r="BK159">
        <v>50</v>
      </c>
      <c r="BL159" t="s">
        <v>192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 t="shared" si="82"/>
        <v>17:39:56.758</v>
      </c>
      <c r="CF159">
        <v>758001134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4</v>
      </c>
      <c r="CY159">
        <v>7</v>
      </c>
      <c r="CZ159" t="s">
        <v>131</v>
      </c>
      <c r="DA159">
        <v>408</v>
      </c>
      <c r="DB159">
        <v>0</v>
      </c>
      <c r="DC159" t="s">
        <v>132</v>
      </c>
      <c r="DD159" t="s">
        <v>133</v>
      </c>
      <c r="DG159">
        <v>1462366</v>
      </c>
      <c r="DI159">
        <v>1</v>
      </c>
      <c r="DJ159">
        <v>0</v>
      </c>
      <c r="DK159">
        <v>1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 t="shared" si="79"/>
        <v>09/28/2022 17:39:57.044</v>
      </c>
      <c r="C160" t="str">
        <f t="shared" si="67"/>
        <v>FFDFD3C0</v>
      </c>
      <c r="D160" t="s">
        <v>145</v>
      </c>
      <c r="E160">
        <v>16</v>
      </c>
      <c r="H160">
        <v>278</v>
      </c>
      <c r="I160" t="s">
        <v>149</v>
      </c>
      <c r="J160" t="s">
        <v>141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 t="shared" si="80"/>
        <v>17:39:56.758</v>
      </c>
      <c r="T160" t="str">
        <f t="shared" si="81"/>
        <v>17:39:56.358</v>
      </c>
      <c r="U160" t="str">
        <f t="shared" si="68"/>
        <v>A9D612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125</v>
      </c>
      <c r="AG160">
        <v>0</v>
      </c>
      <c r="AH160">
        <v>3</v>
      </c>
      <c r="AI160">
        <v>2</v>
      </c>
      <c r="AJ160">
        <v>0</v>
      </c>
      <c r="AK160" t="s">
        <v>195</v>
      </c>
      <c r="AL160">
        <v>40.562575000000002</v>
      </c>
      <c r="AM160" t="s">
        <v>196</v>
      </c>
      <c r="AN160">
        <v>-75.503240000000005</v>
      </c>
      <c r="AO160">
        <v>100</v>
      </c>
      <c r="AP160">
        <v>300</v>
      </c>
      <c r="AQ160" t="s">
        <v>129</v>
      </c>
      <c r="AR160">
        <v>-47</v>
      </c>
      <c r="AS160">
        <v>-31</v>
      </c>
      <c r="AT160">
        <v>64</v>
      </c>
      <c r="BB160">
        <v>1200</v>
      </c>
      <c r="BC160">
        <v>1</v>
      </c>
      <c r="BD160" t="str">
        <f t="shared" si="69"/>
        <v xml:space="preserve">N7329F  </v>
      </c>
      <c r="BE160">
        <v>1</v>
      </c>
      <c r="BG160">
        <v>0</v>
      </c>
      <c r="BH160">
        <v>0</v>
      </c>
      <c r="BI160">
        <v>0</v>
      </c>
      <c r="BJ160">
        <v>350</v>
      </c>
      <c r="BK160">
        <v>50</v>
      </c>
      <c r="BL160" t="s">
        <v>192</v>
      </c>
      <c r="BM160">
        <v>1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t="str">
        <f t="shared" si="82"/>
        <v>17:39:56.758</v>
      </c>
      <c r="CF160">
        <v>758001134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4</v>
      </c>
      <c r="CY160">
        <v>7</v>
      </c>
      <c r="CZ160" t="s">
        <v>131</v>
      </c>
      <c r="DA160">
        <v>408</v>
      </c>
      <c r="DB160">
        <v>0</v>
      </c>
      <c r="DC160" t="s">
        <v>132</v>
      </c>
      <c r="DD160" t="s">
        <v>133</v>
      </c>
      <c r="DG160">
        <v>1462366</v>
      </c>
      <c r="DI160">
        <v>1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 t="shared" si="79"/>
        <v>09/28/2022 17:39:57.044</v>
      </c>
      <c r="C161" t="str">
        <f t="shared" si="67"/>
        <v>FFDFD3C0</v>
      </c>
      <c r="D161" t="s">
        <v>139</v>
      </c>
      <c r="E161">
        <v>36</v>
      </c>
      <c r="H161">
        <v>123</v>
      </c>
      <c r="I161" t="s">
        <v>140</v>
      </c>
      <c r="J161" t="s">
        <v>141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 t="shared" si="80"/>
        <v>17:39:56.758</v>
      </c>
      <c r="T161" t="str">
        <f t="shared" si="81"/>
        <v>17:39:56.358</v>
      </c>
      <c r="U161" t="str">
        <f t="shared" si="68"/>
        <v>A9D612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125</v>
      </c>
      <c r="AG161">
        <v>0</v>
      </c>
      <c r="AH161">
        <v>3</v>
      </c>
      <c r="AI161">
        <v>2</v>
      </c>
      <c r="AJ161">
        <v>0</v>
      </c>
      <c r="AK161" t="s">
        <v>195</v>
      </c>
      <c r="AL161">
        <v>40.562575000000002</v>
      </c>
      <c r="AM161" t="s">
        <v>196</v>
      </c>
      <c r="AN161">
        <v>-75.503240000000005</v>
      </c>
      <c r="AO161">
        <v>100</v>
      </c>
      <c r="AP161">
        <v>300</v>
      </c>
      <c r="AQ161" t="s">
        <v>129</v>
      </c>
      <c r="AR161">
        <v>-47</v>
      </c>
      <c r="AS161">
        <v>-31</v>
      </c>
      <c r="AT161">
        <v>64</v>
      </c>
      <c r="BB161">
        <v>1200</v>
      </c>
      <c r="BC161">
        <v>1</v>
      </c>
      <c r="BD161" t="str">
        <f t="shared" si="69"/>
        <v xml:space="preserve">N7329F  </v>
      </c>
      <c r="BE161">
        <v>1</v>
      </c>
      <c r="BG161">
        <v>0</v>
      </c>
      <c r="BH161">
        <v>0</v>
      </c>
      <c r="BI161">
        <v>0</v>
      </c>
      <c r="BJ161">
        <v>350</v>
      </c>
      <c r="BK161">
        <v>50</v>
      </c>
      <c r="BL161" t="s">
        <v>192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 t="shared" si="82"/>
        <v>17:39:56.758</v>
      </c>
      <c r="CF161">
        <v>758001134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4</v>
      </c>
      <c r="CY161">
        <v>7</v>
      </c>
      <c r="CZ161" t="s">
        <v>131</v>
      </c>
      <c r="DA161">
        <v>408</v>
      </c>
      <c r="DB161">
        <v>0</v>
      </c>
      <c r="DC161" t="s">
        <v>132</v>
      </c>
      <c r="DD161" t="s">
        <v>133</v>
      </c>
      <c r="DG161">
        <v>1462366</v>
      </c>
      <c r="DI161">
        <v>1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 t="shared" si="79"/>
        <v>09/28/2022 17:39:57.044</v>
      </c>
      <c r="C162" t="str">
        <f t="shared" si="67"/>
        <v>FFDFD3C0</v>
      </c>
      <c r="D162" t="s">
        <v>142</v>
      </c>
      <c r="E162">
        <v>4</v>
      </c>
      <c r="F162">
        <v>1004</v>
      </c>
      <c r="G162" t="s">
        <v>143</v>
      </c>
      <c r="J162" t="s">
        <v>144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 t="shared" si="80"/>
        <v>17:39:56.758</v>
      </c>
      <c r="T162" t="str">
        <f t="shared" si="81"/>
        <v>17:39:56.358</v>
      </c>
      <c r="U162" t="str">
        <f t="shared" si="68"/>
        <v>A9D612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125</v>
      </c>
      <c r="AG162">
        <v>0</v>
      </c>
      <c r="AH162">
        <v>3</v>
      </c>
      <c r="AI162">
        <v>2</v>
      </c>
      <c r="AJ162">
        <v>0</v>
      </c>
      <c r="AK162" t="s">
        <v>195</v>
      </c>
      <c r="AL162">
        <v>40.562575000000002</v>
      </c>
      <c r="AM162" t="s">
        <v>196</v>
      </c>
      <c r="AN162">
        <v>-75.503240000000005</v>
      </c>
      <c r="AO162">
        <v>100</v>
      </c>
      <c r="AP162">
        <v>300</v>
      </c>
      <c r="AQ162" t="s">
        <v>129</v>
      </c>
      <c r="AR162">
        <v>-47</v>
      </c>
      <c r="AS162">
        <v>-31</v>
      </c>
      <c r="AT162">
        <v>64</v>
      </c>
      <c r="BB162">
        <v>1200</v>
      </c>
      <c r="BC162">
        <v>1</v>
      </c>
      <c r="BD162" t="str">
        <f t="shared" si="69"/>
        <v xml:space="preserve">N7329F  </v>
      </c>
      <c r="BE162">
        <v>1</v>
      </c>
      <c r="BG162">
        <v>0</v>
      </c>
      <c r="BH162">
        <v>0</v>
      </c>
      <c r="BI162">
        <v>0</v>
      </c>
      <c r="BJ162">
        <v>350</v>
      </c>
      <c r="BK162">
        <v>50</v>
      </c>
      <c r="BL162" t="s">
        <v>192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 t="shared" si="82"/>
        <v>17:39:56.758</v>
      </c>
      <c r="CF162">
        <v>758001134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4</v>
      </c>
      <c r="CY162">
        <v>7</v>
      </c>
      <c r="CZ162" t="s">
        <v>131</v>
      </c>
      <c r="DA162">
        <v>408</v>
      </c>
      <c r="DB162">
        <v>0</v>
      </c>
      <c r="DC162" t="s">
        <v>132</v>
      </c>
      <c r="DD162" t="s">
        <v>133</v>
      </c>
      <c r="DG162">
        <v>1462366</v>
      </c>
      <c r="DI162">
        <v>1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 t="shared" si="79"/>
        <v>09/28/2022 17:39:57.044</v>
      </c>
      <c r="C163" t="str">
        <f t="shared" si="67"/>
        <v>FFDFD3C0</v>
      </c>
      <c r="D163" t="s">
        <v>142</v>
      </c>
      <c r="E163">
        <v>3</v>
      </c>
      <c r="F163">
        <v>1003</v>
      </c>
      <c r="G163" t="s">
        <v>124</v>
      </c>
      <c r="J163" t="s">
        <v>144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 t="shared" si="80"/>
        <v>17:39:56.758</v>
      </c>
      <c r="T163" t="str">
        <f t="shared" si="81"/>
        <v>17:39:56.358</v>
      </c>
      <c r="U163" t="str">
        <f t="shared" si="68"/>
        <v>A9D612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125</v>
      </c>
      <c r="AG163">
        <v>0</v>
      </c>
      <c r="AH163">
        <v>3</v>
      </c>
      <c r="AI163">
        <v>2</v>
      </c>
      <c r="AJ163">
        <v>0</v>
      </c>
      <c r="AK163" t="s">
        <v>195</v>
      </c>
      <c r="AL163">
        <v>40.562575000000002</v>
      </c>
      <c r="AM163" t="s">
        <v>196</v>
      </c>
      <c r="AN163">
        <v>-75.503240000000005</v>
      </c>
      <c r="AO163">
        <v>100</v>
      </c>
      <c r="AP163">
        <v>300</v>
      </c>
      <c r="AQ163" t="s">
        <v>129</v>
      </c>
      <c r="AR163">
        <v>-47</v>
      </c>
      <c r="AS163">
        <v>-31</v>
      </c>
      <c r="AT163">
        <v>64</v>
      </c>
      <c r="BB163">
        <v>1200</v>
      </c>
      <c r="BC163">
        <v>1</v>
      </c>
      <c r="BD163" t="str">
        <f t="shared" si="69"/>
        <v xml:space="preserve">N7329F  </v>
      </c>
      <c r="BE163">
        <v>1</v>
      </c>
      <c r="BG163">
        <v>0</v>
      </c>
      <c r="BH163">
        <v>0</v>
      </c>
      <c r="BI163">
        <v>0</v>
      </c>
      <c r="BJ163">
        <v>350</v>
      </c>
      <c r="BK163">
        <v>50</v>
      </c>
      <c r="BL163" t="s">
        <v>192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 t="shared" si="82"/>
        <v>17:39:56.758</v>
      </c>
      <c r="CF163">
        <v>758001134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4</v>
      </c>
      <c r="CY163">
        <v>7</v>
      </c>
      <c r="CZ163" t="s">
        <v>131</v>
      </c>
      <c r="DA163">
        <v>408</v>
      </c>
      <c r="DB163">
        <v>0</v>
      </c>
      <c r="DC163" t="s">
        <v>132</v>
      </c>
      <c r="DD163" t="s">
        <v>133</v>
      </c>
      <c r="DG163">
        <v>1462366</v>
      </c>
      <c r="DI163">
        <v>1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"09/28/2022 17:39:58.452"</f>
        <v>09/28/2022 17:39:58.452</v>
      </c>
      <c r="C164" t="str">
        <f t="shared" si="67"/>
        <v>FFDFD3C0</v>
      </c>
      <c r="D164" t="s">
        <v>134</v>
      </c>
      <c r="E164">
        <v>1</v>
      </c>
      <c r="F164">
        <v>3001</v>
      </c>
      <c r="G164" t="s">
        <v>135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 t="shared" ref="S164:S170" si="83">"17:39:58.227"</f>
        <v>17:39:58.227</v>
      </c>
      <c r="T164" t="str">
        <f t="shared" ref="T164:T170" si="84">"17:39:57.827"</f>
        <v>17:39:57.827</v>
      </c>
      <c r="U164" t="str">
        <f t="shared" si="68"/>
        <v>A9D612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125</v>
      </c>
      <c r="AG164">
        <v>0</v>
      </c>
      <c r="AH164">
        <v>3</v>
      </c>
      <c r="AI164">
        <v>2</v>
      </c>
      <c r="AJ164">
        <v>0</v>
      </c>
      <c r="AK164" t="s">
        <v>197</v>
      </c>
      <c r="AL164">
        <v>40.562403000000003</v>
      </c>
      <c r="AM164" t="s">
        <v>198</v>
      </c>
      <c r="AN164">
        <v>-75.503669000000002</v>
      </c>
      <c r="AO164">
        <v>100</v>
      </c>
      <c r="AP164">
        <v>300</v>
      </c>
      <c r="AQ164" t="s">
        <v>129</v>
      </c>
      <c r="AR164">
        <v>-47</v>
      </c>
      <c r="AS164">
        <v>-29</v>
      </c>
      <c r="AT164">
        <v>192</v>
      </c>
      <c r="BB164">
        <v>1200</v>
      </c>
      <c r="BC164">
        <v>1</v>
      </c>
      <c r="BD164" t="str">
        <f t="shared" si="69"/>
        <v xml:space="preserve">N7329F  </v>
      </c>
      <c r="BE164">
        <v>1</v>
      </c>
      <c r="BG164">
        <v>0</v>
      </c>
      <c r="BH164">
        <v>0</v>
      </c>
      <c r="BI164">
        <v>0</v>
      </c>
      <c r="BJ164">
        <v>375</v>
      </c>
      <c r="BK164">
        <v>75</v>
      </c>
      <c r="BL164" t="s">
        <v>192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 t="shared" ref="CE164:CE170" si="85">"17:39:58.233"</f>
        <v>17:39:58.233</v>
      </c>
      <c r="CF164">
        <v>232580159</v>
      </c>
      <c r="CS164">
        <v>3</v>
      </c>
      <c r="CT164">
        <v>2</v>
      </c>
      <c r="CU164">
        <v>0</v>
      </c>
      <c r="CV164">
        <v>2</v>
      </c>
      <c r="CW164">
        <v>0</v>
      </c>
      <c r="CX164">
        <v>4</v>
      </c>
      <c r="CY164">
        <v>7</v>
      </c>
      <c r="CZ164" t="s">
        <v>131</v>
      </c>
      <c r="DA164">
        <v>408</v>
      </c>
      <c r="DB164">
        <v>0</v>
      </c>
      <c r="DC164" t="s">
        <v>132</v>
      </c>
      <c r="DD164" t="s">
        <v>133</v>
      </c>
      <c r="DG164">
        <v>1464645</v>
      </c>
      <c r="DI164">
        <v>1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"09/28/2022 17:39:58.452"</f>
        <v>09/28/2022 17:39:58.452</v>
      </c>
      <c r="C165" t="str">
        <f t="shared" si="67"/>
        <v>FFDFD3C0</v>
      </c>
      <c r="D165" t="s">
        <v>142</v>
      </c>
      <c r="E165">
        <v>3</v>
      </c>
      <c r="F165">
        <v>1003</v>
      </c>
      <c r="G165" t="s">
        <v>124</v>
      </c>
      <c r="J165" t="s">
        <v>144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 t="shared" si="83"/>
        <v>17:39:58.227</v>
      </c>
      <c r="T165" t="str">
        <f t="shared" si="84"/>
        <v>17:39:57.827</v>
      </c>
      <c r="U165" t="str">
        <f t="shared" si="68"/>
        <v>A9D612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125</v>
      </c>
      <c r="AG165">
        <v>0</v>
      </c>
      <c r="AH165">
        <v>3</v>
      </c>
      <c r="AI165">
        <v>2</v>
      </c>
      <c r="AJ165">
        <v>0</v>
      </c>
      <c r="AK165" t="s">
        <v>197</v>
      </c>
      <c r="AL165">
        <v>40.562403000000003</v>
      </c>
      <c r="AM165" t="s">
        <v>198</v>
      </c>
      <c r="AN165">
        <v>-75.503669000000002</v>
      </c>
      <c r="AO165">
        <v>100</v>
      </c>
      <c r="AP165">
        <v>300</v>
      </c>
      <c r="AQ165" t="s">
        <v>129</v>
      </c>
      <c r="AR165">
        <v>-47</v>
      </c>
      <c r="AS165">
        <v>-29</v>
      </c>
      <c r="AT165">
        <v>192</v>
      </c>
      <c r="BB165">
        <v>1200</v>
      </c>
      <c r="BC165">
        <v>1</v>
      </c>
      <c r="BD165" t="str">
        <f t="shared" si="69"/>
        <v xml:space="preserve">N7329F  </v>
      </c>
      <c r="BE165">
        <v>1</v>
      </c>
      <c r="BG165">
        <v>0</v>
      </c>
      <c r="BH165">
        <v>0</v>
      </c>
      <c r="BI165">
        <v>0</v>
      </c>
      <c r="BJ165">
        <v>375</v>
      </c>
      <c r="BK165">
        <v>75</v>
      </c>
      <c r="BL165" t="s">
        <v>192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 t="shared" si="85"/>
        <v>17:39:58.233</v>
      </c>
      <c r="CF165">
        <v>232580159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4</v>
      </c>
      <c r="CY165">
        <v>7</v>
      </c>
      <c r="CZ165" t="s">
        <v>131</v>
      </c>
      <c r="DA165">
        <v>408</v>
      </c>
      <c r="DB165">
        <v>0</v>
      </c>
      <c r="DC165" t="s">
        <v>132</v>
      </c>
      <c r="DD165" t="s">
        <v>133</v>
      </c>
      <c r="DG165">
        <v>1464645</v>
      </c>
      <c r="DI165">
        <v>1</v>
      </c>
      <c r="DJ165">
        <v>0</v>
      </c>
      <c r="DK165">
        <v>1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"09/28/2022 17:39:58.452"</f>
        <v>09/28/2022 17:39:58.452</v>
      </c>
      <c r="C166" t="str">
        <f t="shared" si="67"/>
        <v>FFDFD3C0</v>
      </c>
      <c r="D166" t="s">
        <v>147</v>
      </c>
      <c r="E166">
        <v>38</v>
      </c>
      <c r="J166" t="s">
        <v>148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 t="shared" si="83"/>
        <v>17:39:58.227</v>
      </c>
      <c r="T166" t="str">
        <f t="shared" si="84"/>
        <v>17:39:57.827</v>
      </c>
      <c r="U166" t="str">
        <f t="shared" si="68"/>
        <v>A9D612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125</v>
      </c>
      <c r="AG166">
        <v>0</v>
      </c>
      <c r="AH166">
        <v>3</v>
      </c>
      <c r="AI166">
        <v>2</v>
      </c>
      <c r="AJ166">
        <v>0</v>
      </c>
      <c r="AK166" t="s">
        <v>197</v>
      </c>
      <c r="AL166">
        <v>40.562403000000003</v>
      </c>
      <c r="AM166" t="s">
        <v>198</v>
      </c>
      <c r="AN166">
        <v>-75.503669000000002</v>
      </c>
      <c r="AO166">
        <v>100</v>
      </c>
      <c r="AP166">
        <v>300</v>
      </c>
      <c r="AQ166" t="s">
        <v>129</v>
      </c>
      <c r="AR166">
        <v>-47</v>
      </c>
      <c r="AS166">
        <v>-29</v>
      </c>
      <c r="AT166">
        <v>192</v>
      </c>
      <c r="BB166">
        <v>1200</v>
      </c>
      <c r="BC166">
        <v>1</v>
      </c>
      <c r="BD166" t="str">
        <f t="shared" si="69"/>
        <v xml:space="preserve">N7329F  </v>
      </c>
      <c r="BE166">
        <v>1</v>
      </c>
      <c r="BG166">
        <v>0</v>
      </c>
      <c r="BH166">
        <v>0</v>
      </c>
      <c r="BI166">
        <v>0</v>
      </c>
      <c r="BJ166">
        <v>375</v>
      </c>
      <c r="BK166">
        <v>75</v>
      </c>
      <c r="BL166" t="s">
        <v>192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 t="shared" si="85"/>
        <v>17:39:58.233</v>
      </c>
      <c r="CF166">
        <v>232580159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4</v>
      </c>
      <c r="CY166">
        <v>7</v>
      </c>
      <c r="CZ166" t="s">
        <v>131</v>
      </c>
      <c r="DA166">
        <v>408</v>
      </c>
      <c r="DB166">
        <v>0</v>
      </c>
      <c r="DC166" t="s">
        <v>132</v>
      </c>
      <c r="DD166" t="s">
        <v>133</v>
      </c>
      <c r="DG166">
        <v>1464645</v>
      </c>
      <c r="DI166">
        <v>1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"09/28/2022 17:39:58.452"</f>
        <v>09/28/2022 17:39:58.452</v>
      </c>
      <c r="C167" t="str">
        <f t="shared" si="67"/>
        <v>FFDFD3C0</v>
      </c>
      <c r="D167" t="s">
        <v>145</v>
      </c>
      <c r="E167">
        <v>17</v>
      </c>
      <c r="H167">
        <v>279</v>
      </c>
      <c r="I167" t="s">
        <v>146</v>
      </c>
      <c r="J167" t="s">
        <v>141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 t="shared" si="83"/>
        <v>17:39:58.227</v>
      </c>
      <c r="T167" t="str">
        <f t="shared" si="84"/>
        <v>17:39:57.827</v>
      </c>
      <c r="U167" t="str">
        <f t="shared" si="68"/>
        <v>A9D612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125</v>
      </c>
      <c r="AG167">
        <v>0</v>
      </c>
      <c r="AH167">
        <v>3</v>
      </c>
      <c r="AI167">
        <v>2</v>
      </c>
      <c r="AJ167">
        <v>0</v>
      </c>
      <c r="AK167" t="s">
        <v>197</v>
      </c>
      <c r="AL167">
        <v>40.562403000000003</v>
      </c>
      <c r="AM167" t="s">
        <v>198</v>
      </c>
      <c r="AN167">
        <v>-75.503669000000002</v>
      </c>
      <c r="AO167">
        <v>100</v>
      </c>
      <c r="AP167">
        <v>300</v>
      </c>
      <c r="AQ167" t="s">
        <v>129</v>
      </c>
      <c r="AR167">
        <v>-47</v>
      </c>
      <c r="AS167">
        <v>-29</v>
      </c>
      <c r="AT167">
        <v>192</v>
      </c>
      <c r="BB167">
        <v>1200</v>
      </c>
      <c r="BC167">
        <v>1</v>
      </c>
      <c r="BD167" t="str">
        <f t="shared" si="69"/>
        <v xml:space="preserve">N7329F  </v>
      </c>
      <c r="BE167">
        <v>1</v>
      </c>
      <c r="BG167">
        <v>0</v>
      </c>
      <c r="BH167">
        <v>0</v>
      </c>
      <c r="BI167">
        <v>0</v>
      </c>
      <c r="BJ167">
        <v>375</v>
      </c>
      <c r="BK167">
        <v>75</v>
      </c>
      <c r="BL167" t="s">
        <v>192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 t="shared" si="85"/>
        <v>17:39:58.233</v>
      </c>
      <c r="CF167">
        <v>232580159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4</v>
      </c>
      <c r="CY167">
        <v>7</v>
      </c>
      <c r="CZ167" t="s">
        <v>131</v>
      </c>
      <c r="DA167">
        <v>408</v>
      </c>
      <c r="DB167">
        <v>0</v>
      </c>
      <c r="DC167" t="s">
        <v>132</v>
      </c>
      <c r="DD167" t="s">
        <v>133</v>
      </c>
      <c r="DG167">
        <v>1464645</v>
      </c>
      <c r="DI167">
        <v>1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"09/28/2022 17:39:58.483"</f>
        <v>09/28/2022 17:39:58.483</v>
      </c>
      <c r="C168" t="str">
        <f t="shared" si="67"/>
        <v>FFDFD3C0</v>
      </c>
      <c r="D168" t="s">
        <v>145</v>
      </c>
      <c r="E168">
        <v>16</v>
      </c>
      <c r="H168">
        <v>278</v>
      </c>
      <c r="I168" t="s">
        <v>149</v>
      </c>
      <c r="J168" t="s">
        <v>141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 t="shared" si="83"/>
        <v>17:39:58.227</v>
      </c>
      <c r="T168" t="str">
        <f t="shared" si="84"/>
        <v>17:39:57.827</v>
      </c>
      <c r="U168" t="str">
        <f t="shared" si="68"/>
        <v>A9D612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125</v>
      </c>
      <c r="AG168">
        <v>0</v>
      </c>
      <c r="AH168">
        <v>3</v>
      </c>
      <c r="AI168">
        <v>2</v>
      </c>
      <c r="AJ168">
        <v>0</v>
      </c>
      <c r="AK168" t="s">
        <v>197</v>
      </c>
      <c r="AL168">
        <v>40.562403000000003</v>
      </c>
      <c r="AM168" t="s">
        <v>198</v>
      </c>
      <c r="AN168">
        <v>-75.503669000000002</v>
      </c>
      <c r="AO168">
        <v>100</v>
      </c>
      <c r="AP168">
        <v>300</v>
      </c>
      <c r="AQ168" t="s">
        <v>129</v>
      </c>
      <c r="AR168">
        <v>-47</v>
      </c>
      <c r="AS168">
        <v>-29</v>
      </c>
      <c r="AT168">
        <v>192</v>
      </c>
      <c r="BB168">
        <v>1200</v>
      </c>
      <c r="BC168">
        <v>1</v>
      </c>
      <c r="BD168" t="str">
        <f t="shared" si="69"/>
        <v xml:space="preserve">N7329F  </v>
      </c>
      <c r="BE168">
        <v>1</v>
      </c>
      <c r="BG168">
        <v>0</v>
      </c>
      <c r="BH168">
        <v>0</v>
      </c>
      <c r="BI168">
        <v>0</v>
      </c>
      <c r="BJ168">
        <v>375</v>
      </c>
      <c r="BK168">
        <v>75</v>
      </c>
      <c r="BL168" t="s">
        <v>192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 t="shared" si="85"/>
        <v>17:39:58.233</v>
      </c>
      <c r="CF168">
        <v>232580159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4</v>
      </c>
      <c r="CY168">
        <v>7</v>
      </c>
      <c r="CZ168" t="s">
        <v>131</v>
      </c>
      <c r="DA168">
        <v>408</v>
      </c>
      <c r="DB168">
        <v>0</v>
      </c>
      <c r="DC168" t="s">
        <v>132</v>
      </c>
      <c r="DD168" t="s">
        <v>133</v>
      </c>
      <c r="DG168">
        <v>1464645</v>
      </c>
      <c r="DI168">
        <v>1</v>
      </c>
      <c r="DJ168">
        <v>0</v>
      </c>
      <c r="DK168">
        <v>1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"09/28/2022 17:39:58.498"</f>
        <v>09/28/2022 17:39:58.498</v>
      </c>
      <c r="C169" t="str">
        <f t="shared" si="67"/>
        <v>FFDFD3C0</v>
      </c>
      <c r="D169" t="s">
        <v>139</v>
      </c>
      <c r="E169">
        <v>36</v>
      </c>
      <c r="H169">
        <v>123</v>
      </c>
      <c r="I169" t="s">
        <v>140</v>
      </c>
      <c r="J169" t="s">
        <v>141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 t="shared" si="83"/>
        <v>17:39:58.227</v>
      </c>
      <c r="T169" t="str">
        <f t="shared" si="84"/>
        <v>17:39:57.827</v>
      </c>
      <c r="U169" t="str">
        <f t="shared" si="68"/>
        <v>A9D612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125</v>
      </c>
      <c r="AG169">
        <v>0</v>
      </c>
      <c r="AH169">
        <v>3</v>
      </c>
      <c r="AI169">
        <v>2</v>
      </c>
      <c r="AJ169">
        <v>0</v>
      </c>
      <c r="AK169" t="s">
        <v>197</v>
      </c>
      <c r="AL169">
        <v>40.562403000000003</v>
      </c>
      <c r="AM169" t="s">
        <v>198</v>
      </c>
      <c r="AN169">
        <v>-75.503669000000002</v>
      </c>
      <c r="AO169">
        <v>100</v>
      </c>
      <c r="AP169">
        <v>300</v>
      </c>
      <c r="AQ169" t="s">
        <v>129</v>
      </c>
      <c r="AR169">
        <v>-47</v>
      </c>
      <c r="AS169">
        <v>-29</v>
      </c>
      <c r="AT169">
        <v>192</v>
      </c>
      <c r="BB169">
        <v>1200</v>
      </c>
      <c r="BC169">
        <v>1</v>
      </c>
      <c r="BD169" t="str">
        <f t="shared" si="69"/>
        <v xml:space="preserve">N7329F  </v>
      </c>
      <c r="BE169">
        <v>1</v>
      </c>
      <c r="BG169">
        <v>0</v>
      </c>
      <c r="BH169">
        <v>0</v>
      </c>
      <c r="BI169">
        <v>0</v>
      </c>
      <c r="BJ169">
        <v>375</v>
      </c>
      <c r="BK169">
        <v>75</v>
      </c>
      <c r="BL169" t="s">
        <v>192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 t="shared" si="85"/>
        <v>17:39:58.233</v>
      </c>
      <c r="CF169">
        <v>232580159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4</v>
      </c>
      <c r="CY169">
        <v>7</v>
      </c>
      <c r="CZ169" t="s">
        <v>131</v>
      </c>
      <c r="DA169">
        <v>408</v>
      </c>
      <c r="DB169">
        <v>0</v>
      </c>
      <c r="DC169" t="s">
        <v>132</v>
      </c>
      <c r="DD169" t="s">
        <v>133</v>
      </c>
      <c r="DG169">
        <v>1464645</v>
      </c>
      <c r="DI169">
        <v>1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"09/28/2022 17:39:58.498"</f>
        <v>09/28/2022 17:39:58.498</v>
      </c>
      <c r="C170" t="str">
        <f t="shared" si="67"/>
        <v>FFDFD3C0</v>
      </c>
      <c r="D170" t="s">
        <v>142</v>
      </c>
      <c r="E170">
        <v>4</v>
      </c>
      <c r="F170">
        <v>1004</v>
      </c>
      <c r="G170" t="s">
        <v>143</v>
      </c>
      <c r="J170" t="s">
        <v>144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 t="shared" si="83"/>
        <v>17:39:58.227</v>
      </c>
      <c r="T170" t="str">
        <f t="shared" si="84"/>
        <v>17:39:57.827</v>
      </c>
      <c r="U170" t="str">
        <f t="shared" si="68"/>
        <v>A9D612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125</v>
      </c>
      <c r="AG170">
        <v>0</v>
      </c>
      <c r="AH170">
        <v>3</v>
      </c>
      <c r="AI170">
        <v>2</v>
      </c>
      <c r="AJ170">
        <v>0</v>
      </c>
      <c r="AK170" t="s">
        <v>197</v>
      </c>
      <c r="AL170">
        <v>40.562403000000003</v>
      </c>
      <c r="AM170" t="s">
        <v>198</v>
      </c>
      <c r="AN170">
        <v>-75.503669000000002</v>
      </c>
      <c r="AO170">
        <v>100</v>
      </c>
      <c r="AP170">
        <v>300</v>
      </c>
      <c r="AQ170" t="s">
        <v>129</v>
      </c>
      <c r="AR170">
        <v>-47</v>
      </c>
      <c r="AS170">
        <v>-29</v>
      </c>
      <c r="AT170">
        <v>192</v>
      </c>
      <c r="BB170">
        <v>1200</v>
      </c>
      <c r="BC170">
        <v>1</v>
      </c>
      <c r="BD170" t="str">
        <f t="shared" si="69"/>
        <v xml:space="preserve">N7329F  </v>
      </c>
      <c r="BE170">
        <v>1</v>
      </c>
      <c r="BG170">
        <v>0</v>
      </c>
      <c r="BH170">
        <v>0</v>
      </c>
      <c r="BI170">
        <v>0</v>
      </c>
      <c r="BJ170">
        <v>375</v>
      </c>
      <c r="BK170">
        <v>75</v>
      </c>
      <c r="BL170" t="s">
        <v>192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 t="shared" si="85"/>
        <v>17:39:58.233</v>
      </c>
      <c r="CF170">
        <v>232580159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4</v>
      </c>
      <c r="CY170">
        <v>7</v>
      </c>
      <c r="CZ170" t="s">
        <v>131</v>
      </c>
      <c r="DA170">
        <v>408</v>
      </c>
      <c r="DB170">
        <v>0</v>
      </c>
      <c r="DC170" t="s">
        <v>132</v>
      </c>
      <c r="DD170" t="s">
        <v>133</v>
      </c>
      <c r="DG170">
        <v>1464645</v>
      </c>
      <c r="DI170">
        <v>1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"09/28/2022 17:39:59.465"</f>
        <v>09/28/2022 17:39:59.465</v>
      </c>
      <c r="C171" t="str">
        <f t="shared" si="67"/>
        <v>FFDFD3C0</v>
      </c>
      <c r="D171" t="s">
        <v>147</v>
      </c>
      <c r="E171">
        <v>38</v>
      </c>
      <c r="J171" t="s">
        <v>148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ref="S171:S177" si="86">"17:39:59.281"</f>
        <v>17:39:59.281</v>
      </c>
      <c r="T171" t="str">
        <f t="shared" ref="T171:T177" si="87">"17:39:57.781"</f>
        <v>17:39:57.781</v>
      </c>
      <c r="U171" t="str">
        <f t="shared" si="68"/>
        <v>A9D612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125</v>
      </c>
      <c r="AG171">
        <v>0</v>
      </c>
      <c r="AH171">
        <v>3</v>
      </c>
      <c r="AI171">
        <v>2</v>
      </c>
      <c r="AJ171">
        <v>0</v>
      </c>
      <c r="AK171" t="s">
        <v>199</v>
      </c>
      <c r="AL171">
        <v>40.562274000000002</v>
      </c>
      <c r="AM171" t="s">
        <v>200</v>
      </c>
      <c r="AN171">
        <v>-75.503968999999998</v>
      </c>
      <c r="AO171">
        <v>100</v>
      </c>
      <c r="AP171">
        <v>300</v>
      </c>
      <c r="AQ171" t="s">
        <v>129</v>
      </c>
      <c r="AR171">
        <v>-47</v>
      </c>
      <c r="AS171">
        <v>-29</v>
      </c>
      <c r="AT171">
        <v>192</v>
      </c>
      <c r="BB171">
        <v>1200</v>
      </c>
      <c r="BC171">
        <v>1</v>
      </c>
      <c r="BD171" t="str">
        <f t="shared" si="69"/>
        <v xml:space="preserve">N7329F  </v>
      </c>
      <c r="BE171">
        <v>1</v>
      </c>
      <c r="BG171">
        <v>0</v>
      </c>
      <c r="BH171">
        <v>0</v>
      </c>
      <c r="BI171">
        <v>0</v>
      </c>
      <c r="BJ171">
        <v>375</v>
      </c>
      <c r="BK171">
        <v>75</v>
      </c>
      <c r="BL171" t="s">
        <v>192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 t="shared" ref="CE171:CE177" si="88">"17:39:59.284"</f>
        <v>17:39:59.284</v>
      </c>
      <c r="CF171">
        <v>284446536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5</v>
      </c>
      <c r="CY171">
        <v>7</v>
      </c>
      <c r="CZ171" t="s">
        <v>131</v>
      </c>
      <c r="DA171">
        <v>408</v>
      </c>
      <c r="DB171">
        <v>0</v>
      </c>
      <c r="DC171" t="s">
        <v>132</v>
      </c>
      <c r="DD171" t="s">
        <v>133</v>
      </c>
      <c r="DG171">
        <v>1466402</v>
      </c>
      <c r="DI171">
        <v>1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"09/28/2022 17:39:59.465"</f>
        <v>09/28/2022 17:39:59.465</v>
      </c>
      <c r="C172" t="str">
        <f t="shared" si="67"/>
        <v>FFDFD3C0</v>
      </c>
      <c r="D172" t="s">
        <v>145</v>
      </c>
      <c r="E172">
        <v>17</v>
      </c>
      <c r="H172">
        <v>279</v>
      </c>
      <c r="I172" t="s">
        <v>146</v>
      </c>
      <c r="J172" t="s">
        <v>141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86"/>
        <v>17:39:59.281</v>
      </c>
      <c r="T172" t="str">
        <f t="shared" si="87"/>
        <v>17:39:57.781</v>
      </c>
      <c r="U172" t="str">
        <f t="shared" si="68"/>
        <v>A9D612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125</v>
      </c>
      <c r="AG172">
        <v>0</v>
      </c>
      <c r="AH172">
        <v>3</v>
      </c>
      <c r="AI172">
        <v>2</v>
      </c>
      <c r="AJ172">
        <v>0</v>
      </c>
      <c r="AK172" t="s">
        <v>199</v>
      </c>
      <c r="AL172">
        <v>40.562274000000002</v>
      </c>
      <c r="AM172" t="s">
        <v>200</v>
      </c>
      <c r="AN172">
        <v>-75.503968999999998</v>
      </c>
      <c r="AO172">
        <v>100</v>
      </c>
      <c r="AP172">
        <v>300</v>
      </c>
      <c r="AQ172" t="s">
        <v>129</v>
      </c>
      <c r="AR172">
        <v>-47</v>
      </c>
      <c r="AS172">
        <v>-29</v>
      </c>
      <c r="AT172">
        <v>192</v>
      </c>
      <c r="BB172">
        <v>1200</v>
      </c>
      <c r="BC172">
        <v>1</v>
      </c>
      <c r="BD172" t="str">
        <f t="shared" si="69"/>
        <v xml:space="preserve">N7329F  </v>
      </c>
      <c r="BE172">
        <v>1</v>
      </c>
      <c r="BG172">
        <v>0</v>
      </c>
      <c r="BH172">
        <v>0</v>
      </c>
      <c r="BI172">
        <v>0</v>
      </c>
      <c r="BJ172">
        <v>375</v>
      </c>
      <c r="BK172">
        <v>75</v>
      </c>
      <c r="BL172" t="s">
        <v>192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 t="shared" si="88"/>
        <v>17:39:59.284</v>
      </c>
      <c r="CF172">
        <v>284446536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5</v>
      </c>
      <c r="CY172">
        <v>7</v>
      </c>
      <c r="CZ172" t="s">
        <v>131</v>
      </c>
      <c r="DA172">
        <v>408</v>
      </c>
      <c r="DB172">
        <v>0</v>
      </c>
      <c r="DC172" t="s">
        <v>132</v>
      </c>
      <c r="DD172" t="s">
        <v>133</v>
      </c>
      <c r="DG172">
        <v>1466402</v>
      </c>
      <c r="DI172">
        <v>1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"09/28/2022 17:39:59.481"</f>
        <v>09/28/2022 17:39:59.481</v>
      </c>
      <c r="C173" t="str">
        <f t="shared" si="67"/>
        <v>FFDFD3C0</v>
      </c>
      <c r="D173" t="s">
        <v>145</v>
      </c>
      <c r="E173">
        <v>16</v>
      </c>
      <c r="H173">
        <v>278</v>
      </c>
      <c r="I173" t="s">
        <v>149</v>
      </c>
      <c r="J173" t="s">
        <v>141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86"/>
        <v>17:39:59.281</v>
      </c>
      <c r="T173" t="str">
        <f t="shared" si="87"/>
        <v>17:39:57.781</v>
      </c>
      <c r="U173" t="str">
        <f t="shared" si="68"/>
        <v>A9D612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125</v>
      </c>
      <c r="AG173">
        <v>0</v>
      </c>
      <c r="AH173">
        <v>3</v>
      </c>
      <c r="AI173">
        <v>2</v>
      </c>
      <c r="AJ173">
        <v>0</v>
      </c>
      <c r="AK173" t="s">
        <v>199</v>
      </c>
      <c r="AL173">
        <v>40.562274000000002</v>
      </c>
      <c r="AM173" t="s">
        <v>200</v>
      </c>
      <c r="AN173">
        <v>-75.503968999999998</v>
      </c>
      <c r="AO173">
        <v>100</v>
      </c>
      <c r="AP173">
        <v>300</v>
      </c>
      <c r="AQ173" t="s">
        <v>129</v>
      </c>
      <c r="AR173">
        <v>-47</v>
      </c>
      <c r="AS173">
        <v>-29</v>
      </c>
      <c r="AT173">
        <v>192</v>
      </c>
      <c r="BB173">
        <v>1200</v>
      </c>
      <c r="BC173">
        <v>1</v>
      </c>
      <c r="BD173" t="str">
        <f t="shared" si="69"/>
        <v xml:space="preserve">N7329F  </v>
      </c>
      <c r="BE173">
        <v>1</v>
      </c>
      <c r="BG173">
        <v>0</v>
      </c>
      <c r="BH173">
        <v>0</v>
      </c>
      <c r="BI173">
        <v>0</v>
      </c>
      <c r="BJ173">
        <v>375</v>
      </c>
      <c r="BK173">
        <v>75</v>
      </c>
      <c r="BL173" t="s">
        <v>192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 t="shared" si="88"/>
        <v>17:39:59.284</v>
      </c>
      <c r="CF173">
        <v>284446536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5</v>
      </c>
      <c r="CY173">
        <v>7</v>
      </c>
      <c r="CZ173" t="s">
        <v>131</v>
      </c>
      <c r="DA173">
        <v>408</v>
      </c>
      <c r="DB173">
        <v>0</v>
      </c>
      <c r="DC173" t="s">
        <v>132</v>
      </c>
      <c r="DD173" t="s">
        <v>133</v>
      </c>
      <c r="DG173">
        <v>1466402</v>
      </c>
      <c r="DI173">
        <v>1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"09/28/2022 17:39:59.496"</f>
        <v>09/28/2022 17:39:59.496</v>
      </c>
      <c r="C174" t="str">
        <f t="shared" si="67"/>
        <v>FFDFD3C0</v>
      </c>
      <c r="D174" t="s">
        <v>139</v>
      </c>
      <c r="E174">
        <v>36</v>
      </c>
      <c r="H174">
        <v>123</v>
      </c>
      <c r="I174" t="s">
        <v>140</v>
      </c>
      <c r="J174" t="s">
        <v>141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si="86"/>
        <v>17:39:59.281</v>
      </c>
      <c r="T174" t="str">
        <f t="shared" si="87"/>
        <v>17:39:57.781</v>
      </c>
      <c r="U174" t="str">
        <f t="shared" si="68"/>
        <v>A9D612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125</v>
      </c>
      <c r="AG174">
        <v>0</v>
      </c>
      <c r="AH174">
        <v>3</v>
      </c>
      <c r="AI174">
        <v>2</v>
      </c>
      <c r="AJ174">
        <v>0</v>
      </c>
      <c r="AK174" t="s">
        <v>199</v>
      </c>
      <c r="AL174">
        <v>40.562274000000002</v>
      </c>
      <c r="AM174" t="s">
        <v>200</v>
      </c>
      <c r="AN174">
        <v>-75.503968999999998</v>
      </c>
      <c r="AO174">
        <v>100</v>
      </c>
      <c r="AP174">
        <v>300</v>
      </c>
      <c r="AQ174" t="s">
        <v>129</v>
      </c>
      <c r="AR174">
        <v>-47</v>
      </c>
      <c r="AS174">
        <v>-29</v>
      </c>
      <c r="AT174">
        <v>192</v>
      </c>
      <c r="BB174">
        <v>1200</v>
      </c>
      <c r="BC174">
        <v>1</v>
      </c>
      <c r="BD174" t="str">
        <f t="shared" si="69"/>
        <v xml:space="preserve">N7329F  </v>
      </c>
      <c r="BE174">
        <v>1</v>
      </c>
      <c r="BG174">
        <v>0</v>
      </c>
      <c r="BH174">
        <v>0</v>
      </c>
      <c r="BI174">
        <v>0</v>
      </c>
      <c r="BJ174">
        <v>375</v>
      </c>
      <c r="BK174">
        <v>75</v>
      </c>
      <c r="BL174" t="s">
        <v>192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 t="shared" si="88"/>
        <v>17:39:59.284</v>
      </c>
      <c r="CF174">
        <v>284446536</v>
      </c>
      <c r="CS174">
        <v>3</v>
      </c>
      <c r="CT174">
        <v>2</v>
      </c>
      <c r="CU174">
        <v>0</v>
      </c>
      <c r="CV174">
        <v>2</v>
      </c>
      <c r="CW174">
        <v>0</v>
      </c>
      <c r="CX174">
        <v>5</v>
      </c>
      <c r="CY174">
        <v>7</v>
      </c>
      <c r="CZ174" t="s">
        <v>131</v>
      </c>
      <c r="DA174">
        <v>408</v>
      </c>
      <c r="DB174">
        <v>0</v>
      </c>
      <c r="DC174" t="s">
        <v>132</v>
      </c>
      <c r="DD174" t="s">
        <v>133</v>
      </c>
      <c r="DG174">
        <v>1466402</v>
      </c>
      <c r="DI174">
        <v>1</v>
      </c>
      <c r="DJ174">
        <v>0</v>
      </c>
      <c r="DK174">
        <v>1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"09/28/2022 17:39:59.496"</f>
        <v>09/28/2022 17:39:59.496</v>
      </c>
      <c r="C175" t="str">
        <f t="shared" si="67"/>
        <v>FFDFD3C0</v>
      </c>
      <c r="D175" t="s">
        <v>134</v>
      </c>
      <c r="E175">
        <v>1</v>
      </c>
      <c r="F175">
        <v>3001</v>
      </c>
      <c r="G175" t="s">
        <v>135</v>
      </c>
      <c r="J175" t="s">
        <v>136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86"/>
        <v>17:39:59.281</v>
      </c>
      <c r="T175" t="str">
        <f t="shared" si="87"/>
        <v>17:39:57.781</v>
      </c>
      <c r="U175" t="str">
        <f t="shared" si="68"/>
        <v>A9D612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125</v>
      </c>
      <c r="AG175">
        <v>0</v>
      </c>
      <c r="AH175">
        <v>3</v>
      </c>
      <c r="AI175">
        <v>2</v>
      </c>
      <c r="AJ175">
        <v>0</v>
      </c>
      <c r="AK175" t="s">
        <v>199</v>
      </c>
      <c r="AL175">
        <v>40.562274000000002</v>
      </c>
      <c r="AM175" t="s">
        <v>200</v>
      </c>
      <c r="AN175">
        <v>-75.503968999999998</v>
      </c>
      <c r="AO175">
        <v>100</v>
      </c>
      <c r="AP175">
        <v>300</v>
      </c>
      <c r="AQ175" t="s">
        <v>129</v>
      </c>
      <c r="AR175">
        <v>-47</v>
      </c>
      <c r="AS175">
        <v>-29</v>
      </c>
      <c r="AT175">
        <v>192</v>
      </c>
      <c r="BB175">
        <v>1200</v>
      </c>
      <c r="BC175">
        <v>1</v>
      </c>
      <c r="BD175" t="str">
        <f t="shared" si="69"/>
        <v xml:space="preserve">N7329F  </v>
      </c>
      <c r="BE175">
        <v>1</v>
      </c>
      <c r="BG175">
        <v>0</v>
      </c>
      <c r="BH175">
        <v>0</v>
      </c>
      <c r="BI175">
        <v>0</v>
      </c>
      <c r="BJ175">
        <v>375</v>
      </c>
      <c r="BK175">
        <v>75</v>
      </c>
      <c r="BL175" t="s">
        <v>192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 t="shared" si="88"/>
        <v>17:39:59.284</v>
      </c>
      <c r="CF175">
        <v>284446536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5</v>
      </c>
      <c r="CY175">
        <v>7</v>
      </c>
      <c r="CZ175" t="s">
        <v>131</v>
      </c>
      <c r="DA175">
        <v>408</v>
      </c>
      <c r="DB175">
        <v>0</v>
      </c>
      <c r="DC175" t="s">
        <v>132</v>
      </c>
      <c r="DD175" t="s">
        <v>133</v>
      </c>
      <c r="DG175">
        <v>1466402</v>
      </c>
      <c r="DI175">
        <v>1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"09/28/2022 17:39:59.496"</f>
        <v>09/28/2022 17:39:59.496</v>
      </c>
      <c r="C176" t="str">
        <f t="shared" si="67"/>
        <v>FFDFD3C0</v>
      </c>
      <c r="D176" t="s">
        <v>142</v>
      </c>
      <c r="E176">
        <v>4</v>
      </c>
      <c r="F176">
        <v>1004</v>
      </c>
      <c r="G176" t="s">
        <v>143</v>
      </c>
      <c r="J176" t="s">
        <v>144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86"/>
        <v>17:39:59.281</v>
      </c>
      <c r="T176" t="str">
        <f t="shared" si="87"/>
        <v>17:39:57.781</v>
      </c>
      <c r="U176" t="str">
        <f t="shared" si="68"/>
        <v>A9D612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125</v>
      </c>
      <c r="AG176">
        <v>0</v>
      </c>
      <c r="AH176">
        <v>3</v>
      </c>
      <c r="AI176">
        <v>2</v>
      </c>
      <c r="AJ176">
        <v>0</v>
      </c>
      <c r="AK176" t="s">
        <v>199</v>
      </c>
      <c r="AL176">
        <v>40.562274000000002</v>
      </c>
      <c r="AM176" t="s">
        <v>200</v>
      </c>
      <c r="AN176">
        <v>-75.503968999999998</v>
      </c>
      <c r="AO176">
        <v>100</v>
      </c>
      <c r="AP176">
        <v>300</v>
      </c>
      <c r="AQ176" t="s">
        <v>129</v>
      </c>
      <c r="AR176">
        <v>-47</v>
      </c>
      <c r="AS176">
        <v>-29</v>
      </c>
      <c r="AT176">
        <v>192</v>
      </c>
      <c r="BB176">
        <v>1200</v>
      </c>
      <c r="BC176">
        <v>1</v>
      </c>
      <c r="BD176" t="str">
        <f t="shared" si="69"/>
        <v xml:space="preserve">N7329F  </v>
      </c>
      <c r="BE176">
        <v>1</v>
      </c>
      <c r="BG176">
        <v>0</v>
      </c>
      <c r="BH176">
        <v>0</v>
      </c>
      <c r="BI176">
        <v>0</v>
      </c>
      <c r="BJ176">
        <v>375</v>
      </c>
      <c r="BK176">
        <v>75</v>
      </c>
      <c r="BL176" t="s">
        <v>192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 t="shared" si="88"/>
        <v>17:39:59.284</v>
      </c>
      <c r="CF176">
        <v>284446536</v>
      </c>
      <c r="CS176">
        <v>3</v>
      </c>
      <c r="CT176">
        <v>2</v>
      </c>
      <c r="CU176">
        <v>0</v>
      </c>
      <c r="CV176">
        <v>2</v>
      </c>
      <c r="CW176">
        <v>0</v>
      </c>
      <c r="CX176">
        <v>5</v>
      </c>
      <c r="CY176">
        <v>7</v>
      </c>
      <c r="CZ176" t="s">
        <v>131</v>
      </c>
      <c r="DA176">
        <v>408</v>
      </c>
      <c r="DB176">
        <v>0</v>
      </c>
      <c r="DC176" t="s">
        <v>132</v>
      </c>
      <c r="DD176" t="s">
        <v>133</v>
      </c>
      <c r="DG176">
        <v>1466402</v>
      </c>
      <c r="DI176">
        <v>1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"09/28/2022 17:39:59.496"</f>
        <v>09/28/2022 17:39:59.496</v>
      </c>
      <c r="C177" t="str">
        <f t="shared" si="67"/>
        <v>FFDFD3C0</v>
      </c>
      <c r="D177" t="s">
        <v>142</v>
      </c>
      <c r="E177">
        <v>3</v>
      </c>
      <c r="F177">
        <v>1003</v>
      </c>
      <c r="G177" t="s">
        <v>124</v>
      </c>
      <c r="J177" t="s">
        <v>144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86"/>
        <v>17:39:59.281</v>
      </c>
      <c r="T177" t="str">
        <f t="shared" si="87"/>
        <v>17:39:57.781</v>
      </c>
      <c r="U177" t="str">
        <f t="shared" si="68"/>
        <v>A9D612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125</v>
      </c>
      <c r="AG177">
        <v>0</v>
      </c>
      <c r="AH177">
        <v>3</v>
      </c>
      <c r="AI177">
        <v>2</v>
      </c>
      <c r="AJ177">
        <v>0</v>
      </c>
      <c r="AK177" t="s">
        <v>199</v>
      </c>
      <c r="AL177">
        <v>40.562274000000002</v>
      </c>
      <c r="AM177" t="s">
        <v>200</v>
      </c>
      <c r="AN177">
        <v>-75.503968999999998</v>
      </c>
      <c r="AO177">
        <v>100</v>
      </c>
      <c r="AP177">
        <v>300</v>
      </c>
      <c r="AQ177" t="s">
        <v>129</v>
      </c>
      <c r="AR177">
        <v>-47</v>
      </c>
      <c r="AS177">
        <v>-29</v>
      </c>
      <c r="AT177">
        <v>192</v>
      </c>
      <c r="BB177">
        <v>1200</v>
      </c>
      <c r="BC177">
        <v>1</v>
      </c>
      <c r="BD177" t="str">
        <f t="shared" si="69"/>
        <v xml:space="preserve">N7329F  </v>
      </c>
      <c r="BE177">
        <v>1</v>
      </c>
      <c r="BG177">
        <v>0</v>
      </c>
      <c r="BH177">
        <v>0</v>
      </c>
      <c r="BI177">
        <v>0</v>
      </c>
      <c r="BJ177">
        <v>375</v>
      </c>
      <c r="BK177">
        <v>75</v>
      </c>
      <c r="BL177" t="s">
        <v>192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 t="shared" si="88"/>
        <v>17:39:59.284</v>
      </c>
      <c r="CF177">
        <v>284446536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5</v>
      </c>
      <c r="CY177">
        <v>7</v>
      </c>
      <c r="CZ177" t="s">
        <v>131</v>
      </c>
      <c r="DA177">
        <v>408</v>
      </c>
      <c r="DB177">
        <v>0</v>
      </c>
      <c r="DC177" t="s">
        <v>132</v>
      </c>
      <c r="DD177" t="s">
        <v>133</v>
      </c>
      <c r="DG177">
        <v>1466402</v>
      </c>
      <c r="DI177">
        <v>1</v>
      </c>
      <c r="DJ177">
        <v>0</v>
      </c>
      <c r="DK177">
        <v>1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"09/28/2022 17:40:00.528"</f>
        <v>09/28/2022 17:40:00.528</v>
      </c>
      <c r="C178" t="str">
        <f t="shared" si="67"/>
        <v>FFDFD3C0</v>
      </c>
      <c r="D178" t="s">
        <v>139</v>
      </c>
      <c r="E178">
        <v>36</v>
      </c>
      <c r="H178">
        <v>123</v>
      </c>
      <c r="I178" t="s">
        <v>140</v>
      </c>
      <c r="J178" t="s">
        <v>141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ref="S178:S184" si="89">"17:40:00.281"</f>
        <v>17:40:00.281</v>
      </c>
      <c r="T178" t="str">
        <f t="shared" ref="T178:T184" si="90">"17:39:59.781"</f>
        <v>17:39:59.781</v>
      </c>
      <c r="U178" t="str">
        <f t="shared" si="68"/>
        <v>A9D612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125</v>
      </c>
      <c r="AG178">
        <v>0</v>
      </c>
      <c r="AH178">
        <v>3</v>
      </c>
      <c r="AI178">
        <v>2</v>
      </c>
      <c r="AJ178">
        <v>0</v>
      </c>
      <c r="AK178" t="s">
        <v>201</v>
      </c>
      <c r="AL178">
        <v>40.562167000000002</v>
      </c>
      <c r="AM178" t="s">
        <v>202</v>
      </c>
      <c r="AN178">
        <v>-75.504290999999995</v>
      </c>
      <c r="AO178">
        <v>100</v>
      </c>
      <c r="AP178">
        <v>300</v>
      </c>
      <c r="AQ178" t="s">
        <v>129</v>
      </c>
      <c r="AR178">
        <v>-48</v>
      </c>
      <c r="AS178">
        <v>-24</v>
      </c>
      <c r="AT178">
        <v>192</v>
      </c>
      <c r="BB178">
        <v>1200</v>
      </c>
      <c r="BC178">
        <v>1</v>
      </c>
      <c r="BD178" t="str">
        <f t="shared" si="69"/>
        <v xml:space="preserve">N7329F  </v>
      </c>
      <c r="BE178">
        <v>1</v>
      </c>
      <c r="BG178">
        <v>0</v>
      </c>
      <c r="BH178">
        <v>0</v>
      </c>
      <c r="BI178">
        <v>0</v>
      </c>
      <c r="BJ178">
        <v>375</v>
      </c>
      <c r="BK178">
        <v>75</v>
      </c>
      <c r="BL178" t="s">
        <v>192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 t="shared" ref="CE178:CE184" si="91">"17:40:00.282"</f>
        <v>17:40:00.282</v>
      </c>
      <c r="CF178">
        <v>282245023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5</v>
      </c>
      <c r="CY178">
        <v>7</v>
      </c>
      <c r="CZ178" t="s">
        <v>131</v>
      </c>
      <c r="DA178">
        <v>408</v>
      </c>
      <c r="DB178">
        <v>0</v>
      </c>
      <c r="DC178" t="s">
        <v>132</v>
      </c>
      <c r="DD178" t="s">
        <v>133</v>
      </c>
      <c r="DG178">
        <v>1467937</v>
      </c>
      <c r="DI178">
        <v>1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"09/28/2022 17:40:00.528"</f>
        <v>09/28/2022 17:40:00.528</v>
      </c>
      <c r="C179" t="str">
        <f t="shared" si="67"/>
        <v>FFDFD3C0</v>
      </c>
      <c r="D179" t="s">
        <v>134</v>
      </c>
      <c r="E179">
        <v>1</v>
      </c>
      <c r="F179">
        <v>3001</v>
      </c>
      <c r="G179" t="s">
        <v>135</v>
      </c>
      <c r="J179" t="s">
        <v>136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89"/>
        <v>17:40:00.281</v>
      </c>
      <c r="T179" t="str">
        <f t="shared" si="90"/>
        <v>17:39:59.781</v>
      </c>
      <c r="U179" t="str">
        <f t="shared" si="68"/>
        <v>A9D612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125</v>
      </c>
      <c r="AG179">
        <v>0</v>
      </c>
      <c r="AH179">
        <v>3</v>
      </c>
      <c r="AI179">
        <v>2</v>
      </c>
      <c r="AJ179">
        <v>0</v>
      </c>
      <c r="AK179" t="s">
        <v>201</v>
      </c>
      <c r="AL179">
        <v>40.562167000000002</v>
      </c>
      <c r="AM179" t="s">
        <v>202</v>
      </c>
      <c r="AN179">
        <v>-75.504290999999995</v>
      </c>
      <c r="AO179">
        <v>100</v>
      </c>
      <c r="AP179">
        <v>300</v>
      </c>
      <c r="AQ179" t="s">
        <v>129</v>
      </c>
      <c r="AR179">
        <v>-48</v>
      </c>
      <c r="AS179">
        <v>-24</v>
      </c>
      <c r="AT179">
        <v>192</v>
      </c>
      <c r="BB179">
        <v>1200</v>
      </c>
      <c r="BC179">
        <v>1</v>
      </c>
      <c r="BD179" t="str">
        <f t="shared" si="69"/>
        <v xml:space="preserve">N7329F  </v>
      </c>
      <c r="BE179">
        <v>1</v>
      </c>
      <c r="BG179">
        <v>0</v>
      </c>
      <c r="BH179">
        <v>0</v>
      </c>
      <c r="BI179">
        <v>0</v>
      </c>
      <c r="BJ179">
        <v>375</v>
      </c>
      <c r="BK179">
        <v>75</v>
      </c>
      <c r="BL179" t="s">
        <v>192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 t="shared" si="91"/>
        <v>17:40:00.282</v>
      </c>
      <c r="CF179">
        <v>282245023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5</v>
      </c>
      <c r="CY179">
        <v>7</v>
      </c>
      <c r="CZ179" t="s">
        <v>131</v>
      </c>
      <c r="DA179">
        <v>408</v>
      </c>
      <c r="DB179">
        <v>0</v>
      </c>
      <c r="DC179" t="s">
        <v>132</v>
      </c>
      <c r="DD179" t="s">
        <v>133</v>
      </c>
      <c r="DG179">
        <v>1467937</v>
      </c>
      <c r="DI179">
        <v>1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"09/28/2022 17:40:00.559"</f>
        <v>09/28/2022 17:40:00.559</v>
      </c>
      <c r="C180" t="str">
        <f t="shared" si="67"/>
        <v>FFDFD3C0</v>
      </c>
      <c r="D180" t="s">
        <v>142</v>
      </c>
      <c r="E180">
        <v>4</v>
      </c>
      <c r="F180">
        <v>1004</v>
      </c>
      <c r="G180" t="s">
        <v>143</v>
      </c>
      <c r="J180" t="s">
        <v>144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89"/>
        <v>17:40:00.281</v>
      </c>
      <c r="T180" t="str">
        <f t="shared" si="90"/>
        <v>17:39:59.781</v>
      </c>
      <c r="U180" t="str">
        <f t="shared" si="68"/>
        <v>A9D612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125</v>
      </c>
      <c r="AG180">
        <v>0</v>
      </c>
      <c r="AH180">
        <v>3</v>
      </c>
      <c r="AI180">
        <v>2</v>
      </c>
      <c r="AJ180">
        <v>0</v>
      </c>
      <c r="AK180" t="s">
        <v>201</v>
      </c>
      <c r="AL180">
        <v>40.562167000000002</v>
      </c>
      <c r="AM180" t="s">
        <v>202</v>
      </c>
      <c r="AN180">
        <v>-75.504290999999995</v>
      </c>
      <c r="AO180">
        <v>100</v>
      </c>
      <c r="AP180">
        <v>300</v>
      </c>
      <c r="AQ180" t="s">
        <v>129</v>
      </c>
      <c r="AR180">
        <v>-48</v>
      </c>
      <c r="AS180">
        <v>-24</v>
      </c>
      <c r="AT180">
        <v>192</v>
      </c>
      <c r="BB180">
        <v>1200</v>
      </c>
      <c r="BC180">
        <v>1</v>
      </c>
      <c r="BD180" t="str">
        <f t="shared" si="69"/>
        <v xml:space="preserve">N7329F  </v>
      </c>
      <c r="BE180">
        <v>1</v>
      </c>
      <c r="BG180">
        <v>0</v>
      </c>
      <c r="BH180">
        <v>0</v>
      </c>
      <c r="BI180">
        <v>0</v>
      </c>
      <c r="BJ180">
        <v>375</v>
      </c>
      <c r="BK180">
        <v>75</v>
      </c>
      <c r="BL180" t="s">
        <v>192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 t="shared" si="91"/>
        <v>17:40:00.282</v>
      </c>
      <c r="CF180">
        <v>282245023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5</v>
      </c>
      <c r="CY180">
        <v>7</v>
      </c>
      <c r="CZ180" t="s">
        <v>131</v>
      </c>
      <c r="DA180">
        <v>408</v>
      </c>
      <c r="DB180">
        <v>0</v>
      </c>
      <c r="DC180" t="s">
        <v>132</v>
      </c>
      <c r="DD180" t="s">
        <v>133</v>
      </c>
      <c r="DG180">
        <v>1467937</v>
      </c>
      <c r="DI180">
        <v>1</v>
      </c>
      <c r="DJ180">
        <v>0</v>
      </c>
      <c r="DK180">
        <v>1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"09/28/2022 17:40:00.559"</f>
        <v>09/28/2022 17:40:00.559</v>
      </c>
      <c r="C181" t="str">
        <f t="shared" si="67"/>
        <v>FFDFD3C0</v>
      </c>
      <c r="D181" t="s">
        <v>142</v>
      </c>
      <c r="E181">
        <v>3</v>
      </c>
      <c r="F181">
        <v>1003</v>
      </c>
      <c r="G181" t="s">
        <v>124</v>
      </c>
      <c r="J181" t="s">
        <v>144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89"/>
        <v>17:40:00.281</v>
      </c>
      <c r="T181" t="str">
        <f t="shared" si="90"/>
        <v>17:39:59.781</v>
      </c>
      <c r="U181" t="str">
        <f t="shared" si="68"/>
        <v>A9D612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125</v>
      </c>
      <c r="AG181">
        <v>0</v>
      </c>
      <c r="AH181">
        <v>3</v>
      </c>
      <c r="AI181">
        <v>2</v>
      </c>
      <c r="AJ181">
        <v>0</v>
      </c>
      <c r="AK181" t="s">
        <v>201</v>
      </c>
      <c r="AL181">
        <v>40.562167000000002</v>
      </c>
      <c r="AM181" t="s">
        <v>202</v>
      </c>
      <c r="AN181">
        <v>-75.504290999999995</v>
      </c>
      <c r="AO181">
        <v>100</v>
      </c>
      <c r="AP181">
        <v>300</v>
      </c>
      <c r="AQ181" t="s">
        <v>129</v>
      </c>
      <c r="AR181">
        <v>-48</v>
      </c>
      <c r="AS181">
        <v>-24</v>
      </c>
      <c r="AT181">
        <v>192</v>
      </c>
      <c r="BB181">
        <v>1200</v>
      </c>
      <c r="BC181">
        <v>1</v>
      </c>
      <c r="BD181" t="str">
        <f t="shared" si="69"/>
        <v xml:space="preserve">N7329F  </v>
      </c>
      <c r="BE181">
        <v>1</v>
      </c>
      <c r="BG181">
        <v>0</v>
      </c>
      <c r="BH181">
        <v>0</v>
      </c>
      <c r="BI181">
        <v>0</v>
      </c>
      <c r="BJ181">
        <v>375</v>
      </c>
      <c r="BK181">
        <v>75</v>
      </c>
      <c r="BL181" t="s">
        <v>192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 t="shared" si="91"/>
        <v>17:40:00.282</v>
      </c>
      <c r="CF181">
        <v>282245023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5</v>
      </c>
      <c r="CY181">
        <v>7</v>
      </c>
      <c r="CZ181" t="s">
        <v>131</v>
      </c>
      <c r="DA181">
        <v>408</v>
      </c>
      <c r="DB181">
        <v>0</v>
      </c>
      <c r="DC181" t="s">
        <v>132</v>
      </c>
      <c r="DD181" t="s">
        <v>133</v>
      </c>
      <c r="DG181">
        <v>1467937</v>
      </c>
      <c r="DI181">
        <v>1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"09/28/2022 17:40:00.559"</f>
        <v>09/28/2022 17:40:00.559</v>
      </c>
      <c r="C182" t="str">
        <f t="shared" si="67"/>
        <v>FFDFD3C0</v>
      </c>
      <c r="D182" t="s">
        <v>147</v>
      </c>
      <c r="E182">
        <v>38</v>
      </c>
      <c r="J182" t="s">
        <v>148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 t="shared" si="89"/>
        <v>17:40:00.281</v>
      </c>
      <c r="T182" t="str">
        <f t="shared" si="90"/>
        <v>17:39:59.781</v>
      </c>
      <c r="U182" t="str">
        <f t="shared" si="68"/>
        <v>A9D612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125</v>
      </c>
      <c r="AG182">
        <v>0</v>
      </c>
      <c r="AH182">
        <v>3</v>
      </c>
      <c r="AI182">
        <v>2</v>
      </c>
      <c r="AJ182">
        <v>0</v>
      </c>
      <c r="AK182" t="s">
        <v>201</v>
      </c>
      <c r="AL182">
        <v>40.562167000000002</v>
      </c>
      <c r="AM182" t="s">
        <v>202</v>
      </c>
      <c r="AN182">
        <v>-75.504290999999995</v>
      </c>
      <c r="AO182">
        <v>100</v>
      </c>
      <c r="AP182">
        <v>300</v>
      </c>
      <c r="AQ182" t="s">
        <v>129</v>
      </c>
      <c r="AR182">
        <v>-48</v>
      </c>
      <c r="AS182">
        <v>-24</v>
      </c>
      <c r="AT182">
        <v>192</v>
      </c>
      <c r="BB182">
        <v>1200</v>
      </c>
      <c r="BC182">
        <v>1</v>
      </c>
      <c r="BD182" t="str">
        <f t="shared" si="69"/>
        <v xml:space="preserve">N7329F  </v>
      </c>
      <c r="BE182">
        <v>1</v>
      </c>
      <c r="BG182">
        <v>0</v>
      </c>
      <c r="BH182">
        <v>0</v>
      </c>
      <c r="BI182">
        <v>0</v>
      </c>
      <c r="BJ182">
        <v>375</v>
      </c>
      <c r="BK182">
        <v>75</v>
      </c>
      <c r="BL182" t="s">
        <v>192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 t="shared" si="91"/>
        <v>17:40:00.282</v>
      </c>
      <c r="CF182">
        <v>282245023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5</v>
      </c>
      <c r="CY182">
        <v>7</v>
      </c>
      <c r="CZ182" t="s">
        <v>131</v>
      </c>
      <c r="DA182">
        <v>408</v>
      </c>
      <c r="DB182">
        <v>0</v>
      </c>
      <c r="DC182" t="s">
        <v>132</v>
      </c>
      <c r="DD182" t="s">
        <v>133</v>
      </c>
      <c r="DG182">
        <v>1467937</v>
      </c>
      <c r="DI182">
        <v>1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"09/28/2022 17:40:00.559"</f>
        <v>09/28/2022 17:40:00.559</v>
      </c>
      <c r="C183" t="str">
        <f t="shared" si="67"/>
        <v>FFDFD3C0</v>
      </c>
      <c r="D183" t="s">
        <v>145</v>
      </c>
      <c r="E183">
        <v>17</v>
      </c>
      <c r="H183">
        <v>279</v>
      </c>
      <c r="I183" t="s">
        <v>146</v>
      </c>
      <c r="J183" t="s">
        <v>141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si="89"/>
        <v>17:40:00.281</v>
      </c>
      <c r="T183" t="str">
        <f t="shared" si="90"/>
        <v>17:39:59.781</v>
      </c>
      <c r="U183" t="str">
        <f t="shared" si="68"/>
        <v>A9D612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125</v>
      </c>
      <c r="AG183">
        <v>0</v>
      </c>
      <c r="AH183">
        <v>3</v>
      </c>
      <c r="AI183">
        <v>2</v>
      </c>
      <c r="AJ183">
        <v>0</v>
      </c>
      <c r="AK183" t="s">
        <v>201</v>
      </c>
      <c r="AL183">
        <v>40.562167000000002</v>
      </c>
      <c r="AM183" t="s">
        <v>202</v>
      </c>
      <c r="AN183">
        <v>-75.504290999999995</v>
      </c>
      <c r="AO183">
        <v>100</v>
      </c>
      <c r="AP183">
        <v>300</v>
      </c>
      <c r="AQ183" t="s">
        <v>129</v>
      </c>
      <c r="AR183">
        <v>-48</v>
      </c>
      <c r="AS183">
        <v>-24</v>
      </c>
      <c r="AT183">
        <v>192</v>
      </c>
      <c r="BB183">
        <v>1200</v>
      </c>
      <c r="BC183">
        <v>1</v>
      </c>
      <c r="BD183" t="str">
        <f t="shared" si="69"/>
        <v xml:space="preserve">N7329F  </v>
      </c>
      <c r="BE183">
        <v>1</v>
      </c>
      <c r="BG183">
        <v>0</v>
      </c>
      <c r="BH183">
        <v>0</v>
      </c>
      <c r="BI183">
        <v>0</v>
      </c>
      <c r="BJ183">
        <v>375</v>
      </c>
      <c r="BK183">
        <v>75</v>
      </c>
      <c r="BL183" t="s">
        <v>192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 t="shared" si="91"/>
        <v>17:40:00.282</v>
      </c>
      <c r="CF183">
        <v>282245023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5</v>
      </c>
      <c r="CY183">
        <v>7</v>
      </c>
      <c r="CZ183" t="s">
        <v>131</v>
      </c>
      <c r="DA183">
        <v>408</v>
      </c>
      <c r="DB183">
        <v>0</v>
      </c>
      <c r="DC183" t="s">
        <v>132</v>
      </c>
      <c r="DD183" t="s">
        <v>133</v>
      </c>
      <c r="DG183">
        <v>1467937</v>
      </c>
      <c r="DI183">
        <v>1</v>
      </c>
      <c r="DJ183">
        <v>0</v>
      </c>
      <c r="DK183">
        <v>1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"09/28/2022 17:40:00.559"</f>
        <v>09/28/2022 17:40:00.559</v>
      </c>
      <c r="C184" t="str">
        <f t="shared" si="67"/>
        <v>FFDFD3C0</v>
      </c>
      <c r="D184" t="s">
        <v>145</v>
      </c>
      <c r="E184">
        <v>16</v>
      </c>
      <c r="H184">
        <v>278</v>
      </c>
      <c r="I184" t="s">
        <v>149</v>
      </c>
      <c r="J184" t="s">
        <v>141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89"/>
        <v>17:40:00.281</v>
      </c>
      <c r="T184" t="str">
        <f t="shared" si="90"/>
        <v>17:39:59.781</v>
      </c>
      <c r="U184" t="str">
        <f t="shared" si="68"/>
        <v>A9D612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125</v>
      </c>
      <c r="AG184">
        <v>0</v>
      </c>
      <c r="AH184">
        <v>3</v>
      </c>
      <c r="AI184">
        <v>2</v>
      </c>
      <c r="AJ184">
        <v>0</v>
      </c>
      <c r="AK184" t="s">
        <v>201</v>
      </c>
      <c r="AL184">
        <v>40.562167000000002</v>
      </c>
      <c r="AM184" t="s">
        <v>202</v>
      </c>
      <c r="AN184">
        <v>-75.504290999999995</v>
      </c>
      <c r="AO184">
        <v>100</v>
      </c>
      <c r="AP184">
        <v>300</v>
      </c>
      <c r="AQ184" t="s">
        <v>129</v>
      </c>
      <c r="AR184">
        <v>-48</v>
      </c>
      <c r="AS184">
        <v>-24</v>
      </c>
      <c r="AT184">
        <v>192</v>
      </c>
      <c r="BB184">
        <v>1200</v>
      </c>
      <c r="BC184">
        <v>1</v>
      </c>
      <c r="BD184" t="str">
        <f t="shared" si="69"/>
        <v xml:space="preserve">N7329F  </v>
      </c>
      <c r="BE184">
        <v>1</v>
      </c>
      <c r="BG184">
        <v>0</v>
      </c>
      <c r="BH184">
        <v>0</v>
      </c>
      <c r="BI184">
        <v>0</v>
      </c>
      <c r="BJ184">
        <v>375</v>
      </c>
      <c r="BK184">
        <v>75</v>
      </c>
      <c r="BL184" t="s">
        <v>192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 t="shared" si="91"/>
        <v>17:40:00.282</v>
      </c>
      <c r="CF184">
        <v>282245023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5</v>
      </c>
      <c r="CY184">
        <v>7</v>
      </c>
      <c r="CZ184" t="s">
        <v>131</v>
      </c>
      <c r="DA184">
        <v>408</v>
      </c>
      <c r="DB184">
        <v>0</v>
      </c>
      <c r="DC184" t="s">
        <v>132</v>
      </c>
      <c r="DD184" t="s">
        <v>133</v>
      </c>
      <c r="DG184">
        <v>1467937</v>
      </c>
      <c r="DI184">
        <v>1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"09/28/2022 17:40:01.404"</f>
        <v>09/28/2022 17:40:01.404</v>
      </c>
      <c r="C185" t="str">
        <f t="shared" si="67"/>
        <v>FFDFD3C0</v>
      </c>
      <c r="D185" t="s">
        <v>142</v>
      </c>
      <c r="E185">
        <v>4</v>
      </c>
      <c r="F185">
        <v>1004</v>
      </c>
      <c r="G185" t="s">
        <v>143</v>
      </c>
      <c r="J185" t="s">
        <v>144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ref="S185:S191" si="92">"17:40:01.164"</f>
        <v>17:40:01.164</v>
      </c>
      <c r="T185" t="str">
        <f t="shared" ref="T185:T191" si="93">"17:40:00.764"</f>
        <v>17:40:00.764</v>
      </c>
      <c r="U185" t="str">
        <f t="shared" si="68"/>
        <v>A9D612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125</v>
      </c>
      <c r="AG185">
        <v>0</v>
      </c>
      <c r="AH185">
        <v>3</v>
      </c>
      <c r="AI185">
        <v>2</v>
      </c>
      <c r="AJ185">
        <v>0</v>
      </c>
      <c r="AK185" t="s">
        <v>203</v>
      </c>
      <c r="AL185">
        <v>40.562080999999999</v>
      </c>
      <c r="AM185" t="s">
        <v>204</v>
      </c>
      <c r="AN185">
        <v>-75.504526999999996</v>
      </c>
      <c r="AO185">
        <v>100</v>
      </c>
      <c r="AP185">
        <v>300</v>
      </c>
      <c r="AQ185" t="s">
        <v>129</v>
      </c>
      <c r="AR185">
        <v>-49</v>
      </c>
      <c r="AS185">
        <v>-23</v>
      </c>
      <c r="AT185">
        <v>64</v>
      </c>
      <c r="BB185">
        <v>1200</v>
      </c>
      <c r="BC185">
        <v>1</v>
      </c>
      <c r="BD185" t="str">
        <f t="shared" si="69"/>
        <v xml:space="preserve">N7329F  </v>
      </c>
      <c r="BE185">
        <v>1</v>
      </c>
      <c r="BG185">
        <v>0</v>
      </c>
      <c r="BH185">
        <v>0</v>
      </c>
      <c r="BI185">
        <v>0</v>
      </c>
      <c r="BJ185">
        <v>375</v>
      </c>
      <c r="BK185">
        <v>75</v>
      </c>
      <c r="BL185" t="s">
        <v>192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 t="shared" ref="CE185:CE191" si="94">"17:40:01.170"</f>
        <v>17:40:01.170</v>
      </c>
      <c r="CF185">
        <v>170269493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4</v>
      </c>
      <c r="CY185">
        <v>7</v>
      </c>
      <c r="CZ185" t="s">
        <v>131</v>
      </c>
      <c r="DA185">
        <v>408</v>
      </c>
      <c r="DB185">
        <v>0</v>
      </c>
      <c r="DC185" t="s">
        <v>132</v>
      </c>
      <c r="DD185" t="s">
        <v>133</v>
      </c>
      <c r="DG185">
        <v>1469285</v>
      </c>
      <c r="DI185">
        <v>1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"09/28/2022 17:40:01.404"</f>
        <v>09/28/2022 17:40:01.404</v>
      </c>
      <c r="C186" t="str">
        <f t="shared" si="67"/>
        <v>FFDFD3C0</v>
      </c>
      <c r="D186" t="s">
        <v>142</v>
      </c>
      <c r="E186">
        <v>3</v>
      </c>
      <c r="F186">
        <v>1003</v>
      </c>
      <c r="G186" t="s">
        <v>124</v>
      </c>
      <c r="J186" t="s">
        <v>144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 t="shared" si="92"/>
        <v>17:40:01.164</v>
      </c>
      <c r="T186" t="str">
        <f t="shared" si="93"/>
        <v>17:40:00.764</v>
      </c>
      <c r="U186" t="str">
        <f t="shared" si="68"/>
        <v>A9D612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125</v>
      </c>
      <c r="AG186">
        <v>0</v>
      </c>
      <c r="AH186">
        <v>3</v>
      </c>
      <c r="AI186">
        <v>2</v>
      </c>
      <c r="AJ186">
        <v>0</v>
      </c>
      <c r="AK186" t="s">
        <v>203</v>
      </c>
      <c r="AL186">
        <v>40.562080999999999</v>
      </c>
      <c r="AM186" t="s">
        <v>204</v>
      </c>
      <c r="AN186">
        <v>-75.504526999999996</v>
      </c>
      <c r="AO186">
        <v>100</v>
      </c>
      <c r="AP186">
        <v>300</v>
      </c>
      <c r="AQ186" t="s">
        <v>129</v>
      </c>
      <c r="AR186">
        <v>-49</v>
      </c>
      <c r="AS186">
        <v>-23</v>
      </c>
      <c r="AT186">
        <v>64</v>
      </c>
      <c r="BB186">
        <v>1200</v>
      </c>
      <c r="BC186">
        <v>1</v>
      </c>
      <c r="BD186" t="str">
        <f t="shared" si="69"/>
        <v xml:space="preserve">N7329F  </v>
      </c>
      <c r="BE186">
        <v>1</v>
      </c>
      <c r="BG186">
        <v>0</v>
      </c>
      <c r="BH186">
        <v>0</v>
      </c>
      <c r="BI186">
        <v>0</v>
      </c>
      <c r="BJ186">
        <v>375</v>
      </c>
      <c r="BK186">
        <v>75</v>
      </c>
      <c r="BL186" t="s">
        <v>192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 t="shared" si="94"/>
        <v>17:40:01.170</v>
      </c>
      <c r="CF186">
        <v>170269493</v>
      </c>
      <c r="CS186">
        <v>3</v>
      </c>
      <c r="CT186">
        <v>2</v>
      </c>
      <c r="CU186">
        <v>0</v>
      </c>
      <c r="CV186">
        <v>2</v>
      </c>
      <c r="CW186">
        <v>0</v>
      </c>
      <c r="CX186">
        <v>4</v>
      </c>
      <c r="CY186">
        <v>7</v>
      </c>
      <c r="CZ186" t="s">
        <v>131</v>
      </c>
      <c r="DA186">
        <v>408</v>
      </c>
      <c r="DB186">
        <v>0</v>
      </c>
      <c r="DC186" t="s">
        <v>132</v>
      </c>
      <c r="DD186" t="s">
        <v>133</v>
      </c>
      <c r="DG186">
        <v>1469285</v>
      </c>
      <c r="DI186">
        <v>1</v>
      </c>
      <c r="DJ186">
        <v>0</v>
      </c>
      <c r="DK186">
        <v>1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"09/28/2022 17:40:01.404"</f>
        <v>09/28/2022 17:40:01.404</v>
      </c>
      <c r="C187" t="str">
        <f t="shared" si="67"/>
        <v>FFDFD3C0</v>
      </c>
      <c r="D187" t="s">
        <v>147</v>
      </c>
      <c r="E187">
        <v>38</v>
      </c>
      <c r="J187" t="s">
        <v>148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 t="shared" si="92"/>
        <v>17:40:01.164</v>
      </c>
      <c r="T187" t="str">
        <f t="shared" si="93"/>
        <v>17:40:00.764</v>
      </c>
      <c r="U187" t="str">
        <f t="shared" si="68"/>
        <v>A9D612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125</v>
      </c>
      <c r="AG187">
        <v>0</v>
      </c>
      <c r="AH187">
        <v>3</v>
      </c>
      <c r="AI187">
        <v>2</v>
      </c>
      <c r="AJ187">
        <v>0</v>
      </c>
      <c r="AK187" t="s">
        <v>203</v>
      </c>
      <c r="AL187">
        <v>40.562080999999999</v>
      </c>
      <c r="AM187" t="s">
        <v>204</v>
      </c>
      <c r="AN187">
        <v>-75.504526999999996</v>
      </c>
      <c r="AO187">
        <v>100</v>
      </c>
      <c r="AP187">
        <v>300</v>
      </c>
      <c r="AQ187" t="s">
        <v>129</v>
      </c>
      <c r="AR187">
        <v>-49</v>
      </c>
      <c r="AS187">
        <v>-23</v>
      </c>
      <c r="AT187">
        <v>64</v>
      </c>
      <c r="BB187">
        <v>1200</v>
      </c>
      <c r="BC187">
        <v>1</v>
      </c>
      <c r="BD187" t="str">
        <f t="shared" si="69"/>
        <v xml:space="preserve">N7329F  </v>
      </c>
      <c r="BE187">
        <v>1</v>
      </c>
      <c r="BG187">
        <v>0</v>
      </c>
      <c r="BH187">
        <v>0</v>
      </c>
      <c r="BI187">
        <v>0</v>
      </c>
      <c r="BJ187">
        <v>375</v>
      </c>
      <c r="BK187">
        <v>75</v>
      </c>
      <c r="BL187" t="s">
        <v>192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 t="shared" si="94"/>
        <v>17:40:01.170</v>
      </c>
      <c r="CF187">
        <v>170269493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4</v>
      </c>
      <c r="CY187">
        <v>7</v>
      </c>
      <c r="CZ187" t="s">
        <v>131</v>
      </c>
      <c r="DA187">
        <v>408</v>
      </c>
      <c r="DB187">
        <v>0</v>
      </c>
      <c r="DC187" t="s">
        <v>132</v>
      </c>
      <c r="DD187" t="s">
        <v>133</v>
      </c>
      <c r="DG187">
        <v>1469285</v>
      </c>
      <c r="DI187">
        <v>1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"09/28/2022 17:40:01.404"</f>
        <v>09/28/2022 17:40:01.404</v>
      </c>
      <c r="C188" t="str">
        <f t="shared" si="67"/>
        <v>FFDFD3C0</v>
      </c>
      <c r="D188" t="s">
        <v>145</v>
      </c>
      <c r="E188">
        <v>17</v>
      </c>
      <c r="H188">
        <v>279</v>
      </c>
      <c r="I188" t="s">
        <v>146</v>
      </c>
      <c r="J188" t="s">
        <v>141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 t="shared" si="92"/>
        <v>17:40:01.164</v>
      </c>
      <c r="T188" t="str">
        <f t="shared" si="93"/>
        <v>17:40:00.764</v>
      </c>
      <c r="U188" t="str">
        <f t="shared" si="68"/>
        <v>A9D612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125</v>
      </c>
      <c r="AG188">
        <v>0</v>
      </c>
      <c r="AH188">
        <v>3</v>
      </c>
      <c r="AI188">
        <v>2</v>
      </c>
      <c r="AJ188">
        <v>0</v>
      </c>
      <c r="AK188" t="s">
        <v>203</v>
      </c>
      <c r="AL188">
        <v>40.562080999999999</v>
      </c>
      <c r="AM188" t="s">
        <v>204</v>
      </c>
      <c r="AN188">
        <v>-75.504526999999996</v>
      </c>
      <c r="AO188">
        <v>100</v>
      </c>
      <c r="AP188">
        <v>300</v>
      </c>
      <c r="AQ188" t="s">
        <v>129</v>
      </c>
      <c r="AR188">
        <v>-49</v>
      </c>
      <c r="AS188">
        <v>-23</v>
      </c>
      <c r="AT188">
        <v>64</v>
      </c>
      <c r="BB188">
        <v>1200</v>
      </c>
      <c r="BC188">
        <v>1</v>
      </c>
      <c r="BD188" t="str">
        <f t="shared" si="69"/>
        <v xml:space="preserve">N7329F  </v>
      </c>
      <c r="BE188">
        <v>1</v>
      </c>
      <c r="BG188">
        <v>0</v>
      </c>
      <c r="BH188">
        <v>0</v>
      </c>
      <c r="BI188">
        <v>0</v>
      </c>
      <c r="BJ188">
        <v>375</v>
      </c>
      <c r="BK188">
        <v>75</v>
      </c>
      <c r="BL188" t="s">
        <v>192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 t="shared" si="94"/>
        <v>17:40:01.170</v>
      </c>
      <c r="CF188">
        <v>170269493</v>
      </c>
      <c r="CS188">
        <v>3</v>
      </c>
      <c r="CT188">
        <v>2</v>
      </c>
      <c r="CU188">
        <v>0</v>
      </c>
      <c r="CV188">
        <v>2</v>
      </c>
      <c r="CW188">
        <v>0</v>
      </c>
      <c r="CX188">
        <v>4</v>
      </c>
      <c r="CY188">
        <v>7</v>
      </c>
      <c r="CZ188" t="s">
        <v>131</v>
      </c>
      <c r="DA188">
        <v>408</v>
      </c>
      <c r="DB188">
        <v>0</v>
      </c>
      <c r="DC188" t="s">
        <v>132</v>
      </c>
      <c r="DD188" t="s">
        <v>133</v>
      </c>
      <c r="DG188">
        <v>1469285</v>
      </c>
      <c r="DI188">
        <v>1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"09/28/2022 17:40:01.433"</f>
        <v>09/28/2022 17:40:01.433</v>
      </c>
      <c r="C189" t="str">
        <f t="shared" si="67"/>
        <v>FFDFD3C0</v>
      </c>
      <c r="D189" t="s">
        <v>145</v>
      </c>
      <c r="E189">
        <v>16</v>
      </c>
      <c r="H189">
        <v>278</v>
      </c>
      <c r="I189" t="s">
        <v>149</v>
      </c>
      <c r="J189" t="s">
        <v>141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 t="shared" si="92"/>
        <v>17:40:01.164</v>
      </c>
      <c r="T189" t="str">
        <f t="shared" si="93"/>
        <v>17:40:00.764</v>
      </c>
      <c r="U189" t="str">
        <f t="shared" si="68"/>
        <v>A9D612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125</v>
      </c>
      <c r="AG189">
        <v>0</v>
      </c>
      <c r="AH189">
        <v>3</v>
      </c>
      <c r="AI189">
        <v>2</v>
      </c>
      <c r="AJ189">
        <v>0</v>
      </c>
      <c r="AK189" t="s">
        <v>203</v>
      </c>
      <c r="AL189">
        <v>40.562080999999999</v>
      </c>
      <c r="AM189" t="s">
        <v>204</v>
      </c>
      <c r="AN189">
        <v>-75.504526999999996</v>
      </c>
      <c r="AO189">
        <v>100</v>
      </c>
      <c r="AP189">
        <v>300</v>
      </c>
      <c r="AQ189" t="s">
        <v>129</v>
      </c>
      <c r="AR189">
        <v>-49</v>
      </c>
      <c r="AS189">
        <v>-23</v>
      </c>
      <c r="AT189">
        <v>64</v>
      </c>
      <c r="BB189">
        <v>1200</v>
      </c>
      <c r="BC189">
        <v>1</v>
      </c>
      <c r="BD189" t="str">
        <f t="shared" si="69"/>
        <v xml:space="preserve">N7329F  </v>
      </c>
      <c r="BE189">
        <v>1</v>
      </c>
      <c r="BG189">
        <v>0</v>
      </c>
      <c r="BH189">
        <v>0</v>
      </c>
      <c r="BI189">
        <v>0</v>
      </c>
      <c r="BJ189">
        <v>375</v>
      </c>
      <c r="BK189">
        <v>75</v>
      </c>
      <c r="BL189" t="s">
        <v>192</v>
      </c>
      <c r="BM189">
        <v>1</v>
      </c>
      <c r="BN189">
        <v>1</v>
      </c>
      <c r="BO189">
        <v>1</v>
      </c>
      <c r="BP189">
        <v>0</v>
      </c>
      <c r="BS189">
        <v>0</v>
      </c>
      <c r="BT189">
        <v>0</v>
      </c>
      <c r="BU189">
        <v>0</v>
      </c>
      <c r="CE189" t="str">
        <f t="shared" si="94"/>
        <v>17:40:01.170</v>
      </c>
      <c r="CF189">
        <v>170269493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4</v>
      </c>
      <c r="CY189">
        <v>7</v>
      </c>
      <c r="CZ189" t="s">
        <v>131</v>
      </c>
      <c r="DA189">
        <v>408</v>
      </c>
      <c r="DB189">
        <v>0</v>
      </c>
      <c r="DC189" t="s">
        <v>132</v>
      </c>
      <c r="DD189" t="s">
        <v>133</v>
      </c>
      <c r="DG189">
        <v>1469285</v>
      </c>
      <c r="DI189">
        <v>1</v>
      </c>
      <c r="DJ189">
        <v>0</v>
      </c>
      <c r="DK189">
        <v>1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"09/28/2022 17:40:01.433"</f>
        <v>09/28/2022 17:40:01.433</v>
      </c>
      <c r="C190" t="str">
        <f t="shared" si="67"/>
        <v>FFDFD3C0</v>
      </c>
      <c r="D190" t="s">
        <v>139</v>
      </c>
      <c r="E190">
        <v>36</v>
      </c>
      <c r="H190">
        <v>123</v>
      </c>
      <c r="I190" t="s">
        <v>140</v>
      </c>
      <c r="J190" t="s">
        <v>141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 t="shared" si="92"/>
        <v>17:40:01.164</v>
      </c>
      <c r="T190" t="str">
        <f t="shared" si="93"/>
        <v>17:40:00.764</v>
      </c>
      <c r="U190" t="str">
        <f t="shared" si="68"/>
        <v>A9D612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125</v>
      </c>
      <c r="AG190">
        <v>0</v>
      </c>
      <c r="AH190">
        <v>3</v>
      </c>
      <c r="AI190">
        <v>2</v>
      </c>
      <c r="AJ190">
        <v>0</v>
      </c>
      <c r="AK190" t="s">
        <v>203</v>
      </c>
      <c r="AL190">
        <v>40.562080999999999</v>
      </c>
      <c r="AM190" t="s">
        <v>204</v>
      </c>
      <c r="AN190">
        <v>-75.504526999999996</v>
      </c>
      <c r="AO190">
        <v>100</v>
      </c>
      <c r="AP190">
        <v>300</v>
      </c>
      <c r="AQ190" t="s">
        <v>129</v>
      </c>
      <c r="AR190">
        <v>-49</v>
      </c>
      <c r="AS190">
        <v>-23</v>
      </c>
      <c r="AT190">
        <v>64</v>
      </c>
      <c r="BB190">
        <v>1200</v>
      </c>
      <c r="BC190">
        <v>1</v>
      </c>
      <c r="BD190" t="str">
        <f t="shared" si="69"/>
        <v xml:space="preserve">N7329F  </v>
      </c>
      <c r="BE190">
        <v>1</v>
      </c>
      <c r="BG190">
        <v>0</v>
      </c>
      <c r="BH190">
        <v>0</v>
      </c>
      <c r="BI190">
        <v>0</v>
      </c>
      <c r="BJ190">
        <v>375</v>
      </c>
      <c r="BK190">
        <v>75</v>
      </c>
      <c r="BL190" t="s">
        <v>192</v>
      </c>
      <c r="BM190">
        <v>1</v>
      </c>
      <c r="BN190">
        <v>1</v>
      </c>
      <c r="BO190">
        <v>1</v>
      </c>
      <c r="BP190">
        <v>0</v>
      </c>
      <c r="BS190">
        <v>0</v>
      </c>
      <c r="BT190">
        <v>0</v>
      </c>
      <c r="BU190">
        <v>0</v>
      </c>
      <c r="CE190" t="str">
        <f t="shared" si="94"/>
        <v>17:40:01.170</v>
      </c>
      <c r="CF190">
        <v>170269493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4</v>
      </c>
      <c r="CY190">
        <v>7</v>
      </c>
      <c r="CZ190" t="s">
        <v>131</v>
      </c>
      <c r="DA190">
        <v>408</v>
      </c>
      <c r="DB190">
        <v>0</v>
      </c>
      <c r="DC190" t="s">
        <v>132</v>
      </c>
      <c r="DD190" t="s">
        <v>133</v>
      </c>
      <c r="DG190">
        <v>1469285</v>
      </c>
      <c r="DI190">
        <v>1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"09/28/2022 17:40:01.433"</f>
        <v>09/28/2022 17:40:01.433</v>
      </c>
      <c r="C191" t="str">
        <f t="shared" si="67"/>
        <v>FFDFD3C0</v>
      </c>
      <c r="D191" t="s">
        <v>134</v>
      </c>
      <c r="E191">
        <v>1</v>
      </c>
      <c r="F191">
        <v>3001</v>
      </c>
      <c r="G191" t="s">
        <v>135</v>
      </c>
      <c r="J191" t="s">
        <v>136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 t="shared" si="92"/>
        <v>17:40:01.164</v>
      </c>
      <c r="T191" t="str">
        <f t="shared" si="93"/>
        <v>17:40:00.764</v>
      </c>
      <c r="U191" t="str">
        <f t="shared" si="68"/>
        <v>A9D612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125</v>
      </c>
      <c r="AG191">
        <v>0</v>
      </c>
      <c r="AH191">
        <v>3</v>
      </c>
      <c r="AI191">
        <v>2</v>
      </c>
      <c r="AJ191">
        <v>0</v>
      </c>
      <c r="AK191" t="s">
        <v>203</v>
      </c>
      <c r="AL191">
        <v>40.562080999999999</v>
      </c>
      <c r="AM191" t="s">
        <v>204</v>
      </c>
      <c r="AN191">
        <v>-75.504526999999996</v>
      </c>
      <c r="AO191">
        <v>100</v>
      </c>
      <c r="AP191">
        <v>300</v>
      </c>
      <c r="AQ191" t="s">
        <v>129</v>
      </c>
      <c r="AR191">
        <v>-49</v>
      </c>
      <c r="AS191">
        <v>-23</v>
      </c>
      <c r="AT191">
        <v>64</v>
      </c>
      <c r="BB191">
        <v>1200</v>
      </c>
      <c r="BC191">
        <v>1</v>
      </c>
      <c r="BD191" t="str">
        <f t="shared" si="69"/>
        <v xml:space="preserve">N7329F  </v>
      </c>
      <c r="BE191">
        <v>1</v>
      </c>
      <c r="BG191">
        <v>0</v>
      </c>
      <c r="BH191">
        <v>0</v>
      </c>
      <c r="BI191">
        <v>0</v>
      </c>
      <c r="BJ191">
        <v>375</v>
      </c>
      <c r="BK191">
        <v>75</v>
      </c>
      <c r="BL191" t="s">
        <v>192</v>
      </c>
      <c r="BM191">
        <v>1</v>
      </c>
      <c r="BN191">
        <v>1</v>
      </c>
      <c r="BO191">
        <v>1</v>
      </c>
      <c r="BP191">
        <v>0</v>
      </c>
      <c r="BS191">
        <v>0</v>
      </c>
      <c r="BT191">
        <v>0</v>
      </c>
      <c r="BU191">
        <v>0</v>
      </c>
      <c r="CE191" t="str">
        <f t="shared" si="94"/>
        <v>17:40:01.170</v>
      </c>
      <c r="CF191">
        <v>170269493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4</v>
      </c>
      <c r="CY191">
        <v>7</v>
      </c>
      <c r="CZ191" t="s">
        <v>131</v>
      </c>
      <c r="DA191">
        <v>408</v>
      </c>
      <c r="DB191">
        <v>0</v>
      </c>
      <c r="DC191" t="s">
        <v>132</v>
      </c>
      <c r="DD191" t="s">
        <v>133</v>
      </c>
      <c r="DG191">
        <v>1469285</v>
      </c>
      <c r="DI191">
        <v>1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 t="shared" ref="A192:A198" si="95">"09/28/2022 17:40:02.503"</f>
        <v>09/28/2022 17:40:02.503</v>
      </c>
      <c r="C192" t="str">
        <f t="shared" si="67"/>
        <v>FFDFD3C0</v>
      </c>
      <c r="D192" t="s">
        <v>134</v>
      </c>
      <c r="E192">
        <v>1</v>
      </c>
      <c r="F192">
        <v>3001</v>
      </c>
      <c r="G192" t="s">
        <v>135</v>
      </c>
      <c r="J192" t="s">
        <v>136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ref="S192:S198" si="96">"17:40:02.250"</f>
        <v>17:40:02.250</v>
      </c>
      <c r="T192" t="str">
        <f t="shared" ref="T192:T198" si="97">"17:40:01.250"</f>
        <v>17:40:01.250</v>
      </c>
      <c r="U192" t="str">
        <f t="shared" si="68"/>
        <v>A9D612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125</v>
      </c>
      <c r="AG192">
        <v>0</v>
      </c>
      <c r="AH192">
        <v>3</v>
      </c>
      <c r="AI192">
        <v>2</v>
      </c>
      <c r="AJ192">
        <v>0</v>
      </c>
      <c r="AK192" t="s">
        <v>205</v>
      </c>
      <c r="AL192">
        <v>40.561953000000003</v>
      </c>
      <c r="AM192" t="s">
        <v>206</v>
      </c>
      <c r="AN192">
        <v>-75.504848999999993</v>
      </c>
      <c r="AO192">
        <v>100</v>
      </c>
      <c r="AP192">
        <v>300</v>
      </c>
      <c r="AQ192" t="s">
        <v>129</v>
      </c>
      <c r="AR192">
        <v>-49</v>
      </c>
      <c r="AS192">
        <v>-23</v>
      </c>
      <c r="AT192">
        <v>0</v>
      </c>
      <c r="BB192">
        <v>1200</v>
      </c>
      <c r="BC192">
        <v>1</v>
      </c>
      <c r="BD192" t="str">
        <f t="shared" si="69"/>
        <v xml:space="preserve">N7329F  </v>
      </c>
      <c r="BE192">
        <v>1</v>
      </c>
      <c r="BG192">
        <v>0</v>
      </c>
      <c r="BH192">
        <v>0</v>
      </c>
      <c r="BI192">
        <v>0</v>
      </c>
      <c r="BJ192">
        <v>375</v>
      </c>
      <c r="BK192">
        <v>75</v>
      </c>
      <c r="BL192" t="s">
        <v>192</v>
      </c>
      <c r="BM192">
        <v>1</v>
      </c>
      <c r="BN192">
        <v>1</v>
      </c>
      <c r="BO192">
        <v>1</v>
      </c>
      <c r="BP192">
        <v>0</v>
      </c>
      <c r="BS192">
        <v>0</v>
      </c>
      <c r="BT192">
        <v>0</v>
      </c>
      <c r="BU192">
        <v>0</v>
      </c>
      <c r="CE192" t="str">
        <f t="shared" ref="CE192:CE198" si="98">"17:40:02.255"</f>
        <v>17:40:02.255</v>
      </c>
      <c r="CF192">
        <v>254904052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4</v>
      </c>
      <c r="CY192">
        <v>7</v>
      </c>
      <c r="CZ192" t="s">
        <v>131</v>
      </c>
      <c r="DA192">
        <v>408</v>
      </c>
      <c r="DB192">
        <v>0</v>
      </c>
      <c r="DC192" t="s">
        <v>132</v>
      </c>
      <c r="DD192" t="s">
        <v>133</v>
      </c>
      <c r="DG192">
        <v>1470855</v>
      </c>
      <c r="DI192">
        <v>1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 t="shared" si="95"/>
        <v>09/28/2022 17:40:02.503</v>
      </c>
      <c r="C193" t="str">
        <f t="shared" si="67"/>
        <v>FFDFD3C0</v>
      </c>
      <c r="D193" t="s">
        <v>139</v>
      </c>
      <c r="E193">
        <v>36</v>
      </c>
      <c r="H193">
        <v>123</v>
      </c>
      <c r="I193" t="s">
        <v>140</v>
      </c>
      <c r="J193" t="s">
        <v>141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96"/>
        <v>17:40:02.250</v>
      </c>
      <c r="T193" t="str">
        <f t="shared" si="97"/>
        <v>17:40:01.250</v>
      </c>
      <c r="U193" t="str">
        <f t="shared" si="68"/>
        <v>A9D612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125</v>
      </c>
      <c r="AG193">
        <v>0</v>
      </c>
      <c r="AH193">
        <v>3</v>
      </c>
      <c r="AI193">
        <v>2</v>
      </c>
      <c r="AJ193">
        <v>0</v>
      </c>
      <c r="AK193" t="s">
        <v>205</v>
      </c>
      <c r="AL193">
        <v>40.561953000000003</v>
      </c>
      <c r="AM193" t="s">
        <v>206</v>
      </c>
      <c r="AN193">
        <v>-75.504848999999993</v>
      </c>
      <c r="AO193">
        <v>100</v>
      </c>
      <c r="AP193">
        <v>300</v>
      </c>
      <c r="AQ193" t="s">
        <v>129</v>
      </c>
      <c r="AR193">
        <v>-49</v>
      </c>
      <c r="AS193">
        <v>-23</v>
      </c>
      <c r="AT193">
        <v>0</v>
      </c>
      <c r="BB193">
        <v>1200</v>
      </c>
      <c r="BC193">
        <v>1</v>
      </c>
      <c r="BD193" t="str">
        <f t="shared" si="69"/>
        <v xml:space="preserve">N7329F  </v>
      </c>
      <c r="BE193">
        <v>1</v>
      </c>
      <c r="BG193">
        <v>0</v>
      </c>
      <c r="BH193">
        <v>0</v>
      </c>
      <c r="BI193">
        <v>0</v>
      </c>
      <c r="BJ193">
        <v>375</v>
      </c>
      <c r="BK193">
        <v>75</v>
      </c>
      <c r="BL193" t="s">
        <v>192</v>
      </c>
      <c r="BM193">
        <v>1</v>
      </c>
      <c r="BN193">
        <v>1</v>
      </c>
      <c r="BO193">
        <v>1</v>
      </c>
      <c r="BP193">
        <v>0</v>
      </c>
      <c r="BS193">
        <v>0</v>
      </c>
      <c r="BT193">
        <v>0</v>
      </c>
      <c r="BU193">
        <v>0</v>
      </c>
      <c r="CE193" t="str">
        <f t="shared" si="98"/>
        <v>17:40:02.255</v>
      </c>
      <c r="CF193">
        <v>254904052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4</v>
      </c>
      <c r="CY193">
        <v>7</v>
      </c>
      <c r="CZ193" t="s">
        <v>131</v>
      </c>
      <c r="DA193">
        <v>408</v>
      </c>
      <c r="DB193">
        <v>0</v>
      </c>
      <c r="DC193" t="s">
        <v>132</v>
      </c>
      <c r="DD193" t="s">
        <v>133</v>
      </c>
      <c r="DG193">
        <v>1470855</v>
      </c>
      <c r="DI193">
        <v>1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 t="shared" si="95"/>
        <v>09/28/2022 17:40:02.503</v>
      </c>
      <c r="C194" t="str">
        <f t="shared" ref="C194:C257" si="99">"FFDFD3C0"</f>
        <v>FFDFD3C0</v>
      </c>
      <c r="D194" t="s">
        <v>142</v>
      </c>
      <c r="E194">
        <v>4</v>
      </c>
      <c r="F194">
        <v>1004</v>
      </c>
      <c r="G194" t="s">
        <v>143</v>
      </c>
      <c r="J194" t="s">
        <v>144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96"/>
        <v>17:40:02.250</v>
      </c>
      <c r="T194" t="str">
        <f t="shared" si="97"/>
        <v>17:40:01.250</v>
      </c>
      <c r="U194" t="str">
        <f t="shared" ref="U194:U257" si="100">"A9D612"</f>
        <v>A9D612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125</v>
      </c>
      <c r="AG194">
        <v>0</v>
      </c>
      <c r="AH194">
        <v>3</v>
      </c>
      <c r="AI194">
        <v>2</v>
      </c>
      <c r="AJ194">
        <v>0</v>
      </c>
      <c r="AK194" t="s">
        <v>205</v>
      </c>
      <c r="AL194">
        <v>40.561953000000003</v>
      </c>
      <c r="AM194" t="s">
        <v>206</v>
      </c>
      <c r="AN194">
        <v>-75.504848999999993</v>
      </c>
      <c r="AO194">
        <v>100</v>
      </c>
      <c r="AP194">
        <v>300</v>
      </c>
      <c r="AQ194" t="s">
        <v>129</v>
      </c>
      <c r="AR194">
        <v>-49</v>
      </c>
      <c r="AS194">
        <v>-23</v>
      </c>
      <c r="AT194">
        <v>0</v>
      </c>
      <c r="BB194">
        <v>1200</v>
      </c>
      <c r="BC194">
        <v>1</v>
      </c>
      <c r="BD194" t="str">
        <f t="shared" ref="BD194:BD257" si="101">"N7329F  "</f>
        <v xml:space="preserve">N7329F  </v>
      </c>
      <c r="BE194">
        <v>1</v>
      </c>
      <c r="BG194">
        <v>0</v>
      </c>
      <c r="BH194">
        <v>0</v>
      </c>
      <c r="BI194">
        <v>0</v>
      </c>
      <c r="BJ194">
        <v>375</v>
      </c>
      <c r="BK194">
        <v>75</v>
      </c>
      <c r="BL194" t="s">
        <v>192</v>
      </c>
      <c r="BM194">
        <v>1</v>
      </c>
      <c r="BN194">
        <v>1</v>
      </c>
      <c r="BO194">
        <v>1</v>
      </c>
      <c r="BP194">
        <v>0</v>
      </c>
      <c r="BS194">
        <v>0</v>
      </c>
      <c r="BT194">
        <v>0</v>
      </c>
      <c r="BU194">
        <v>0</v>
      </c>
      <c r="CE194" t="str">
        <f t="shared" si="98"/>
        <v>17:40:02.255</v>
      </c>
      <c r="CF194">
        <v>254904052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4</v>
      </c>
      <c r="CY194">
        <v>7</v>
      </c>
      <c r="CZ194" t="s">
        <v>131</v>
      </c>
      <c r="DA194">
        <v>408</v>
      </c>
      <c r="DB194">
        <v>0</v>
      </c>
      <c r="DC194" t="s">
        <v>132</v>
      </c>
      <c r="DD194" t="s">
        <v>133</v>
      </c>
      <c r="DG194">
        <v>1470855</v>
      </c>
      <c r="DI194">
        <v>1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 t="shared" si="95"/>
        <v>09/28/2022 17:40:02.503</v>
      </c>
      <c r="C195" t="str">
        <f t="shared" si="99"/>
        <v>FFDFD3C0</v>
      </c>
      <c r="D195" t="s">
        <v>142</v>
      </c>
      <c r="E195">
        <v>3</v>
      </c>
      <c r="F195">
        <v>1003</v>
      </c>
      <c r="G195" t="s">
        <v>124</v>
      </c>
      <c r="J195" t="s">
        <v>144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 t="shared" si="96"/>
        <v>17:40:02.250</v>
      </c>
      <c r="T195" t="str">
        <f t="shared" si="97"/>
        <v>17:40:01.250</v>
      </c>
      <c r="U195" t="str">
        <f t="shared" si="100"/>
        <v>A9D612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125</v>
      </c>
      <c r="AG195">
        <v>0</v>
      </c>
      <c r="AH195">
        <v>3</v>
      </c>
      <c r="AI195">
        <v>2</v>
      </c>
      <c r="AJ195">
        <v>0</v>
      </c>
      <c r="AK195" t="s">
        <v>205</v>
      </c>
      <c r="AL195">
        <v>40.561953000000003</v>
      </c>
      <c r="AM195" t="s">
        <v>206</v>
      </c>
      <c r="AN195">
        <v>-75.504848999999993</v>
      </c>
      <c r="AO195">
        <v>100</v>
      </c>
      <c r="AP195">
        <v>300</v>
      </c>
      <c r="AQ195" t="s">
        <v>129</v>
      </c>
      <c r="AR195">
        <v>-49</v>
      </c>
      <c r="AS195">
        <v>-23</v>
      </c>
      <c r="AT195">
        <v>0</v>
      </c>
      <c r="BB195">
        <v>1200</v>
      </c>
      <c r="BC195">
        <v>1</v>
      </c>
      <c r="BD195" t="str">
        <f t="shared" si="101"/>
        <v xml:space="preserve">N7329F  </v>
      </c>
      <c r="BE195">
        <v>1</v>
      </c>
      <c r="BG195">
        <v>0</v>
      </c>
      <c r="BH195">
        <v>0</v>
      </c>
      <c r="BI195">
        <v>0</v>
      </c>
      <c r="BJ195">
        <v>375</v>
      </c>
      <c r="BK195">
        <v>75</v>
      </c>
      <c r="BL195" t="s">
        <v>192</v>
      </c>
      <c r="BM195">
        <v>1</v>
      </c>
      <c r="BN195">
        <v>1</v>
      </c>
      <c r="BO195">
        <v>1</v>
      </c>
      <c r="BP195">
        <v>0</v>
      </c>
      <c r="BS195">
        <v>0</v>
      </c>
      <c r="BT195">
        <v>0</v>
      </c>
      <c r="BU195">
        <v>0</v>
      </c>
      <c r="CE195" t="str">
        <f t="shared" si="98"/>
        <v>17:40:02.255</v>
      </c>
      <c r="CF195">
        <v>254904052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4</v>
      </c>
      <c r="CY195">
        <v>7</v>
      </c>
      <c r="CZ195" t="s">
        <v>131</v>
      </c>
      <c r="DA195">
        <v>408</v>
      </c>
      <c r="DB195">
        <v>0</v>
      </c>
      <c r="DC195" t="s">
        <v>132</v>
      </c>
      <c r="DD195" t="s">
        <v>133</v>
      </c>
      <c r="DG195">
        <v>1470855</v>
      </c>
      <c r="DI195">
        <v>1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 t="shared" si="95"/>
        <v>09/28/2022 17:40:02.503</v>
      </c>
      <c r="C196" t="str">
        <f t="shared" si="99"/>
        <v>FFDFD3C0</v>
      </c>
      <c r="D196" t="s">
        <v>147</v>
      </c>
      <c r="E196">
        <v>38</v>
      </c>
      <c r="J196" t="s">
        <v>148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 t="shared" si="96"/>
        <v>17:40:02.250</v>
      </c>
      <c r="T196" t="str">
        <f t="shared" si="97"/>
        <v>17:40:01.250</v>
      </c>
      <c r="U196" t="str">
        <f t="shared" si="100"/>
        <v>A9D612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125</v>
      </c>
      <c r="AG196">
        <v>0</v>
      </c>
      <c r="AH196">
        <v>3</v>
      </c>
      <c r="AI196">
        <v>2</v>
      </c>
      <c r="AJ196">
        <v>0</v>
      </c>
      <c r="AK196" t="s">
        <v>205</v>
      </c>
      <c r="AL196">
        <v>40.561953000000003</v>
      </c>
      <c r="AM196" t="s">
        <v>206</v>
      </c>
      <c r="AN196">
        <v>-75.504848999999993</v>
      </c>
      <c r="AO196">
        <v>100</v>
      </c>
      <c r="AP196">
        <v>300</v>
      </c>
      <c r="AQ196" t="s">
        <v>129</v>
      </c>
      <c r="AR196">
        <v>-49</v>
      </c>
      <c r="AS196">
        <v>-23</v>
      </c>
      <c r="AT196">
        <v>0</v>
      </c>
      <c r="BB196">
        <v>1200</v>
      </c>
      <c r="BC196">
        <v>1</v>
      </c>
      <c r="BD196" t="str">
        <f t="shared" si="101"/>
        <v xml:space="preserve">N7329F  </v>
      </c>
      <c r="BE196">
        <v>1</v>
      </c>
      <c r="BG196">
        <v>0</v>
      </c>
      <c r="BH196">
        <v>0</v>
      </c>
      <c r="BI196">
        <v>0</v>
      </c>
      <c r="BJ196">
        <v>375</v>
      </c>
      <c r="BK196">
        <v>75</v>
      </c>
      <c r="BL196" t="s">
        <v>192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 t="shared" si="98"/>
        <v>17:40:02.255</v>
      </c>
      <c r="CF196">
        <v>254904052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4</v>
      </c>
      <c r="CY196">
        <v>7</v>
      </c>
      <c r="CZ196" t="s">
        <v>131</v>
      </c>
      <c r="DA196">
        <v>408</v>
      </c>
      <c r="DB196">
        <v>0</v>
      </c>
      <c r="DC196" t="s">
        <v>132</v>
      </c>
      <c r="DD196" t="s">
        <v>133</v>
      </c>
      <c r="DG196">
        <v>1470855</v>
      </c>
      <c r="DI196">
        <v>1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 t="shared" si="95"/>
        <v>09/28/2022 17:40:02.503</v>
      </c>
      <c r="C197" t="str">
        <f t="shared" si="99"/>
        <v>FFDFD3C0</v>
      </c>
      <c r="D197" t="s">
        <v>145</v>
      </c>
      <c r="E197">
        <v>17</v>
      </c>
      <c r="H197">
        <v>279</v>
      </c>
      <c r="I197" t="s">
        <v>146</v>
      </c>
      <c r="J197" t="s">
        <v>141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 t="shared" si="96"/>
        <v>17:40:02.250</v>
      </c>
      <c r="T197" t="str">
        <f t="shared" si="97"/>
        <v>17:40:01.250</v>
      </c>
      <c r="U197" t="str">
        <f t="shared" si="100"/>
        <v>A9D612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125</v>
      </c>
      <c r="AG197">
        <v>0</v>
      </c>
      <c r="AH197">
        <v>3</v>
      </c>
      <c r="AI197">
        <v>2</v>
      </c>
      <c r="AJ197">
        <v>0</v>
      </c>
      <c r="AK197" t="s">
        <v>205</v>
      </c>
      <c r="AL197">
        <v>40.561953000000003</v>
      </c>
      <c r="AM197" t="s">
        <v>206</v>
      </c>
      <c r="AN197">
        <v>-75.504848999999993</v>
      </c>
      <c r="AO197">
        <v>100</v>
      </c>
      <c r="AP197">
        <v>300</v>
      </c>
      <c r="AQ197" t="s">
        <v>129</v>
      </c>
      <c r="AR197">
        <v>-49</v>
      </c>
      <c r="AS197">
        <v>-23</v>
      </c>
      <c r="AT197">
        <v>0</v>
      </c>
      <c r="BB197">
        <v>1200</v>
      </c>
      <c r="BC197">
        <v>1</v>
      </c>
      <c r="BD197" t="str">
        <f t="shared" si="101"/>
        <v xml:space="preserve">N7329F  </v>
      </c>
      <c r="BE197">
        <v>1</v>
      </c>
      <c r="BG197">
        <v>0</v>
      </c>
      <c r="BH197">
        <v>0</v>
      </c>
      <c r="BI197">
        <v>0</v>
      </c>
      <c r="BJ197">
        <v>375</v>
      </c>
      <c r="BK197">
        <v>75</v>
      </c>
      <c r="BL197" t="s">
        <v>192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 t="shared" si="98"/>
        <v>17:40:02.255</v>
      </c>
      <c r="CF197">
        <v>254904052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4</v>
      </c>
      <c r="CY197">
        <v>7</v>
      </c>
      <c r="CZ197" t="s">
        <v>131</v>
      </c>
      <c r="DA197">
        <v>408</v>
      </c>
      <c r="DB197">
        <v>0</v>
      </c>
      <c r="DC197" t="s">
        <v>132</v>
      </c>
      <c r="DD197" t="s">
        <v>133</v>
      </c>
      <c r="DG197">
        <v>1470855</v>
      </c>
      <c r="DI197">
        <v>1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 t="shared" si="95"/>
        <v>09/28/2022 17:40:02.503</v>
      </c>
      <c r="C198" t="str">
        <f t="shared" si="99"/>
        <v>FFDFD3C0</v>
      </c>
      <c r="D198" t="s">
        <v>145</v>
      </c>
      <c r="E198">
        <v>16</v>
      </c>
      <c r="H198">
        <v>278</v>
      </c>
      <c r="I198" t="s">
        <v>149</v>
      </c>
      <c r="J198" t="s">
        <v>141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 t="shared" si="96"/>
        <v>17:40:02.250</v>
      </c>
      <c r="T198" t="str">
        <f t="shared" si="97"/>
        <v>17:40:01.250</v>
      </c>
      <c r="U198" t="str">
        <f t="shared" si="100"/>
        <v>A9D612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125</v>
      </c>
      <c r="AG198">
        <v>0</v>
      </c>
      <c r="AH198">
        <v>3</v>
      </c>
      <c r="AI198">
        <v>2</v>
      </c>
      <c r="AJ198">
        <v>0</v>
      </c>
      <c r="AK198" t="s">
        <v>205</v>
      </c>
      <c r="AL198">
        <v>40.561953000000003</v>
      </c>
      <c r="AM198" t="s">
        <v>206</v>
      </c>
      <c r="AN198">
        <v>-75.504848999999993</v>
      </c>
      <c r="AO198">
        <v>100</v>
      </c>
      <c r="AP198">
        <v>300</v>
      </c>
      <c r="AQ198" t="s">
        <v>129</v>
      </c>
      <c r="AR198">
        <v>-49</v>
      </c>
      <c r="AS198">
        <v>-23</v>
      </c>
      <c r="AT198">
        <v>0</v>
      </c>
      <c r="BB198">
        <v>1200</v>
      </c>
      <c r="BC198">
        <v>1</v>
      </c>
      <c r="BD198" t="str">
        <f t="shared" si="101"/>
        <v xml:space="preserve">N7329F  </v>
      </c>
      <c r="BE198">
        <v>1</v>
      </c>
      <c r="BG198">
        <v>0</v>
      </c>
      <c r="BH198">
        <v>0</v>
      </c>
      <c r="BI198">
        <v>0</v>
      </c>
      <c r="BJ198">
        <v>375</v>
      </c>
      <c r="BK198">
        <v>75</v>
      </c>
      <c r="BL198" t="s">
        <v>192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 t="shared" si="98"/>
        <v>17:40:02.255</v>
      </c>
      <c r="CF198">
        <v>254904052</v>
      </c>
      <c r="CS198">
        <v>3</v>
      </c>
      <c r="CT198">
        <v>2</v>
      </c>
      <c r="CU198">
        <v>0</v>
      </c>
      <c r="CV198">
        <v>2</v>
      </c>
      <c r="CW198">
        <v>0</v>
      </c>
      <c r="CX198">
        <v>4</v>
      </c>
      <c r="CY198">
        <v>7</v>
      </c>
      <c r="CZ198" t="s">
        <v>131</v>
      </c>
      <c r="DA198">
        <v>408</v>
      </c>
      <c r="DB198">
        <v>0</v>
      </c>
      <c r="DC198" t="s">
        <v>132</v>
      </c>
      <c r="DD198" t="s">
        <v>133</v>
      </c>
      <c r="DG198">
        <v>1470855</v>
      </c>
      <c r="DI198">
        <v>1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 t="shared" ref="A199:A205" si="102">"09/28/2022 17:40:03.535"</f>
        <v>09/28/2022 17:40:03.535</v>
      </c>
      <c r="C199" t="str">
        <f t="shared" si="99"/>
        <v>FFDFD3C0</v>
      </c>
      <c r="D199" t="s">
        <v>142</v>
      </c>
      <c r="E199">
        <v>4</v>
      </c>
      <c r="F199">
        <v>1004</v>
      </c>
      <c r="G199" t="s">
        <v>143</v>
      </c>
      <c r="J199" t="s">
        <v>144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 t="shared" ref="S199:S205" si="103">"17:40:03.242"</f>
        <v>17:40:03.242</v>
      </c>
      <c r="T199" t="str">
        <f t="shared" ref="T199:T205" si="104">"17:40:02.842"</f>
        <v>17:40:02.842</v>
      </c>
      <c r="U199" t="str">
        <f t="shared" si="100"/>
        <v>A9D612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125</v>
      </c>
      <c r="AG199">
        <v>0</v>
      </c>
      <c r="AH199">
        <v>3</v>
      </c>
      <c r="AI199">
        <v>2</v>
      </c>
      <c r="AJ199">
        <v>0</v>
      </c>
      <c r="AK199" t="s">
        <v>207</v>
      </c>
      <c r="AL199">
        <v>40.561844999999998</v>
      </c>
      <c r="AM199" t="s">
        <v>208</v>
      </c>
      <c r="AN199">
        <v>-75.505171000000004</v>
      </c>
      <c r="AO199">
        <v>100</v>
      </c>
      <c r="AP199">
        <v>300</v>
      </c>
      <c r="AQ199" t="s">
        <v>129</v>
      </c>
      <c r="AR199">
        <v>-50</v>
      </c>
      <c r="AS199">
        <v>-25</v>
      </c>
      <c r="AT199">
        <v>-128</v>
      </c>
      <c r="BB199">
        <v>1200</v>
      </c>
      <c r="BC199">
        <v>1</v>
      </c>
      <c r="BD199" t="str">
        <f t="shared" si="101"/>
        <v xml:space="preserve">N7329F  </v>
      </c>
      <c r="BE199">
        <v>1</v>
      </c>
      <c r="BG199">
        <v>0</v>
      </c>
      <c r="BH199">
        <v>0</v>
      </c>
      <c r="BI199">
        <v>0</v>
      </c>
      <c r="BJ199">
        <v>375</v>
      </c>
      <c r="BK199">
        <v>75</v>
      </c>
      <c r="BL199" t="s">
        <v>192</v>
      </c>
      <c r="BM199">
        <v>1</v>
      </c>
      <c r="BN199">
        <v>1</v>
      </c>
      <c r="BO199">
        <v>1</v>
      </c>
      <c r="BP199">
        <v>0</v>
      </c>
      <c r="BS199">
        <v>0</v>
      </c>
      <c r="BT199">
        <v>0</v>
      </c>
      <c r="BU199">
        <v>0</v>
      </c>
      <c r="CE199" t="str">
        <f t="shared" ref="CE199:CE205" si="105">"17:40:03.246"</f>
        <v>17:40:03.246</v>
      </c>
      <c r="CF199">
        <v>246148830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4</v>
      </c>
      <c r="CY199">
        <v>7</v>
      </c>
      <c r="CZ199" t="s">
        <v>131</v>
      </c>
      <c r="DA199">
        <v>408</v>
      </c>
      <c r="DB199">
        <v>0</v>
      </c>
      <c r="DC199" t="s">
        <v>132</v>
      </c>
      <c r="DD199" t="s">
        <v>133</v>
      </c>
      <c r="DG199">
        <v>1472353</v>
      </c>
      <c r="DI199">
        <v>1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 t="shared" si="102"/>
        <v>09/28/2022 17:40:03.535</v>
      </c>
      <c r="C200" t="str">
        <f t="shared" si="99"/>
        <v>FFDFD3C0</v>
      </c>
      <c r="D200" t="s">
        <v>142</v>
      </c>
      <c r="E200">
        <v>3</v>
      </c>
      <c r="F200">
        <v>1003</v>
      </c>
      <c r="G200" t="s">
        <v>124</v>
      </c>
      <c r="J200" t="s">
        <v>144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 t="shared" si="103"/>
        <v>17:40:03.242</v>
      </c>
      <c r="T200" t="str">
        <f t="shared" si="104"/>
        <v>17:40:02.842</v>
      </c>
      <c r="U200" t="str">
        <f t="shared" si="100"/>
        <v>A9D612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125</v>
      </c>
      <c r="AG200">
        <v>0</v>
      </c>
      <c r="AH200">
        <v>3</v>
      </c>
      <c r="AI200">
        <v>2</v>
      </c>
      <c r="AJ200">
        <v>0</v>
      </c>
      <c r="AK200" t="s">
        <v>207</v>
      </c>
      <c r="AL200">
        <v>40.561844999999998</v>
      </c>
      <c r="AM200" t="s">
        <v>208</v>
      </c>
      <c r="AN200">
        <v>-75.505171000000004</v>
      </c>
      <c r="AO200">
        <v>100</v>
      </c>
      <c r="AP200">
        <v>300</v>
      </c>
      <c r="AQ200" t="s">
        <v>129</v>
      </c>
      <c r="AR200">
        <v>-50</v>
      </c>
      <c r="AS200">
        <v>-25</v>
      </c>
      <c r="AT200">
        <v>-128</v>
      </c>
      <c r="BB200">
        <v>1200</v>
      </c>
      <c r="BC200">
        <v>1</v>
      </c>
      <c r="BD200" t="str">
        <f t="shared" si="101"/>
        <v xml:space="preserve">N7329F  </v>
      </c>
      <c r="BE200">
        <v>1</v>
      </c>
      <c r="BG200">
        <v>0</v>
      </c>
      <c r="BH200">
        <v>0</v>
      </c>
      <c r="BI200">
        <v>0</v>
      </c>
      <c r="BJ200">
        <v>375</v>
      </c>
      <c r="BK200">
        <v>75</v>
      </c>
      <c r="BL200" t="s">
        <v>192</v>
      </c>
      <c r="BM200">
        <v>1</v>
      </c>
      <c r="BN200">
        <v>1</v>
      </c>
      <c r="BO200">
        <v>1</v>
      </c>
      <c r="BP200">
        <v>0</v>
      </c>
      <c r="BS200">
        <v>0</v>
      </c>
      <c r="BT200">
        <v>0</v>
      </c>
      <c r="BU200">
        <v>0</v>
      </c>
      <c r="CE200" t="str">
        <f t="shared" si="105"/>
        <v>17:40:03.246</v>
      </c>
      <c r="CF200">
        <v>246148830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4</v>
      </c>
      <c r="CY200">
        <v>7</v>
      </c>
      <c r="CZ200" t="s">
        <v>131</v>
      </c>
      <c r="DA200">
        <v>408</v>
      </c>
      <c r="DB200">
        <v>0</v>
      </c>
      <c r="DC200" t="s">
        <v>132</v>
      </c>
      <c r="DD200" t="s">
        <v>133</v>
      </c>
      <c r="DG200">
        <v>1472353</v>
      </c>
      <c r="DI200">
        <v>1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 t="shared" si="102"/>
        <v>09/28/2022 17:40:03.535</v>
      </c>
      <c r="C201" t="str">
        <f t="shared" si="99"/>
        <v>FFDFD3C0</v>
      </c>
      <c r="D201" t="s">
        <v>147</v>
      </c>
      <c r="E201">
        <v>38</v>
      </c>
      <c r="J201" t="s">
        <v>148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si="103"/>
        <v>17:40:03.242</v>
      </c>
      <c r="T201" t="str">
        <f t="shared" si="104"/>
        <v>17:40:02.842</v>
      </c>
      <c r="U201" t="str">
        <f t="shared" si="100"/>
        <v>A9D612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125</v>
      </c>
      <c r="AG201">
        <v>0</v>
      </c>
      <c r="AH201">
        <v>3</v>
      </c>
      <c r="AI201">
        <v>2</v>
      </c>
      <c r="AJ201">
        <v>0</v>
      </c>
      <c r="AK201" t="s">
        <v>207</v>
      </c>
      <c r="AL201">
        <v>40.561844999999998</v>
      </c>
      <c r="AM201" t="s">
        <v>208</v>
      </c>
      <c r="AN201">
        <v>-75.505171000000004</v>
      </c>
      <c r="AO201">
        <v>100</v>
      </c>
      <c r="AP201">
        <v>300</v>
      </c>
      <c r="AQ201" t="s">
        <v>129</v>
      </c>
      <c r="AR201">
        <v>-50</v>
      </c>
      <c r="AS201">
        <v>-25</v>
      </c>
      <c r="AT201">
        <v>-128</v>
      </c>
      <c r="BB201">
        <v>1200</v>
      </c>
      <c r="BC201">
        <v>1</v>
      </c>
      <c r="BD201" t="str">
        <f t="shared" si="101"/>
        <v xml:space="preserve">N7329F  </v>
      </c>
      <c r="BE201">
        <v>1</v>
      </c>
      <c r="BG201">
        <v>0</v>
      </c>
      <c r="BH201">
        <v>0</v>
      </c>
      <c r="BI201">
        <v>0</v>
      </c>
      <c r="BJ201">
        <v>375</v>
      </c>
      <c r="BK201">
        <v>75</v>
      </c>
      <c r="BL201" t="s">
        <v>192</v>
      </c>
      <c r="BM201">
        <v>1</v>
      </c>
      <c r="BN201">
        <v>1</v>
      </c>
      <c r="BO201">
        <v>1</v>
      </c>
      <c r="BP201">
        <v>0</v>
      </c>
      <c r="BS201">
        <v>0</v>
      </c>
      <c r="BT201">
        <v>0</v>
      </c>
      <c r="BU201">
        <v>0</v>
      </c>
      <c r="CE201" t="str">
        <f t="shared" si="105"/>
        <v>17:40:03.246</v>
      </c>
      <c r="CF201">
        <v>246148830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4</v>
      </c>
      <c r="CY201">
        <v>7</v>
      </c>
      <c r="CZ201" t="s">
        <v>131</v>
      </c>
      <c r="DA201">
        <v>408</v>
      </c>
      <c r="DB201">
        <v>0</v>
      </c>
      <c r="DC201" t="s">
        <v>132</v>
      </c>
      <c r="DD201" t="s">
        <v>133</v>
      </c>
      <c r="DG201">
        <v>1472353</v>
      </c>
      <c r="DI201">
        <v>1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 t="shared" si="102"/>
        <v>09/28/2022 17:40:03.535</v>
      </c>
      <c r="C202" t="str">
        <f t="shared" si="99"/>
        <v>FFDFD3C0</v>
      </c>
      <c r="D202" t="s">
        <v>145</v>
      </c>
      <c r="E202">
        <v>17</v>
      </c>
      <c r="H202">
        <v>279</v>
      </c>
      <c r="I202" t="s">
        <v>146</v>
      </c>
      <c r="J202" t="s">
        <v>141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103"/>
        <v>17:40:03.242</v>
      </c>
      <c r="T202" t="str">
        <f t="shared" si="104"/>
        <v>17:40:02.842</v>
      </c>
      <c r="U202" t="str">
        <f t="shared" si="100"/>
        <v>A9D612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125</v>
      </c>
      <c r="AG202">
        <v>0</v>
      </c>
      <c r="AH202">
        <v>3</v>
      </c>
      <c r="AI202">
        <v>2</v>
      </c>
      <c r="AJ202">
        <v>0</v>
      </c>
      <c r="AK202" t="s">
        <v>207</v>
      </c>
      <c r="AL202">
        <v>40.561844999999998</v>
      </c>
      <c r="AM202" t="s">
        <v>208</v>
      </c>
      <c r="AN202">
        <v>-75.505171000000004</v>
      </c>
      <c r="AO202">
        <v>100</v>
      </c>
      <c r="AP202">
        <v>300</v>
      </c>
      <c r="AQ202" t="s">
        <v>129</v>
      </c>
      <c r="AR202">
        <v>-50</v>
      </c>
      <c r="AS202">
        <v>-25</v>
      </c>
      <c r="AT202">
        <v>-128</v>
      </c>
      <c r="BB202">
        <v>1200</v>
      </c>
      <c r="BC202">
        <v>1</v>
      </c>
      <c r="BD202" t="str">
        <f t="shared" si="101"/>
        <v xml:space="preserve">N7329F  </v>
      </c>
      <c r="BE202">
        <v>1</v>
      </c>
      <c r="BG202">
        <v>0</v>
      </c>
      <c r="BH202">
        <v>0</v>
      </c>
      <c r="BI202">
        <v>0</v>
      </c>
      <c r="BJ202">
        <v>375</v>
      </c>
      <c r="BK202">
        <v>75</v>
      </c>
      <c r="BL202" t="s">
        <v>192</v>
      </c>
      <c r="BM202">
        <v>1</v>
      </c>
      <c r="BN202">
        <v>1</v>
      </c>
      <c r="BO202">
        <v>1</v>
      </c>
      <c r="BP202">
        <v>0</v>
      </c>
      <c r="BS202">
        <v>0</v>
      </c>
      <c r="BT202">
        <v>0</v>
      </c>
      <c r="BU202">
        <v>0</v>
      </c>
      <c r="CE202" t="str">
        <f t="shared" si="105"/>
        <v>17:40:03.246</v>
      </c>
      <c r="CF202">
        <v>246148830</v>
      </c>
      <c r="CS202">
        <v>3</v>
      </c>
      <c r="CT202">
        <v>2</v>
      </c>
      <c r="CU202">
        <v>0</v>
      </c>
      <c r="CV202">
        <v>2</v>
      </c>
      <c r="CW202">
        <v>0</v>
      </c>
      <c r="CX202">
        <v>4</v>
      </c>
      <c r="CY202">
        <v>7</v>
      </c>
      <c r="CZ202" t="s">
        <v>131</v>
      </c>
      <c r="DA202">
        <v>408</v>
      </c>
      <c r="DB202">
        <v>0</v>
      </c>
      <c r="DC202" t="s">
        <v>132</v>
      </c>
      <c r="DD202" t="s">
        <v>133</v>
      </c>
      <c r="DG202">
        <v>1472353</v>
      </c>
      <c r="DI202">
        <v>1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 t="shared" si="102"/>
        <v>09/28/2022 17:40:03.535</v>
      </c>
      <c r="C203" t="str">
        <f t="shared" si="99"/>
        <v>FFDFD3C0</v>
      </c>
      <c r="D203" t="s">
        <v>134</v>
      </c>
      <c r="E203">
        <v>1</v>
      </c>
      <c r="F203">
        <v>3001</v>
      </c>
      <c r="G203" t="s">
        <v>135</v>
      </c>
      <c r="J203" t="s">
        <v>136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103"/>
        <v>17:40:03.242</v>
      </c>
      <c r="T203" t="str">
        <f t="shared" si="104"/>
        <v>17:40:02.842</v>
      </c>
      <c r="U203" t="str">
        <f t="shared" si="100"/>
        <v>A9D612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125</v>
      </c>
      <c r="AG203">
        <v>0</v>
      </c>
      <c r="AH203">
        <v>3</v>
      </c>
      <c r="AI203">
        <v>2</v>
      </c>
      <c r="AJ203">
        <v>0</v>
      </c>
      <c r="AK203" t="s">
        <v>207</v>
      </c>
      <c r="AL203">
        <v>40.561844999999998</v>
      </c>
      <c r="AM203" t="s">
        <v>208</v>
      </c>
      <c r="AN203">
        <v>-75.505171000000004</v>
      </c>
      <c r="AO203">
        <v>100</v>
      </c>
      <c r="AP203">
        <v>300</v>
      </c>
      <c r="AQ203" t="s">
        <v>129</v>
      </c>
      <c r="AR203">
        <v>-50</v>
      </c>
      <c r="AS203">
        <v>-25</v>
      </c>
      <c r="AT203">
        <v>-128</v>
      </c>
      <c r="BB203">
        <v>1200</v>
      </c>
      <c r="BC203">
        <v>1</v>
      </c>
      <c r="BD203" t="str">
        <f t="shared" si="101"/>
        <v xml:space="preserve">N7329F  </v>
      </c>
      <c r="BE203">
        <v>1</v>
      </c>
      <c r="BG203">
        <v>0</v>
      </c>
      <c r="BH203">
        <v>0</v>
      </c>
      <c r="BI203">
        <v>0</v>
      </c>
      <c r="BJ203">
        <v>375</v>
      </c>
      <c r="BK203">
        <v>75</v>
      </c>
      <c r="BL203" t="s">
        <v>192</v>
      </c>
      <c r="BM203">
        <v>1</v>
      </c>
      <c r="BN203">
        <v>1</v>
      </c>
      <c r="BO203">
        <v>1</v>
      </c>
      <c r="BP203">
        <v>0</v>
      </c>
      <c r="BS203">
        <v>0</v>
      </c>
      <c r="BT203">
        <v>0</v>
      </c>
      <c r="BU203">
        <v>0</v>
      </c>
      <c r="CE203" t="str">
        <f t="shared" si="105"/>
        <v>17:40:03.246</v>
      </c>
      <c r="CF203">
        <v>246148830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4</v>
      </c>
      <c r="CY203">
        <v>7</v>
      </c>
      <c r="CZ203" t="s">
        <v>131</v>
      </c>
      <c r="DA203">
        <v>408</v>
      </c>
      <c r="DB203">
        <v>0</v>
      </c>
      <c r="DC203" t="s">
        <v>132</v>
      </c>
      <c r="DD203" t="s">
        <v>133</v>
      </c>
      <c r="DG203">
        <v>1472353</v>
      </c>
      <c r="DI203">
        <v>1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 t="shared" si="102"/>
        <v>09/28/2022 17:40:03.535</v>
      </c>
      <c r="C204" t="str">
        <f t="shared" si="99"/>
        <v>FFDFD3C0</v>
      </c>
      <c r="D204" t="s">
        <v>139</v>
      </c>
      <c r="E204">
        <v>36</v>
      </c>
      <c r="H204">
        <v>123</v>
      </c>
      <c r="I204" t="s">
        <v>140</v>
      </c>
      <c r="J204" t="s">
        <v>141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 t="shared" si="103"/>
        <v>17:40:03.242</v>
      </c>
      <c r="T204" t="str">
        <f t="shared" si="104"/>
        <v>17:40:02.842</v>
      </c>
      <c r="U204" t="str">
        <f t="shared" si="100"/>
        <v>A9D612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125</v>
      </c>
      <c r="AG204">
        <v>0</v>
      </c>
      <c r="AH204">
        <v>3</v>
      </c>
      <c r="AI204">
        <v>2</v>
      </c>
      <c r="AJ204">
        <v>0</v>
      </c>
      <c r="AK204" t="s">
        <v>207</v>
      </c>
      <c r="AL204">
        <v>40.561844999999998</v>
      </c>
      <c r="AM204" t="s">
        <v>208</v>
      </c>
      <c r="AN204">
        <v>-75.505171000000004</v>
      </c>
      <c r="AO204">
        <v>100</v>
      </c>
      <c r="AP204">
        <v>300</v>
      </c>
      <c r="AQ204" t="s">
        <v>129</v>
      </c>
      <c r="AR204">
        <v>-50</v>
      </c>
      <c r="AS204">
        <v>-25</v>
      </c>
      <c r="AT204">
        <v>-128</v>
      </c>
      <c r="BB204">
        <v>1200</v>
      </c>
      <c r="BC204">
        <v>1</v>
      </c>
      <c r="BD204" t="str">
        <f t="shared" si="101"/>
        <v xml:space="preserve">N7329F  </v>
      </c>
      <c r="BE204">
        <v>1</v>
      </c>
      <c r="BG204">
        <v>0</v>
      </c>
      <c r="BH204">
        <v>0</v>
      </c>
      <c r="BI204">
        <v>0</v>
      </c>
      <c r="BJ204">
        <v>375</v>
      </c>
      <c r="BK204">
        <v>75</v>
      </c>
      <c r="BL204" t="s">
        <v>192</v>
      </c>
      <c r="BM204">
        <v>1</v>
      </c>
      <c r="BN204">
        <v>1</v>
      </c>
      <c r="BO204">
        <v>1</v>
      </c>
      <c r="BP204">
        <v>0</v>
      </c>
      <c r="BS204">
        <v>0</v>
      </c>
      <c r="BT204">
        <v>0</v>
      </c>
      <c r="BU204">
        <v>0</v>
      </c>
      <c r="CE204" t="str">
        <f t="shared" si="105"/>
        <v>17:40:03.246</v>
      </c>
      <c r="CF204">
        <v>246148830</v>
      </c>
      <c r="CS204">
        <v>3</v>
      </c>
      <c r="CT204">
        <v>2</v>
      </c>
      <c r="CU204">
        <v>0</v>
      </c>
      <c r="CV204">
        <v>2</v>
      </c>
      <c r="CW204">
        <v>0</v>
      </c>
      <c r="CX204">
        <v>4</v>
      </c>
      <c r="CY204">
        <v>7</v>
      </c>
      <c r="CZ204" t="s">
        <v>131</v>
      </c>
      <c r="DA204">
        <v>408</v>
      </c>
      <c r="DB204">
        <v>0</v>
      </c>
      <c r="DC204" t="s">
        <v>132</v>
      </c>
      <c r="DD204" t="s">
        <v>133</v>
      </c>
      <c r="DG204">
        <v>1472353</v>
      </c>
      <c r="DI204">
        <v>1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 t="shared" si="102"/>
        <v>09/28/2022 17:40:03.535</v>
      </c>
      <c r="C205" t="str">
        <f t="shared" si="99"/>
        <v>FFDFD3C0</v>
      </c>
      <c r="D205" t="s">
        <v>145</v>
      </c>
      <c r="E205">
        <v>16</v>
      </c>
      <c r="H205">
        <v>278</v>
      </c>
      <c r="I205" t="s">
        <v>149</v>
      </c>
      <c r="J205" t="s">
        <v>141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 t="shared" si="103"/>
        <v>17:40:03.242</v>
      </c>
      <c r="T205" t="str">
        <f t="shared" si="104"/>
        <v>17:40:02.842</v>
      </c>
      <c r="U205" t="str">
        <f t="shared" si="100"/>
        <v>A9D612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125</v>
      </c>
      <c r="AG205">
        <v>0</v>
      </c>
      <c r="AH205">
        <v>3</v>
      </c>
      <c r="AI205">
        <v>2</v>
      </c>
      <c r="AJ205">
        <v>0</v>
      </c>
      <c r="AK205" t="s">
        <v>207</v>
      </c>
      <c r="AL205">
        <v>40.561844999999998</v>
      </c>
      <c r="AM205" t="s">
        <v>208</v>
      </c>
      <c r="AN205">
        <v>-75.505171000000004</v>
      </c>
      <c r="AO205">
        <v>100</v>
      </c>
      <c r="AP205">
        <v>300</v>
      </c>
      <c r="AQ205" t="s">
        <v>129</v>
      </c>
      <c r="AR205">
        <v>-50</v>
      </c>
      <c r="AS205">
        <v>-25</v>
      </c>
      <c r="AT205">
        <v>-128</v>
      </c>
      <c r="BB205">
        <v>1200</v>
      </c>
      <c r="BC205">
        <v>1</v>
      </c>
      <c r="BD205" t="str">
        <f t="shared" si="101"/>
        <v xml:space="preserve">N7329F  </v>
      </c>
      <c r="BE205">
        <v>1</v>
      </c>
      <c r="BG205">
        <v>0</v>
      </c>
      <c r="BH205">
        <v>0</v>
      </c>
      <c r="BI205">
        <v>0</v>
      </c>
      <c r="BJ205">
        <v>375</v>
      </c>
      <c r="BK205">
        <v>75</v>
      </c>
      <c r="BL205" t="s">
        <v>192</v>
      </c>
      <c r="BM205">
        <v>1</v>
      </c>
      <c r="BN205">
        <v>1</v>
      </c>
      <c r="BO205">
        <v>1</v>
      </c>
      <c r="BP205">
        <v>0</v>
      </c>
      <c r="BS205">
        <v>0</v>
      </c>
      <c r="BT205">
        <v>0</v>
      </c>
      <c r="BU205">
        <v>0</v>
      </c>
      <c r="CE205" t="str">
        <f t="shared" si="105"/>
        <v>17:40:03.246</v>
      </c>
      <c r="CF205">
        <v>246148830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4</v>
      </c>
      <c r="CY205">
        <v>7</v>
      </c>
      <c r="CZ205" t="s">
        <v>131</v>
      </c>
      <c r="DA205">
        <v>408</v>
      </c>
      <c r="DB205">
        <v>0</v>
      </c>
      <c r="DC205" t="s">
        <v>132</v>
      </c>
      <c r="DD205" t="s">
        <v>133</v>
      </c>
      <c r="DG205">
        <v>1472353</v>
      </c>
      <c r="DI205">
        <v>1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"09/28/2022 17:40:04.403"</f>
        <v>09/28/2022 17:40:04.403</v>
      </c>
      <c r="C206" t="str">
        <f t="shared" si="99"/>
        <v>FFDFD3C0</v>
      </c>
      <c r="D206" t="s">
        <v>142</v>
      </c>
      <c r="E206">
        <v>4</v>
      </c>
      <c r="F206">
        <v>1004</v>
      </c>
      <c r="G206" t="s">
        <v>143</v>
      </c>
      <c r="J206" t="s">
        <v>144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 t="shared" ref="S206:S212" si="106">"17:40:04.203"</f>
        <v>17:40:04.203</v>
      </c>
      <c r="T206" t="str">
        <f t="shared" ref="T206:T212" si="107">"17:40:03.703"</f>
        <v>17:40:03.703</v>
      </c>
      <c r="U206" t="str">
        <f t="shared" si="100"/>
        <v>A9D612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125</v>
      </c>
      <c r="AG206">
        <v>0</v>
      </c>
      <c r="AH206">
        <v>3</v>
      </c>
      <c r="AI206">
        <v>2</v>
      </c>
      <c r="AJ206">
        <v>0</v>
      </c>
      <c r="AK206" t="s">
        <v>209</v>
      </c>
      <c r="AL206">
        <v>40.561717000000002</v>
      </c>
      <c r="AM206" t="s">
        <v>210</v>
      </c>
      <c r="AN206">
        <v>-75.505427999999995</v>
      </c>
      <c r="AO206">
        <v>100</v>
      </c>
      <c r="AP206">
        <v>300</v>
      </c>
      <c r="AQ206" t="s">
        <v>129</v>
      </c>
      <c r="AR206">
        <v>-51</v>
      </c>
      <c r="AS206">
        <v>-26</v>
      </c>
      <c r="AT206">
        <v>-192</v>
      </c>
      <c r="BB206">
        <v>1200</v>
      </c>
      <c r="BC206">
        <v>1</v>
      </c>
      <c r="BD206" t="str">
        <f t="shared" si="101"/>
        <v xml:space="preserve">N7329F  </v>
      </c>
      <c r="BE206">
        <v>1</v>
      </c>
      <c r="BG206">
        <v>0</v>
      </c>
      <c r="BH206">
        <v>0</v>
      </c>
      <c r="BI206">
        <v>0</v>
      </c>
      <c r="BJ206">
        <v>375</v>
      </c>
      <c r="BK206">
        <v>75</v>
      </c>
      <c r="BL206" t="s">
        <v>192</v>
      </c>
      <c r="BM206">
        <v>1</v>
      </c>
      <c r="BN206">
        <v>1</v>
      </c>
      <c r="BO206">
        <v>1</v>
      </c>
      <c r="BP206">
        <v>0</v>
      </c>
      <c r="BS206">
        <v>0</v>
      </c>
      <c r="BT206">
        <v>0</v>
      </c>
      <c r="BU206">
        <v>0</v>
      </c>
      <c r="CE206" t="str">
        <f t="shared" ref="CE206:CE212" si="108">"17:40:04.205"</f>
        <v>17:40:04.205</v>
      </c>
      <c r="CF206">
        <v>204625222</v>
      </c>
      <c r="CS206">
        <v>3</v>
      </c>
      <c r="CT206">
        <v>2</v>
      </c>
      <c r="CU206">
        <v>0</v>
      </c>
      <c r="CV206">
        <v>2</v>
      </c>
      <c r="CW206">
        <v>0</v>
      </c>
      <c r="CX206">
        <v>4</v>
      </c>
      <c r="CY206">
        <v>7</v>
      </c>
      <c r="CZ206" t="s">
        <v>131</v>
      </c>
      <c r="DA206">
        <v>408</v>
      </c>
      <c r="DB206">
        <v>0</v>
      </c>
      <c r="DC206" t="s">
        <v>132</v>
      </c>
      <c r="DD206" t="s">
        <v>133</v>
      </c>
      <c r="DG206">
        <v>1473847</v>
      </c>
      <c r="DI206">
        <v>1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 t="shared" ref="A207:A212" si="109">"09/28/2022 17:40:04.434"</f>
        <v>09/28/2022 17:40:04.434</v>
      </c>
      <c r="C207" t="str">
        <f t="shared" si="99"/>
        <v>FFDFD3C0</v>
      </c>
      <c r="D207" t="s">
        <v>142</v>
      </c>
      <c r="E207">
        <v>3</v>
      </c>
      <c r="F207">
        <v>1003</v>
      </c>
      <c r="G207" t="s">
        <v>124</v>
      </c>
      <c r="J207" t="s">
        <v>144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si="106"/>
        <v>17:40:04.203</v>
      </c>
      <c r="T207" t="str">
        <f t="shared" si="107"/>
        <v>17:40:03.703</v>
      </c>
      <c r="U207" t="str">
        <f t="shared" si="100"/>
        <v>A9D612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125</v>
      </c>
      <c r="AG207">
        <v>0</v>
      </c>
      <c r="AH207">
        <v>3</v>
      </c>
      <c r="AI207">
        <v>2</v>
      </c>
      <c r="AJ207">
        <v>0</v>
      </c>
      <c r="AK207" t="s">
        <v>209</v>
      </c>
      <c r="AL207">
        <v>40.561717000000002</v>
      </c>
      <c r="AM207" t="s">
        <v>210</v>
      </c>
      <c r="AN207">
        <v>-75.505427999999995</v>
      </c>
      <c r="AO207">
        <v>100</v>
      </c>
      <c r="AP207">
        <v>300</v>
      </c>
      <c r="AQ207" t="s">
        <v>129</v>
      </c>
      <c r="AR207">
        <v>-51</v>
      </c>
      <c r="AS207">
        <v>-26</v>
      </c>
      <c r="AT207">
        <v>-192</v>
      </c>
      <c r="BB207">
        <v>1200</v>
      </c>
      <c r="BC207">
        <v>1</v>
      </c>
      <c r="BD207" t="str">
        <f t="shared" si="101"/>
        <v xml:space="preserve">N7329F  </v>
      </c>
      <c r="BE207">
        <v>1</v>
      </c>
      <c r="BG207">
        <v>0</v>
      </c>
      <c r="BH207">
        <v>0</v>
      </c>
      <c r="BI207">
        <v>0</v>
      </c>
      <c r="BJ207">
        <v>375</v>
      </c>
      <c r="BK207">
        <v>75</v>
      </c>
      <c r="BL207" t="s">
        <v>192</v>
      </c>
      <c r="BM207">
        <v>1</v>
      </c>
      <c r="BN207">
        <v>1</v>
      </c>
      <c r="BO207">
        <v>1</v>
      </c>
      <c r="BP207">
        <v>0</v>
      </c>
      <c r="BS207">
        <v>0</v>
      </c>
      <c r="BT207">
        <v>0</v>
      </c>
      <c r="BU207">
        <v>0</v>
      </c>
      <c r="CE207" t="str">
        <f t="shared" si="108"/>
        <v>17:40:04.205</v>
      </c>
      <c r="CF207">
        <v>204625222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4</v>
      </c>
      <c r="CY207">
        <v>7</v>
      </c>
      <c r="CZ207" t="s">
        <v>131</v>
      </c>
      <c r="DA207">
        <v>408</v>
      </c>
      <c r="DB207">
        <v>0</v>
      </c>
      <c r="DC207" t="s">
        <v>132</v>
      </c>
      <c r="DD207" t="s">
        <v>133</v>
      </c>
      <c r="DG207">
        <v>1473847</v>
      </c>
      <c r="DI207">
        <v>1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 t="shared" si="109"/>
        <v>09/28/2022 17:40:04.434</v>
      </c>
      <c r="C208" t="str">
        <f t="shared" si="99"/>
        <v>FFDFD3C0</v>
      </c>
      <c r="D208" t="s">
        <v>145</v>
      </c>
      <c r="E208">
        <v>17</v>
      </c>
      <c r="H208">
        <v>279</v>
      </c>
      <c r="I208" t="s">
        <v>146</v>
      </c>
      <c r="J208" t="s">
        <v>141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106"/>
        <v>17:40:04.203</v>
      </c>
      <c r="T208" t="str">
        <f t="shared" si="107"/>
        <v>17:40:03.703</v>
      </c>
      <c r="U208" t="str">
        <f t="shared" si="100"/>
        <v>A9D612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125</v>
      </c>
      <c r="AG208">
        <v>0</v>
      </c>
      <c r="AH208">
        <v>3</v>
      </c>
      <c r="AI208">
        <v>2</v>
      </c>
      <c r="AJ208">
        <v>0</v>
      </c>
      <c r="AK208" t="s">
        <v>209</v>
      </c>
      <c r="AL208">
        <v>40.561717000000002</v>
      </c>
      <c r="AM208" t="s">
        <v>210</v>
      </c>
      <c r="AN208">
        <v>-75.505427999999995</v>
      </c>
      <c r="AO208">
        <v>100</v>
      </c>
      <c r="AP208">
        <v>300</v>
      </c>
      <c r="AQ208" t="s">
        <v>129</v>
      </c>
      <c r="AR208">
        <v>-51</v>
      </c>
      <c r="AS208">
        <v>-26</v>
      </c>
      <c r="AT208">
        <v>-192</v>
      </c>
      <c r="BB208">
        <v>1200</v>
      </c>
      <c r="BC208">
        <v>1</v>
      </c>
      <c r="BD208" t="str">
        <f t="shared" si="101"/>
        <v xml:space="preserve">N7329F  </v>
      </c>
      <c r="BE208">
        <v>1</v>
      </c>
      <c r="BG208">
        <v>0</v>
      </c>
      <c r="BH208">
        <v>0</v>
      </c>
      <c r="BI208">
        <v>0</v>
      </c>
      <c r="BJ208">
        <v>375</v>
      </c>
      <c r="BK208">
        <v>75</v>
      </c>
      <c r="BL208" t="s">
        <v>192</v>
      </c>
      <c r="BM208">
        <v>1</v>
      </c>
      <c r="BN208">
        <v>1</v>
      </c>
      <c r="BO208">
        <v>1</v>
      </c>
      <c r="BP208">
        <v>0</v>
      </c>
      <c r="BS208">
        <v>0</v>
      </c>
      <c r="BT208">
        <v>0</v>
      </c>
      <c r="BU208">
        <v>0</v>
      </c>
      <c r="CE208" t="str">
        <f t="shared" si="108"/>
        <v>17:40:04.205</v>
      </c>
      <c r="CF208">
        <v>204625222</v>
      </c>
      <c r="CS208">
        <v>3</v>
      </c>
      <c r="CT208">
        <v>2</v>
      </c>
      <c r="CU208">
        <v>0</v>
      </c>
      <c r="CV208">
        <v>2</v>
      </c>
      <c r="CW208">
        <v>0</v>
      </c>
      <c r="CX208">
        <v>4</v>
      </c>
      <c r="CY208">
        <v>7</v>
      </c>
      <c r="CZ208" t="s">
        <v>131</v>
      </c>
      <c r="DA208">
        <v>408</v>
      </c>
      <c r="DB208">
        <v>0</v>
      </c>
      <c r="DC208" t="s">
        <v>132</v>
      </c>
      <c r="DD208" t="s">
        <v>133</v>
      </c>
      <c r="DG208">
        <v>1473847</v>
      </c>
      <c r="DI208">
        <v>1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 t="shared" si="109"/>
        <v>09/28/2022 17:40:04.434</v>
      </c>
      <c r="C209" t="str">
        <f t="shared" si="99"/>
        <v>FFDFD3C0</v>
      </c>
      <c r="D209" t="s">
        <v>147</v>
      </c>
      <c r="E209">
        <v>38</v>
      </c>
      <c r="J209" t="s">
        <v>148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106"/>
        <v>17:40:04.203</v>
      </c>
      <c r="T209" t="str">
        <f t="shared" si="107"/>
        <v>17:40:03.703</v>
      </c>
      <c r="U209" t="str">
        <f t="shared" si="100"/>
        <v>A9D612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125</v>
      </c>
      <c r="AG209">
        <v>0</v>
      </c>
      <c r="AH209">
        <v>3</v>
      </c>
      <c r="AI209">
        <v>2</v>
      </c>
      <c r="AJ209">
        <v>0</v>
      </c>
      <c r="AK209" t="s">
        <v>209</v>
      </c>
      <c r="AL209">
        <v>40.561717000000002</v>
      </c>
      <c r="AM209" t="s">
        <v>210</v>
      </c>
      <c r="AN209">
        <v>-75.505427999999995</v>
      </c>
      <c r="AO209">
        <v>100</v>
      </c>
      <c r="AP209">
        <v>300</v>
      </c>
      <c r="AQ209" t="s">
        <v>129</v>
      </c>
      <c r="AR209">
        <v>-51</v>
      </c>
      <c r="AS209">
        <v>-26</v>
      </c>
      <c r="AT209">
        <v>-192</v>
      </c>
      <c r="BB209">
        <v>1200</v>
      </c>
      <c r="BC209">
        <v>1</v>
      </c>
      <c r="BD209" t="str">
        <f t="shared" si="101"/>
        <v xml:space="preserve">N7329F  </v>
      </c>
      <c r="BE209">
        <v>1</v>
      </c>
      <c r="BG209">
        <v>0</v>
      </c>
      <c r="BH209">
        <v>0</v>
      </c>
      <c r="BI209">
        <v>0</v>
      </c>
      <c r="BJ209">
        <v>375</v>
      </c>
      <c r="BK209">
        <v>75</v>
      </c>
      <c r="BL209" t="s">
        <v>192</v>
      </c>
      <c r="BM209">
        <v>1</v>
      </c>
      <c r="BN209">
        <v>1</v>
      </c>
      <c r="BO209">
        <v>1</v>
      </c>
      <c r="BP209">
        <v>0</v>
      </c>
      <c r="BS209">
        <v>0</v>
      </c>
      <c r="BT209">
        <v>0</v>
      </c>
      <c r="BU209">
        <v>0</v>
      </c>
      <c r="CE209" t="str">
        <f t="shared" si="108"/>
        <v>17:40:04.205</v>
      </c>
      <c r="CF209">
        <v>204625222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4</v>
      </c>
      <c r="CY209">
        <v>7</v>
      </c>
      <c r="CZ209" t="s">
        <v>131</v>
      </c>
      <c r="DA209">
        <v>408</v>
      </c>
      <c r="DB209">
        <v>0</v>
      </c>
      <c r="DC209" t="s">
        <v>132</v>
      </c>
      <c r="DD209" t="s">
        <v>133</v>
      </c>
      <c r="DG209">
        <v>1473847</v>
      </c>
      <c r="DI209">
        <v>1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 t="shared" si="109"/>
        <v>09/28/2022 17:40:04.434</v>
      </c>
      <c r="C210" t="str">
        <f t="shared" si="99"/>
        <v>FFDFD3C0</v>
      </c>
      <c r="D210" t="s">
        <v>145</v>
      </c>
      <c r="E210">
        <v>16</v>
      </c>
      <c r="H210">
        <v>278</v>
      </c>
      <c r="I210" t="s">
        <v>149</v>
      </c>
      <c r="J210" t="s">
        <v>141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 t="shared" si="106"/>
        <v>17:40:04.203</v>
      </c>
      <c r="T210" t="str">
        <f t="shared" si="107"/>
        <v>17:40:03.703</v>
      </c>
      <c r="U210" t="str">
        <f t="shared" si="100"/>
        <v>A9D612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125</v>
      </c>
      <c r="AG210">
        <v>0</v>
      </c>
      <c r="AH210">
        <v>3</v>
      </c>
      <c r="AI210">
        <v>2</v>
      </c>
      <c r="AJ210">
        <v>0</v>
      </c>
      <c r="AK210" t="s">
        <v>209</v>
      </c>
      <c r="AL210">
        <v>40.561717000000002</v>
      </c>
      <c r="AM210" t="s">
        <v>210</v>
      </c>
      <c r="AN210">
        <v>-75.505427999999995</v>
      </c>
      <c r="AO210">
        <v>100</v>
      </c>
      <c r="AP210">
        <v>300</v>
      </c>
      <c r="AQ210" t="s">
        <v>129</v>
      </c>
      <c r="AR210">
        <v>-51</v>
      </c>
      <c r="AS210">
        <v>-26</v>
      </c>
      <c r="AT210">
        <v>-192</v>
      </c>
      <c r="BB210">
        <v>1200</v>
      </c>
      <c r="BC210">
        <v>1</v>
      </c>
      <c r="BD210" t="str">
        <f t="shared" si="101"/>
        <v xml:space="preserve">N7329F  </v>
      </c>
      <c r="BE210">
        <v>1</v>
      </c>
      <c r="BG210">
        <v>0</v>
      </c>
      <c r="BH210">
        <v>0</v>
      </c>
      <c r="BI210">
        <v>0</v>
      </c>
      <c r="BJ210">
        <v>375</v>
      </c>
      <c r="BK210">
        <v>75</v>
      </c>
      <c r="BL210" t="s">
        <v>192</v>
      </c>
      <c r="BM210">
        <v>1</v>
      </c>
      <c r="BN210">
        <v>1</v>
      </c>
      <c r="BO210">
        <v>1</v>
      </c>
      <c r="BP210">
        <v>0</v>
      </c>
      <c r="BS210">
        <v>0</v>
      </c>
      <c r="BT210">
        <v>0</v>
      </c>
      <c r="BU210">
        <v>0</v>
      </c>
      <c r="CE210" t="str">
        <f t="shared" si="108"/>
        <v>17:40:04.205</v>
      </c>
      <c r="CF210">
        <v>204625222</v>
      </c>
      <c r="CS210">
        <v>3</v>
      </c>
      <c r="CT210">
        <v>2</v>
      </c>
      <c r="CU210">
        <v>0</v>
      </c>
      <c r="CV210">
        <v>2</v>
      </c>
      <c r="CW210">
        <v>0</v>
      </c>
      <c r="CX210">
        <v>4</v>
      </c>
      <c r="CY210">
        <v>7</v>
      </c>
      <c r="CZ210" t="s">
        <v>131</v>
      </c>
      <c r="DA210">
        <v>408</v>
      </c>
      <c r="DB210">
        <v>0</v>
      </c>
      <c r="DC210" t="s">
        <v>132</v>
      </c>
      <c r="DD210" t="s">
        <v>133</v>
      </c>
      <c r="DG210">
        <v>1473847</v>
      </c>
      <c r="DI210">
        <v>1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 t="shared" si="109"/>
        <v>09/28/2022 17:40:04.434</v>
      </c>
      <c r="C211" t="str">
        <f t="shared" si="99"/>
        <v>FFDFD3C0</v>
      </c>
      <c r="D211" t="s">
        <v>134</v>
      </c>
      <c r="E211">
        <v>1</v>
      </c>
      <c r="F211">
        <v>3001</v>
      </c>
      <c r="G211" t="s">
        <v>135</v>
      </c>
      <c r="J211" t="s">
        <v>136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 t="shared" si="106"/>
        <v>17:40:04.203</v>
      </c>
      <c r="T211" t="str">
        <f t="shared" si="107"/>
        <v>17:40:03.703</v>
      </c>
      <c r="U211" t="str">
        <f t="shared" si="100"/>
        <v>A9D612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125</v>
      </c>
      <c r="AG211">
        <v>0</v>
      </c>
      <c r="AH211">
        <v>3</v>
      </c>
      <c r="AI211">
        <v>2</v>
      </c>
      <c r="AJ211">
        <v>0</v>
      </c>
      <c r="AK211" t="s">
        <v>209</v>
      </c>
      <c r="AL211">
        <v>40.561717000000002</v>
      </c>
      <c r="AM211" t="s">
        <v>210</v>
      </c>
      <c r="AN211">
        <v>-75.505427999999995</v>
      </c>
      <c r="AO211">
        <v>100</v>
      </c>
      <c r="AP211">
        <v>300</v>
      </c>
      <c r="AQ211" t="s">
        <v>129</v>
      </c>
      <c r="AR211">
        <v>-51</v>
      </c>
      <c r="AS211">
        <v>-26</v>
      </c>
      <c r="AT211">
        <v>-192</v>
      </c>
      <c r="BB211">
        <v>1200</v>
      </c>
      <c r="BC211">
        <v>1</v>
      </c>
      <c r="BD211" t="str">
        <f t="shared" si="101"/>
        <v xml:space="preserve">N7329F  </v>
      </c>
      <c r="BE211">
        <v>1</v>
      </c>
      <c r="BG211">
        <v>0</v>
      </c>
      <c r="BH211">
        <v>0</v>
      </c>
      <c r="BI211">
        <v>0</v>
      </c>
      <c r="BJ211">
        <v>375</v>
      </c>
      <c r="BK211">
        <v>75</v>
      </c>
      <c r="BL211" t="s">
        <v>192</v>
      </c>
      <c r="BM211">
        <v>1</v>
      </c>
      <c r="BN211">
        <v>1</v>
      </c>
      <c r="BO211">
        <v>1</v>
      </c>
      <c r="BP211">
        <v>0</v>
      </c>
      <c r="BS211">
        <v>0</v>
      </c>
      <c r="BT211">
        <v>0</v>
      </c>
      <c r="BU211">
        <v>0</v>
      </c>
      <c r="CE211" t="str">
        <f t="shared" si="108"/>
        <v>17:40:04.205</v>
      </c>
      <c r="CF211">
        <v>204625222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4</v>
      </c>
      <c r="CY211">
        <v>7</v>
      </c>
      <c r="CZ211" t="s">
        <v>131</v>
      </c>
      <c r="DA211">
        <v>408</v>
      </c>
      <c r="DB211">
        <v>0</v>
      </c>
      <c r="DC211" t="s">
        <v>132</v>
      </c>
      <c r="DD211" t="s">
        <v>133</v>
      </c>
      <c r="DG211">
        <v>1473847</v>
      </c>
      <c r="DI211">
        <v>1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 t="shared" si="109"/>
        <v>09/28/2022 17:40:04.434</v>
      </c>
      <c r="C212" t="str">
        <f t="shared" si="99"/>
        <v>FFDFD3C0</v>
      </c>
      <c r="D212" t="s">
        <v>139</v>
      </c>
      <c r="E212">
        <v>36</v>
      </c>
      <c r="H212">
        <v>123</v>
      </c>
      <c r="I212" t="s">
        <v>140</v>
      </c>
      <c r="J212" t="s">
        <v>141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 t="shared" si="106"/>
        <v>17:40:04.203</v>
      </c>
      <c r="T212" t="str">
        <f t="shared" si="107"/>
        <v>17:40:03.703</v>
      </c>
      <c r="U212" t="str">
        <f t="shared" si="100"/>
        <v>A9D612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125</v>
      </c>
      <c r="AG212">
        <v>0</v>
      </c>
      <c r="AH212">
        <v>3</v>
      </c>
      <c r="AI212">
        <v>2</v>
      </c>
      <c r="AJ212">
        <v>0</v>
      </c>
      <c r="AK212" t="s">
        <v>209</v>
      </c>
      <c r="AL212">
        <v>40.561717000000002</v>
      </c>
      <c r="AM212" t="s">
        <v>210</v>
      </c>
      <c r="AN212">
        <v>-75.505427999999995</v>
      </c>
      <c r="AO212">
        <v>100</v>
      </c>
      <c r="AP212">
        <v>300</v>
      </c>
      <c r="AQ212" t="s">
        <v>129</v>
      </c>
      <c r="AR212">
        <v>-51</v>
      </c>
      <c r="AS212">
        <v>-26</v>
      </c>
      <c r="AT212">
        <v>-192</v>
      </c>
      <c r="BB212">
        <v>1200</v>
      </c>
      <c r="BC212">
        <v>1</v>
      </c>
      <c r="BD212" t="str">
        <f t="shared" si="101"/>
        <v xml:space="preserve">N7329F  </v>
      </c>
      <c r="BE212">
        <v>1</v>
      </c>
      <c r="BG212">
        <v>0</v>
      </c>
      <c r="BH212">
        <v>0</v>
      </c>
      <c r="BI212">
        <v>0</v>
      </c>
      <c r="BJ212">
        <v>375</v>
      </c>
      <c r="BK212">
        <v>75</v>
      </c>
      <c r="BL212" t="s">
        <v>192</v>
      </c>
      <c r="BM212">
        <v>1</v>
      </c>
      <c r="BN212">
        <v>1</v>
      </c>
      <c r="BO212">
        <v>1</v>
      </c>
      <c r="BP212">
        <v>0</v>
      </c>
      <c r="BS212">
        <v>0</v>
      </c>
      <c r="BT212">
        <v>0</v>
      </c>
      <c r="BU212">
        <v>0</v>
      </c>
      <c r="CE212" t="str">
        <f t="shared" si="108"/>
        <v>17:40:04.205</v>
      </c>
      <c r="CF212">
        <v>204625222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4</v>
      </c>
      <c r="CY212">
        <v>7</v>
      </c>
      <c r="CZ212" t="s">
        <v>131</v>
      </c>
      <c r="DA212">
        <v>408</v>
      </c>
      <c r="DB212">
        <v>0</v>
      </c>
      <c r="DC212" t="s">
        <v>132</v>
      </c>
      <c r="DD212" t="s">
        <v>133</v>
      </c>
      <c r="DG212">
        <v>1473847</v>
      </c>
      <c r="DI212">
        <v>1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"09/28/2022 17:40:05.378"</f>
        <v>09/28/2022 17:40:05.378</v>
      </c>
      <c r="C213" t="str">
        <f t="shared" si="99"/>
        <v>FFDFD3C0</v>
      </c>
      <c r="D213" t="s">
        <v>142</v>
      </c>
      <c r="E213">
        <v>4</v>
      </c>
      <c r="F213">
        <v>1004</v>
      </c>
      <c r="G213" t="s">
        <v>143</v>
      </c>
      <c r="J213" t="s">
        <v>144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 t="shared" ref="S213:S219" si="110">"17:40:05.164"</f>
        <v>17:40:05.164</v>
      </c>
      <c r="T213" t="str">
        <f t="shared" ref="T213:T219" si="111">"17:40:04.664"</f>
        <v>17:40:04.664</v>
      </c>
      <c r="U213" t="str">
        <f t="shared" si="100"/>
        <v>A9D612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125</v>
      </c>
      <c r="AG213">
        <v>0</v>
      </c>
      <c r="AH213">
        <v>3</v>
      </c>
      <c r="AI213">
        <v>2</v>
      </c>
      <c r="AJ213">
        <v>0</v>
      </c>
      <c r="AK213" t="s">
        <v>211</v>
      </c>
      <c r="AL213">
        <v>40.561608999999997</v>
      </c>
      <c r="AM213" t="s">
        <v>212</v>
      </c>
      <c r="AN213">
        <v>-75.505729000000002</v>
      </c>
      <c r="AO213">
        <v>100</v>
      </c>
      <c r="AP213">
        <v>300</v>
      </c>
      <c r="AQ213" t="s">
        <v>129</v>
      </c>
      <c r="AR213">
        <v>-51</v>
      </c>
      <c r="AS213">
        <v>-25</v>
      </c>
      <c r="AT213">
        <v>-64</v>
      </c>
      <c r="BB213">
        <v>1200</v>
      </c>
      <c r="BC213">
        <v>1</v>
      </c>
      <c r="BD213" t="str">
        <f t="shared" si="101"/>
        <v xml:space="preserve">N7329F  </v>
      </c>
      <c r="BE213">
        <v>1</v>
      </c>
      <c r="BG213">
        <v>0</v>
      </c>
      <c r="BH213">
        <v>0</v>
      </c>
      <c r="BI213">
        <v>0</v>
      </c>
      <c r="BJ213">
        <v>375</v>
      </c>
      <c r="BK213">
        <v>75</v>
      </c>
      <c r="BL213" t="s">
        <v>192</v>
      </c>
      <c r="BM213">
        <v>1</v>
      </c>
      <c r="BN213">
        <v>1</v>
      </c>
      <c r="BO213">
        <v>1</v>
      </c>
      <c r="BP213">
        <v>0</v>
      </c>
      <c r="BS213">
        <v>0.04</v>
      </c>
      <c r="BT213">
        <v>0</v>
      </c>
      <c r="BU213">
        <v>0</v>
      </c>
      <c r="CE213" t="str">
        <f t="shared" ref="CE213:CE219" si="112">"17:40:05.166"</f>
        <v>17:40:05.166</v>
      </c>
      <c r="CF213">
        <v>166378441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4</v>
      </c>
      <c r="CY213">
        <v>7</v>
      </c>
      <c r="CZ213" t="s">
        <v>131</v>
      </c>
      <c r="DA213">
        <v>408</v>
      </c>
      <c r="DB213">
        <v>1</v>
      </c>
      <c r="DC213" t="s">
        <v>132</v>
      </c>
      <c r="DD213" t="s">
        <v>133</v>
      </c>
      <c r="DG213">
        <v>10826761</v>
      </c>
      <c r="DI213">
        <v>1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"09/28/2022 17:40:05.378"</f>
        <v>09/28/2022 17:40:05.378</v>
      </c>
      <c r="C214" t="str">
        <f t="shared" si="99"/>
        <v>FFDFD3C0</v>
      </c>
      <c r="D214" t="s">
        <v>142</v>
      </c>
      <c r="E214">
        <v>3</v>
      </c>
      <c r="F214">
        <v>1003</v>
      </c>
      <c r="G214" t="s">
        <v>124</v>
      </c>
      <c r="J214" t="s">
        <v>144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 t="shared" si="110"/>
        <v>17:40:05.164</v>
      </c>
      <c r="T214" t="str">
        <f t="shared" si="111"/>
        <v>17:40:04.664</v>
      </c>
      <c r="U214" t="str">
        <f t="shared" si="100"/>
        <v>A9D612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125</v>
      </c>
      <c r="AG214">
        <v>0</v>
      </c>
      <c r="AH214">
        <v>3</v>
      </c>
      <c r="AI214">
        <v>2</v>
      </c>
      <c r="AJ214">
        <v>0</v>
      </c>
      <c r="AK214" t="s">
        <v>211</v>
      </c>
      <c r="AL214">
        <v>40.561608999999997</v>
      </c>
      <c r="AM214" t="s">
        <v>212</v>
      </c>
      <c r="AN214">
        <v>-75.505729000000002</v>
      </c>
      <c r="AO214">
        <v>100</v>
      </c>
      <c r="AP214">
        <v>300</v>
      </c>
      <c r="AQ214" t="s">
        <v>129</v>
      </c>
      <c r="AR214">
        <v>-51</v>
      </c>
      <c r="AS214">
        <v>-25</v>
      </c>
      <c r="AT214">
        <v>-64</v>
      </c>
      <c r="BB214">
        <v>1200</v>
      </c>
      <c r="BC214">
        <v>1</v>
      </c>
      <c r="BD214" t="str">
        <f t="shared" si="101"/>
        <v xml:space="preserve">N7329F  </v>
      </c>
      <c r="BE214">
        <v>1</v>
      </c>
      <c r="BG214">
        <v>0</v>
      </c>
      <c r="BH214">
        <v>0</v>
      </c>
      <c r="BI214">
        <v>0</v>
      </c>
      <c r="BJ214">
        <v>375</v>
      </c>
      <c r="BK214">
        <v>75</v>
      </c>
      <c r="BL214" t="s">
        <v>192</v>
      </c>
      <c r="BM214">
        <v>1</v>
      </c>
      <c r="BN214">
        <v>1</v>
      </c>
      <c r="BO214">
        <v>1</v>
      </c>
      <c r="BP214">
        <v>0</v>
      </c>
      <c r="BS214">
        <v>0.04</v>
      </c>
      <c r="BT214">
        <v>0</v>
      </c>
      <c r="BU214">
        <v>0</v>
      </c>
      <c r="CE214" t="str">
        <f t="shared" si="112"/>
        <v>17:40:05.166</v>
      </c>
      <c r="CF214">
        <v>166378441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4</v>
      </c>
      <c r="CY214">
        <v>7</v>
      </c>
      <c r="CZ214" t="s">
        <v>131</v>
      </c>
      <c r="DA214">
        <v>408</v>
      </c>
      <c r="DB214">
        <v>1</v>
      </c>
      <c r="DC214" t="s">
        <v>132</v>
      </c>
      <c r="DD214" t="s">
        <v>133</v>
      </c>
      <c r="DG214">
        <v>10826761</v>
      </c>
      <c r="DI214">
        <v>1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"09/28/2022 17:40:05.393"</f>
        <v>09/28/2022 17:40:05.393</v>
      </c>
      <c r="C215" t="str">
        <f t="shared" si="99"/>
        <v>FFDFD3C0</v>
      </c>
      <c r="D215" t="s">
        <v>145</v>
      </c>
      <c r="E215">
        <v>17</v>
      </c>
      <c r="H215">
        <v>279</v>
      </c>
      <c r="I215" t="s">
        <v>146</v>
      </c>
      <c r="J215" t="s">
        <v>141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 t="shared" si="110"/>
        <v>17:40:05.164</v>
      </c>
      <c r="T215" t="str">
        <f t="shared" si="111"/>
        <v>17:40:04.664</v>
      </c>
      <c r="U215" t="str">
        <f t="shared" si="100"/>
        <v>A9D612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125</v>
      </c>
      <c r="AG215">
        <v>0</v>
      </c>
      <c r="AH215">
        <v>3</v>
      </c>
      <c r="AI215">
        <v>2</v>
      </c>
      <c r="AJ215">
        <v>0</v>
      </c>
      <c r="AK215" t="s">
        <v>211</v>
      </c>
      <c r="AL215">
        <v>40.561608999999997</v>
      </c>
      <c r="AM215" t="s">
        <v>212</v>
      </c>
      <c r="AN215">
        <v>-75.505729000000002</v>
      </c>
      <c r="AO215">
        <v>100</v>
      </c>
      <c r="AP215">
        <v>300</v>
      </c>
      <c r="AQ215" t="s">
        <v>129</v>
      </c>
      <c r="AR215">
        <v>-51</v>
      </c>
      <c r="AS215">
        <v>-25</v>
      </c>
      <c r="AT215">
        <v>-64</v>
      </c>
      <c r="BB215">
        <v>1200</v>
      </c>
      <c r="BC215">
        <v>1</v>
      </c>
      <c r="BD215" t="str">
        <f t="shared" si="101"/>
        <v xml:space="preserve">N7329F  </v>
      </c>
      <c r="BE215">
        <v>1</v>
      </c>
      <c r="BG215">
        <v>0</v>
      </c>
      <c r="BH215">
        <v>0</v>
      </c>
      <c r="BI215">
        <v>0</v>
      </c>
      <c r="BJ215">
        <v>375</v>
      </c>
      <c r="BK215">
        <v>75</v>
      </c>
      <c r="BL215" t="s">
        <v>192</v>
      </c>
      <c r="BM215">
        <v>1</v>
      </c>
      <c r="BN215">
        <v>1</v>
      </c>
      <c r="BO215">
        <v>1</v>
      </c>
      <c r="BP215">
        <v>0</v>
      </c>
      <c r="BS215">
        <v>0.04</v>
      </c>
      <c r="BT215">
        <v>0</v>
      </c>
      <c r="BU215">
        <v>0</v>
      </c>
      <c r="CE215" t="str">
        <f t="shared" si="112"/>
        <v>17:40:05.166</v>
      </c>
      <c r="CF215">
        <v>166378441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4</v>
      </c>
      <c r="CY215">
        <v>7</v>
      </c>
      <c r="CZ215" t="s">
        <v>131</v>
      </c>
      <c r="DA215">
        <v>408</v>
      </c>
      <c r="DB215">
        <v>1</v>
      </c>
      <c r="DC215" t="s">
        <v>132</v>
      </c>
      <c r="DD215" t="s">
        <v>133</v>
      </c>
      <c r="DG215">
        <v>10826761</v>
      </c>
      <c r="DI215">
        <v>1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"09/28/2022 17:40:05.393"</f>
        <v>09/28/2022 17:40:05.393</v>
      </c>
      <c r="C216" t="str">
        <f t="shared" si="99"/>
        <v>FFDFD3C0</v>
      </c>
      <c r="D216" t="s">
        <v>147</v>
      </c>
      <c r="E216">
        <v>38</v>
      </c>
      <c r="J216" t="s">
        <v>148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 t="shared" si="110"/>
        <v>17:40:05.164</v>
      </c>
      <c r="T216" t="str">
        <f t="shared" si="111"/>
        <v>17:40:04.664</v>
      </c>
      <c r="U216" t="str">
        <f t="shared" si="100"/>
        <v>A9D612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125</v>
      </c>
      <c r="AG216">
        <v>0</v>
      </c>
      <c r="AH216">
        <v>3</v>
      </c>
      <c r="AI216">
        <v>2</v>
      </c>
      <c r="AJ216">
        <v>0</v>
      </c>
      <c r="AK216" t="s">
        <v>211</v>
      </c>
      <c r="AL216">
        <v>40.561608999999997</v>
      </c>
      <c r="AM216" t="s">
        <v>212</v>
      </c>
      <c r="AN216">
        <v>-75.505729000000002</v>
      </c>
      <c r="AO216">
        <v>100</v>
      </c>
      <c r="AP216">
        <v>300</v>
      </c>
      <c r="AQ216" t="s">
        <v>129</v>
      </c>
      <c r="AR216">
        <v>-51</v>
      </c>
      <c r="AS216">
        <v>-25</v>
      </c>
      <c r="AT216">
        <v>-64</v>
      </c>
      <c r="BB216">
        <v>1200</v>
      </c>
      <c r="BC216">
        <v>1</v>
      </c>
      <c r="BD216" t="str">
        <f t="shared" si="101"/>
        <v xml:space="preserve">N7329F  </v>
      </c>
      <c r="BE216">
        <v>1</v>
      </c>
      <c r="BG216">
        <v>0</v>
      </c>
      <c r="BH216">
        <v>0</v>
      </c>
      <c r="BI216">
        <v>0</v>
      </c>
      <c r="BJ216">
        <v>375</v>
      </c>
      <c r="BK216">
        <v>75</v>
      </c>
      <c r="BL216" t="s">
        <v>192</v>
      </c>
      <c r="BM216">
        <v>1</v>
      </c>
      <c r="BN216">
        <v>1</v>
      </c>
      <c r="BO216">
        <v>1</v>
      </c>
      <c r="BP216">
        <v>0</v>
      </c>
      <c r="BS216">
        <v>0.04</v>
      </c>
      <c r="BT216">
        <v>0</v>
      </c>
      <c r="BU216">
        <v>0</v>
      </c>
      <c r="CE216" t="str">
        <f t="shared" si="112"/>
        <v>17:40:05.166</v>
      </c>
      <c r="CF216">
        <v>166378441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4</v>
      </c>
      <c r="CY216">
        <v>7</v>
      </c>
      <c r="CZ216" t="s">
        <v>131</v>
      </c>
      <c r="DA216">
        <v>408</v>
      </c>
      <c r="DB216">
        <v>1</v>
      </c>
      <c r="DC216" t="s">
        <v>132</v>
      </c>
      <c r="DD216" t="s">
        <v>133</v>
      </c>
      <c r="DG216">
        <v>10826761</v>
      </c>
      <c r="DI216">
        <v>1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"09/28/2022 17:40:05.409"</f>
        <v>09/28/2022 17:40:05.409</v>
      </c>
      <c r="C217" t="str">
        <f t="shared" si="99"/>
        <v>FFDFD3C0</v>
      </c>
      <c r="D217" t="s">
        <v>145</v>
      </c>
      <c r="E217">
        <v>16</v>
      </c>
      <c r="H217">
        <v>278</v>
      </c>
      <c r="I217" t="s">
        <v>149</v>
      </c>
      <c r="J217" t="s">
        <v>141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 t="shared" si="110"/>
        <v>17:40:05.164</v>
      </c>
      <c r="T217" t="str">
        <f t="shared" si="111"/>
        <v>17:40:04.664</v>
      </c>
      <c r="U217" t="str">
        <f t="shared" si="100"/>
        <v>A9D612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125</v>
      </c>
      <c r="AG217">
        <v>0</v>
      </c>
      <c r="AH217">
        <v>3</v>
      </c>
      <c r="AI217">
        <v>2</v>
      </c>
      <c r="AJ217">
        <v>0</v>
      </c>
      <c r="AK217" t="s">
        <v>211</v>
      </c>
      <c r="AL217">
        <v>40.561608999999997</v>
      </c>
      <c r="AM217" t="s">
        <v>212</v>
      </c>
      <c r="AN217">
        <v>-75.505729000000002</v>
      </c>
      <c r="AO217">
        <v>100</v>
      </c>
      <c r="AP217">
        <v>300</v>
      </c>
      <c r="AQ217" t="s">
        <v>129</v>
      </c>
      <c r="AR217">
        <v>-51</v>
      </c>
      <c r="AS217">
        <v>-25</v>
      </c>
      <c r="AT217">
        <v>-64</v>
      </c>
      <c r="BB217">
        <v>1200</v>
      </c>
      <c r="BC217">
        <v>1</v>
      </c>
      <c r="BD217" t="str">
        <f t="shared" si="101"/>
        <v xml:space="preserve">N7329F  </v>
      </c>
      <c r="BE217">
        <v>1</v>
      </c>
      <c r="BG217">
        <v>0</v>
      </c>
      <c r="BH217">
        <v>0</v>
      </c>
      <c r="BI217">
        <v>0</v>
      </c>
      <c r="BJ217">
        <v>375</v>
      </c>
      <c r="BK217">
        <v>75</v>
      </c>
      <c r="BL217" t="s">
        <v>192</v>
      </c>
      <c r="BM217">
        <v>1</v>
      </c>
      <c r="BN217">
        <v>1</v>
      </c>
      <c r="BO217">
        <v>1</v>
      </c>
      <c r="BP217">
        <v>0</v>
      </c>
      <c r="BS217">
        <v>0.04</v>
      </c>
      <c r="BT217">
        <v>0</v>
      </c>
      <c r="BU217">
        <v>0</v>
      </c>
      <c r="CE217" t="str">
        <f t="shared" si="112"/>
        <v>17:40:05.166</v>
      </c>
      <c r="CF217">
        <v>166378441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4</v>
      </c>
      <c r="CY217">
        <v>7</v>
      </c>
      <c r="CZ217" t="s">
        <v>131</v>
      </c>
      <c r="DA217">
        <v>408</v>
      </c>
      <c r="DB217">
        <v>1</v>
      </c>
      <c r="DC217" t="s">
        <v>132</v>
      </c>
      <c r="DD217" t="s">
        <v>133</v>
      </c>
      <c r="DG217">
        <v>10826761</v>
      </c>
      <c r="DI217">
        <v>1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"09/28/2022 17:40:05.409"</f>
        <v>09/28/2022 17:40:05.409</v>
      </c>
      <c r="C218" t="str">
        <f t="shared" si="99"/>
        <v>FFDFD3C0</v>
      </c>
      <c r="D218" t="s">
        <v>134</v>
      </c>
      <c r="E218">
        <v>1</v>
      </c>
      <c r="F218">
        <v>3001</v>
      </c>
      <c r="G218" t="s">
        <v>135</v>
      </c>
      <c r="J218" t="s">
        <v>136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si="110"/>
        <v>17:40:05.164</v>
      </c>
      <c r="T218" t="str">
        <f t="shared" si="111"/>
        <v>17:40:04.664</v>
      </c>
      <c r="U218" t="str">
        <f t="shared" si="100"/>
        <v>A9D612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125</v>
      </c>
      <c r="AG218">
        <v>0</v>
      </c>
      <c r="AH218">
        <v>3</v>
      </c>
      <c r="AI218">
        <v>2</v>
      </c>
      <c r="AJ218">
        <v>0</v>
      </c>
      <c r="AK218" t="s">
        <v>211</v>
      </c>
      <c r="AL218">
        <v>40.561608999999997</v>
      </c>
      <c r="AM218" t="s">
        <v>212</v>
      </c>
      <c r="AN218">
        <v>-75.505729000000002</v>
      </c>
      <c r="AO218">
        <v>100</v>
      </c>
      <c r="AP218">
        <v>300</v>
      </c>
      <c r="AQ218" t="s">
        <v>129</v>
      </c>
      <c r="AR218">
        <v>-51</v>
      </c>
      <c r="AS218">
        <v>-25</v>
      </c>
      <c r="AT218">
        <v>-64</v>
      </c>
      <c r="BB218">
        <v>1200</v>
      </c>
      <c r="BC218">
        <v>1</v>
      </c>
      <c r="BD218" t="str">
        <f t="shared" si="101"/>
        <v xml:space="preserve">N7329F  </v>
      </c>
      <c r="BE218">
        <v>1</v>
      </c>
      <c r="BG218">
        <v>0</v>
      </c>
      <c r="BH218">
        <v>0</v>
      </c>
      <c r="BI218">
        <v>0</v>
      </c>
      <c r="BJ218">
        <v>375</v>
      </c>
      <c r="BK218">
        <v>75</v>
      </c>
      <c r="BL218" t="s">
        <v>192</v>
      </c>
      <c r="BM218">
        <v>1</v>
      </c>
      <c r="BN218">
        <v>1</v>
      </c>
      <c r="BO218">
        <v>1</v>
      </c>
      <c r="BP218">
        <v>0</v>
      </c>
      <c r="BS218">
        <v>0.04</v>
      </c>
      <c r="BT218">
        <v>0</v>
      </c>
      <c r="BU218">
        <v>0</v>
      </c>
      <c r="CE218" t="str">
        <f t="shared" si="112"/>
        <v>17:40:05.166</v>
      </c>
      <c r="CF218">
        <v>166378441</v>
      </c>
      <c r="CS218">
        <v>3</v>
      </c>
      <c r="CT218">
        <v>2</v>
      </c>
      <c r="CU218">
        <v>0</v>
      </c>
      <c r="CV218">
        <v>2</v>
      </c>
      <c r="CW218">
        <v>0</v>
      </c>
      <c r="CX218">
        <v>4</v>
      </c>
      <c r="CY218">
        <v>7</v>
      </c>
      <c r="CZ218" t="s">
        <v>131</v>
      </c>
      <c r="DA218">
        <v>408</v>
      </c>
      <c r="DB218">
        <v>1</v>
      </c>
      <c r="DC218" t="s">
        <v>132</v>
      </c>
      <c r="DD218" t="s">
        <v>133</v>
      </c>
      <c r="DG218">
        <v>10826761</v>
      </c>
      <c r="DI218">
        <v>1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"09/28/2022 17:40:05.409"</f>
        <v>09/28/2022 17:40:05.409</v>
      </c>
      <c r="C219" t="str">
        <f t="shared" si="99"/>
        <v>FFDFD3C0</v>
      </c>
      <c r="D219" t="s">
        <v>139</v>
      </c>
      <c r="E219">
        <v>36</v>
      </c>
      <c r="H219">
        <v>123</v>
      </c>
      <c r="I219" t="s">
        <v>140</v>
      </c>
      <c r="J219" t="s">
        <v>141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110"/>
        <v>17:40:05.164</v>
      </c>
      <c r="T219" t="str">
        <f t="shared" si="111"/>
        <v>17:40:04.664</v>
      </c>
      <c r="U219" t="str">
        <f t="shared" si="100"/>
        <v>A9D612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125</v>
      </c>
      <c r="AG219">
        <v>0</v>
      </c>
      <c r="AH219">
        <v>3</v>
      </c>
      <c r="AI219">
        <v>2</v>
      </c>
      <c r="AJ219">
        <v>0</v>
      </c>
      <c r="AK219" t="s">
        <v>211</v>
      </c>
      <c r="AL219">
        <v>40.561608999999997</v>
      </c>
      <c r="AM219" t="s">
        <v>212</v>
      </c>
      <c r="AN219">
        <v>-75.505729000000002</v>
      </c>
      <c r="AO219">
        <v>100</v>
      </c>
      <c r="AP219">
        <v>300</v>
      </c>
      <c r="AQ219" t="s">
        <v>129</v>
      </c>
      <c r="AR219">
        <v>-51</v>
      </c>
      <c r="AS219">
        <v>-25</v>
      </c>
      <c r="AT219">
        <v>-64</v>
      </c>
      <c r="BB219">
        <v>1200</v>
      </c>
      <c r="BC219">
        <v>1</v>
      </c>
      <c r="BD219" t="str">
        <f t="shared" si="101"/>
        <v xml:space="preserve">N7329F  </v>
      </c>
      <c r="BE219">
        <v>1</v>
      </c>
      <c r="BG219">
        <v>0</v>
      </c>
      <c r="BH219">
        <v>0</v>
      </c>
      <c r="BI219">
        <v>0</v>
      </c>
      <c r="BJ219">
        <v>375</v>
      </c>
      <c r="BK219">
        <v>75</v>
      </c>
      <c r="BL219" t="s">
        <v>192</v>
      </c>
      <c r="BM219">
        <v>1</v>
      </c>
      <c r="BN219">
        <v>1</v>
      </c>
      <c r="BO219">
        <v>1</v>
      </c>
      <c r="BP219">
        <v>0</v>
      </c>
      <c r="BS219">
        <v>0.04</v>
      </c>
      <c r="BT219">
        <v>0</v>
      </c>
      <c r="BU219">
        <v>0</v>
      </c>
      <c r="CE219" t="str">
        <f t="shared" si="112"/>
        <v>17:40:05.166</v>
      </c>
      <c r="CF219">
        <v>166378441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4</v>
      </c>
      <c r="CY219">
        <v>7</v>
      </c>
      <c r="CZ219" t="s">
        <v>131</v>
      </c>
      <c r="DA219">
        <v>408</v>
      </c>
      <c r="DB219">
        <v>1</v>
      </c>
      <c r="DC219" t="s">
        <v>132</v>
      </c>
      <c r="DD219" t="s">
        <v>133</v>
      </c>
      <c r="DG219">
        <v>10826761</v>
      </c>
      <c r="DI219">
        <v>1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"09/28/2022 17:40:06.487"</f>
        <v>09/28/2022 17:40:06.487</v>
      </c>
      <c r="C220" t="str">
        <f t="shared" si="99"/>
        <v>FFDFD3C0</v>
      </c>
      <c r="D220" t="s">
        <v>142</v>
      </c>
      <c r="E220">
        <v>4</v>
      </c>
      <c r="F220">
        <v>1004</v>
      </c>
      <c r="G220" t="s">
        <v>143</v>
      </c>
      <c r="J220" t="s">
        <v>144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ref="S220:S226" si="113">"17:40:06.273"</f>
        <v>17:40:06.273</v>
      </c>
      <c r="T220" t="str">
        <f t="shared" ref="T220:T226" si="114">"17:40:05.773"</f>
        <v>17:40:05.773</v>
      </c>
      <c r="U220" t="str">
        <f t="shared" si="100"/>
        <v>A9D612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125</v>
      </c>
      <c r="AG220">
        <v>0</v>
      </c>
      <c r="AH220">
        <v>3</v>
      </c>
      <c r="AI220">
        <v>2</v>
      </c>
      <c r="AJ220">
        <v>0</v>
      </c>
      <c r="AK220" t="s">
        <v>213</v>
      </c>
      <c r="AL220">
        <v>40.561481000000001</v>
      </c>
      <c r="AM220" t="s">
        <v>214</v>
      </c>
      <c r="AN220">
        <v>-75.506094000000004</v>
      </c>
      <c r="AO220">
        <v>100</v>
      </c>
      <c r="AP220">
        <v>300</v>
      </c>
      <c r="AQ220" t="s">
        <v>129</v>
      </c>
      <c r="AR220">
        <v>-52</v>
      </c>
      <c r="AS220">
        <v>-24</v>
      </c>
      <c r="AT220">
        <v>-64</v>
      </c>
      <c r="BB220">
        <v>1200</v>
      </c>
      <c r="BC220">
        <v>1</v>
      </c>
      <c r="BD220" t="str">
        <f t="shared" si="101"/>
        <v xml:space="preserve">N7329F  </v>
      </c>
      <c r="BE220">
        <v>1</v>
      </c>
      <c r="BG220">
        <v>0</v>
      </c>
      <c r="BH220">
        <v>0</v>
      </c>
      <c r="BI220">
        <v>0</v>
      </c>
      <c r="BJ220">
        <v>375</v>
      </c>
      <c r="BK220">
        <v>75</v>
      </c>
      <c r="BL220" t="s">
        <v>192</v>
      </c>
      <c r="BM220">
        <v>1</v>
      </c>
      <c r="BN220">
        <v>1</v>
      </c>
      <c r="BO220">
        <v>1</v>
      </c>
      <c r="BP220">
        <v>0</v>
      </c>
      <c r="BS220">
        <v>0.04</v>
      </c>
      <c r="BT220">
        <v>0</v>
      </c>
      <c r="BU220">
        <v>0</v>
      </c>
      <c r="CE220" t="str">
        <f t="shared" ref="CE220:CE226" si="115">"17:40:06.281"</f>
        <v>17:40:06.281</v>
      </c>
      <c r="CF220">
        <v>280504772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5</v>
      </c>
      <c r="CY220">
        <v>7</v>
      </c>
      <c r="CZ220" t="s">
        <v>131</v>
      </c>
      <c r="DA220">
        <v>408</v>
      </c>
      <c r="DB220">
        <v>0</v>
      </c>
      <c r="DC220" t="s">
        <v>132</v>
      </c>
      <c r="DD220" t="s">
        <v>133</v>
      </c>
      <c r="DG220">
        <v>1477028</v>
      </c>
      <c r="DI220">
        <v>1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"09/28/2022 17:40:06.487"</f>
        <v>09/28/2022 17:40:06.487</v>
      </c>
      <c r="C221" t="str">
        <f t="shared" si="99"/>
        <v>FFDFD3C0</v>
      </c>
      <c r="D221" t="s">
        <v>142</v>
      </c>
      <c r="E221">
        <v>3</v>
      </c>
      <c r="F221">
        <v>1003</v>
      </c>
      <c r="G221" t="s">
        <v>124</v>
      </c>
      <c r="J221" t="s">
        <v>144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113"/>
        <v>17:40:06.273</v>
      </c>
      <c r="T221" t="str">
        <f t="shared" si="114"/>
        <v>17:40:05.773</v>
      </c>
      <c r="U221" t="str">
        <f t="shared" si="100"/>
        <v>A9D612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125</v>
      </c>
      <c r="AG221">
        <v>0</v>
      </c>
      <c r="AH221">
        <v>3</v>
      </c>
      <c r="AI221">
        <v>2</v>
      </c>
      <c r="AJ221">
        <v>0</v>
      </c>
      <c r="AK221" t="s">
        <v>213</v>
      </c>
      <c r="AL221">
        <v>40.561481000000001</v>
      </c>
      <c r="AM221" t="s">
        <v>214</v>
      </c>
      <c r="AN221">
        <v>-75.506094000000004</v>
      </c>
      <c r="AO221">
        <v>100</v>
      </c>
      <c r="AP221">
        <v>300</v>
      </c>
      <c r="AQ221" t="s">
        <v>129</v>
      </c>
      <c r="AR221">
        <v>-52</v>
      </c>
      <c r="AS221">
        <v>-24</v>
      </c>
      <c r="AT221">
        <v>-64</v>
      </c>
      <c r="BB221">
        <v>1200</v>
      </c>
      <c r="BC221">
        <v>1</v>
      </c>
      <c r="BD221" t="str">
        <f t="shared" si="101"/>
        <v xml:space="preserve">N7329F  </v>
      </c>
      <c r="BE221">
        <v>1</v>
      </c>
      <c r="BG221">
        <v>0</v>
      </c>
      <c r="BH221">
        <v>0</v>
      </c>
      <c r="BI221">
        <v>0</v>
      </c>
      <c r="BJ221">
        <v>375</v>
      </c>
      <c r="BK221">
        <v>75</v>
      </c>
      <c r="BL221" t="s">
        <v>192</v>
      </c>
      <c r="BM221">
        <v>1</v>
      </c>
      <c r="BN221">
        <v>1</v>
      </c>
      <c r="BO221">
        <v>1</v>
      </c>
      <c r="BP221">
        <v>0</v>
      </c>
      <c r="BS221">
        <v>0.04</v>
      </c>
      <c r="BT221">
        <v>0</v>
      </c>
      <c r="BU221">
        <v>0</v>
      </c>
      <c r="CE221" t="str">
        <f t="shared" si="115"/>
        <v>17:40:06.281</v>
      </c>
      <c r="CF221">
        <v>280504772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5</v>
      </c>
      <c r="CY221">
        <v>7</v>
      </c>
      <c r="CZ221" t="s">
        <v>131</v>
      </c>
      <c r="DA221">
        <v>408</v>
      </c>
      <c r="DB221">
        <v>0</v>
      </c>
      <c r="DC221" t="s">
        <v>132</v>
      </c>
      <c r="DD221" t="s">
        <v>133</v>
      </c>
      <c r="DG221">
        <v>1477028</v>
      </c>
      <c r="DI221">
        <v>1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"09/28/2022 17:40:06.487"</f>
        <v>09/28/2022 17:40:06.487</v>
      </c>
      <c r="C222" t="str">
        <f t="shared" si="99"/>
        <v>FFDFD3C0</v>
      </c>
      <c r="D222" t="s">
        <v>145</v>
      </c>
      <c r="E222">
        <v>17</v>
      </c>
      <c r="H222">
        <v>279</v>
      </c>
      <c r="I222" t="s">
        <v>146</v>
      </c>
      <c r="J222" t="s">
        <v>141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 t="shared" si="113"/>
        <v>17:40:06.273</v>
      </c>
      <c r="T222" t="str">
        <f t="shared" si="114"/>
        <v>17:40:05.773</v>
      </c>
      <c r="U222" t="str">
        <f t="shared" si="100"/>
        <v>A9D612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125</v>
      </c>
      <c r="AG222">
        <v>0</v>
      </c>
      <c r="AH222">
        <v>3</v>
      </c>
      <c r="AI222">
        <v>2</v>
      </c>
      <c r="AJ222">
        <v>0</v>
      </c>
      <c r="AK222" t="s">
        <v>213</v>
      </c>
      <c r="AL222">
        <v>40.561481000000001</v>
      </c>
      <c r="AM222" t="s">
        <v>214</v>
      </c>
      <c r="AN222">
        <v>-75.506094000000004</v>
      </c>
      <c r="AO222">
        <v>100</v>
      </c>
      <c r="AP222">
        <v>300</v>
      </c>
      <c r="AQ222" t="s">
        <v>129</v>
      </c>
      <c r="AR222">
        <v>-52</v>
      </c>
      <c r="AS222">
        <v>-24</v>
      </c>
      <c r="AT222">
        <v>-64</v>
      </c>
      <c r="BB222">
        <v>1200</v>
      </c>
      <c r="BC222">
        <v>1</v>
      </c>
      <c r="BD222" t="str">
        <f t="shared" si="101"/>
        <v xml:space="preserve">N7329F  </v>
      </c>
      <c r="BE222">
        <v>1</v>
      </c>
      <c r="BG222">
        <v>0</v>
      </c>
      <c r="BH222">
        <v>0</v>
      </c>
      <c r="BI222">
        <v>0</v>
      </c>
      <c r="BJ222">
        <v>375</v>
      </c>
      <c r="BK222">
        <v>75</v>
      </c>
      <c r="BL222" t="s">
        <v>192</v>
      </c>
      <c r="BM222">
        <v>1</v>
      </c>
      <c r="BN222">
        <v>1</v>
      </c>
      <c r="BO222">
        <v>1</v>
      </c>
      <c r="BP222">
        <v>0</v>
      </c>
      <c r="BS222">
        <v>0.04</v>
      </c>
      <c r="BT222">
        <v>0</v>
      </c>
      <c r="BU222">
        <v>0</v>
      </c>
      <c r="CE222" t="str">
        <f t="shared" si="115"/>
        <v>17:40:06.281</v>
      </c>
      <c r="CF222">
        <v>280504772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5</v>
      </c>
      <c r="CY222">
        <v>7</v>
      </c>
      <c r="CZ222" t="s">
        <v>131</v>
      </c>
      <c r="DA222">
        <v>408</v>
      </c>
      <c r="DB222">
        <v>0</v>
      </c>
      <c r="DC222" t="s">
        <v>132</v>
      </c>
      <c r="DD222" t="s">
        <v>133</v>
      </c>
      <c r="DG222">
        <v>1477028</v>
      </c>
      <c r="DI222">
        <v>1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"09/28/2022 17:40:06.503"</f>
        <v>09/28/2022 17:40:06.503</v>
      </c>
      <c r="C223" t="str">
        <f t="shared" si="99"/>
        <v>FFDFD3C0</v>
      </c>
      <c r="D223" t="s">
        <v>147</v>
      </c>
      <c r="E223">
        <v>38</v>
      </c>
      <c r="J223" t="s">
        <v>148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 t="shared" si="113"/>
        <v>17:40:06.273</v>
      </c>
      <c r="T223" t="str">
        <f t="shared" si="114"/>
        <v>17:40:05.773</v>
      </c>
      <c r="U223" t="str">
        <f t="shared" si="100"/>
        <v>A9D612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125</v>
      </c>
      <c r="AG223">
        <v>0</v>
      </c>
      <c r="AH223">
        <v>3</v>
      </c>
      <c r="AI223">
        <v>2</v>
      </c>
      <c r="AJ223">
        <v>0</v>
      </c>
      <c r="AK223" t="s">
        <v>213</v>
      </c>
      <c r="AL223">
        <v>40.561481000000001</v>
      </c>
      <c r="AM223" t="s">
        <v>214</v>
      </c>
      <c r="AN223">
        <v>-75.506094000000004</v>
      </c>
      <c r="AO223">
        <v>100</v>
      </c>
      <c r="AP223">
        <v>300</v>
      </c>
      <c r="AQ223" t="s">
        <v>129</v>
      </c>
      <c r="AR223">
        <v>-52</v>
      </c>
      <c r="AS223">
        <v>-24</v>
      </c>
      <c r="AT223">
        <v>-64</v>
      </c>
      <c r="BB223">
        <v>1200</v>
      </c>
      <c r="BC223">
        <v>1</v>
      </c>
      <c r="BD223" t="str">
        <f t="shared" si="101"/>
        <v xml:space="preserve">N7329F  </v>
      </c>
      <c r="BE223">
        <v>1</v>
      </c>
      <c r="BG223">
        <v>0</v>
      </c>
      <c r="BH223">
        <v>0</v>
      </c>
      <c r="BI223">
        <v>0</v>
      </c>
      <c r="BJ223">
        <v>375</v>
      </c>
      <c r="BK223">
        <v>75</v>
      </c>
      <c r="BL223" t="s">
        <v>192</v>
      </c>
      <c r="BM223">
        <v>1</v>
      </c>
      <c r="BN223">
        <v>1</v>
      </c>
      <c r="BO223">
        <v>1</v>
      </c>
      <c r="BP223">
        <v>0</v>
      </c>
      <c r="BS223">
        <v>0.04</v>
      </c>
      <c r="BT223">
        <v>0</v>
      </c>
      <c r="BU223">
        <v>0</v>
      </c>
      <c r="CE223" t="str">
        <f t="shared" si="115"/>
        <v>17:40:06.281</v>
      </c>
      <c r="CF223">
        <v>280504772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5</v>
      </c>
      <c r="CY223">
        <v>7</v>
      </c>
      <c r="CZ223" t="s">
        <v>131</v>
      </c>
      <c r="DA223">
        <v>408</v>
      </c>
      <c r="DB223">
        <v>0</v>
      </c>
      <c r="DC223" t="s">
        <v>132</v>
      </c>
      <c r="DD223" t="s">
        <v>133</v>
      </c>
      <c r="DG223">
        <v>1477028</v>
      </c>
      <c r="DI223">
        <v>1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"09/28/2022 17:40:06.503"</f>
        <v>09/28/2022 17:40:06.503</v>
      </c>
      <c r="C224" t="str">
        <f t="shared" si="99"/>
        <v>FFDFD3C0</v>
      </c>
      <c r="D224" t="s">
        <v>134</v>
      </c>
      <c r="E224">
        <v>1</v>
      </c>
      <c r="F224">
        <v>3001</v>
      </c>
      <c r="G224" t="s">
        <v>135</v>
      </c>
      <c r="J224" t="s">
        <v>136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 t="shared" si="113"/>
        <v>17:40:06.273</v>
      </c>
      <c r="T224" t="str">
        <f t="shared" si="114"/>
        <v>17:40:05.773</v>
      </c>
      <c r="U224" t="str">
        <f t="shared" si="100"/>
        <v>A9D612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125</v>
      </c>
      <c r="AG224">
        <v>0</v>
      </c>
      <c r="AH224">
        <v>3</v>
      </c>
      <c r="AI224">
        <v>2</v>
      </c>
      <c r="AJ224">
        <v>0</v>
      </c>
      <c r="AK224" t="s">
        <v>213</v>
      </c>
      <c r="AL224">
        <v>40.561481000000001</v>
      </c>
      <c r="AM224" t="s">
        <v>214</v>
      </c>
      <c r="AN224">
        <v>-75.506094000000004</v>
      </c>
      <c r="AO224">
        <v>100</v>
      </c>
      <c r="AP224">
        <v>300</v>
      </c>
      <c r="AQ224" t="s">
        <v>129</v>
      </c>
      <c r="AR224">
        <v>-52</v>
      </c>
      <c r="AS224">
        <v>-24</v>
      </c>
      <c r="AT224">
        <v>-64</v>
      </c>
      <c r="BB224">
        <v>1200</v>
      </c>
      <c r="BC224">
        <v>1</v>
      </c>
      <c r="BD224" t="str">
        <f t="shared" si="101"/>
        <v xml:space="preserve">N7329F  </v>
      </c>
      <c r="BE224">
        <v>1</v>
      </c>
      <c r="BG224">
        <v>0</v>
      </c>
      <c r="BH224">
        <v>0</v>
      </c>
      <c r="BI224">
        <v>0</v>
      </c>
      <c r="BJ224">
        <v>375</v>
      </c>
      <c r="BK224">
        <v>75</v>
      </c>
      <c r="BL224" t="s">
        <v>192</v>
      </c>
      <c r="BM224">
        <v>1</v>
      </c>
      <c r="BN224">
        <v>1</v>
      </c>
      <c r="BO224">
        <v>1</v>
      </c>
      <c r="BP224">
        <v>0</v>
      </c>
      <c r="BS224">
        <v>0.04</v>
      </c>
      <c r="BT224">
        <v>0</v>
      </c>
      <c r="BU224">
        <v>0</v>
      </c>
      <c r="CE224" t="str">
        <f t="shared" si="115"/>
        <v>17:40:06.281</v>
      </c>
      <c r="CF224">
        <v>280504772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5</v>
      </c>
      <c r="CY224">
        <v>7</v>
      </c>
      <c r="CZ224" t="s">
        <v>131</v>
      </c>
      <c r="DA224">
        <v>408</v>
      </c>
      <c r="DB224">
        <v>0</v>
      </c>
      <c r="DC224" t="s">
        <v>132</v>
      </c>
      <c r="DD224" t="s">
        <v>133</v>
      </c>
      <c r="DG224">
        <v>1477028</v>
      </c>
      <c r="DI224">
        <v>1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"09/28/2022 17:40:06.503"</f>
        <v>09/28/2022 17:40:06.503</v>
      </c>
      <c r="C225" t="str">
        <f t="shared" si="99"/>
        <v>FFDFD3C0</v>
      </c>
      <c r="D225" t="s">
        <v>145</v>
      </c>
      <c r="E225">
        <v>16</v>
      </c>
      <c r="H225">
        <v>278</v>
      </c>
      <c r="I225" t="s">
        <v>149</v>
      </c>
      <c r="J225" t="s">
        <v>141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 t="shared" si="113"/>
        <v>17:40:06.273</v>
      </c>
      <c r="T225" t="str">
        <f t="shared" si="114"/>
        <v>17:40:05.773</v>
      </c>
      <c r="U225" t="str">
        <f t="shared" si="100"/>
        <v>A9D612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125</v>
      </c>
      <c r="AG225">
        <v>0</v>
      </c>
      <c r="AH225">
        <v>3</v>
      </c>
      <c r="AI225">
        <v>2</v>
      </c>
      <c r="AJ225">
        <v>0</v>
      </c>
      <c r="AK225" t="s">
        <v>213</v>
      </c>
      <c r="AL225">
        <v>40.561481000000001</v>
      </c>
      <c r="AM225" t="s">
        <v>214</v>
      </c>
      <c r="AN225">
        <v>-75.506094000000004</v>
      </c>
      <c r="AO225">
        <v>100</v>
      </c>
      <c r="AP225">
        <v>300</v>
      </c>
      <c r="AQ225" t="s">
        <v>129</v>
      </c>
      <c r="AR225">
        <v>-52</v>
      </c>
      <c r="AS225">
        <v>-24</v>
      </c>
      <c r="AT225">
        <v>-64</v>
      </c>
      <c r="BB225">
        <v>1200</v>
      </c>
      <c r="BC225">
        <v>1</v>
      </c>
      <c r="BD225" t="str">
        <f t="shared" si="101"/>
        <v xml:space="preserve">N7329F  </v>
      </c>
      <c r="BE225">
        <v>1</v>
      </c>
      <c r="BG225">
        <v>0</v>
      </c>
      <c r="BH225">
        <v>0</v>
      </c>
      <c r="BI225">
        <v>0</v>
      </c>
      <c r="BJ225">
        <v>375</v>
      </c>
      <c r="BK225">
        <v>75</v>
      </c>
      <c r="BL225" t="s">
        <v>192</v>
      </c>
      <c r="BM225">
        <v>1</v>
      </c>
      <c r="BN225">
        <v>1</v>
      </c>
      <c r="BO225">
        <v>1</v>
      </c>
      <c r="BP225">
        <v>0</v>
      </c>
      <c r="BS225">
        <v>0.04</v>
      </c>
      <c r="BT225">
        <v>0</v>
      </c>
      <c r="BU225">
        <v>0</v>
      </c>
      <c r="CE225" t="str">
        <f t="shared" si="115"/>
        <v>17:40:06.281</v>
      </c>
      <c r="CF225">
        <v>280504772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5</v>
      </c>
      <c r="CY225">
        <v>7</v>
      </c>
      <c r="CZ225" t="s">
        <v>131</v>
      </c>
      <c r="DA225">
        <v>408</v>
      </c>
      <c r="DB225">
        <v>0</v>
      </c>
      <c r="DC225" t="s">
        <v>132</v>
      </c>
      <c r="DD225" t="s">
        <v>133</v>
      </c>
      <c r="DG225">
        <v>1477028</v>
      </c>
      <c r="DI225">
        <v>1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"09/28/2022 17:40:06.565"</f>
        <v>09/28/2022 17:40:06.565</v>
      </c>
      <c r="C226" t="str">
        <f t="shared" si="99"/>
        <v>FFDFD3C0</v>
      </c>
      <c r="D226" t="s">
        <v>139</v>
      </c>
      <c r="E226">
        <v>36</v>
      </c>
      <c r="H226">
        <v>123</v>
      </c>
      <c r="I226" t="s">
        <v>140</v>
      </c>
      <c r="J226" t="s">
        <v>141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 t="shared" si="113"/>
        <v>17:40:06.273</v>
      </c>
      <c r="T226" t="str">
        <f t="shared" si="114"/>
        <v>17:40:05.773</v>
      </c>
      <c r="U226" t="str">
        <f t="shared" si="100"/>
        <v>A9D612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125</v>
      </c>
      <c r="AG226">
        <v>0</v>
      </c>
      <c r="AH226">
        <v>3</v>
      </c>
      <c r="AI226">
        <v>2</v>
      </c>
      <c r="AJ226">
        <v>0</v>
      </c>
      <c r="AK226" t="s">
        <v>213</v>
      </c>
      <c r="AL226">
        <v>40.561481000000001</v>
      </c>
      <c r="AM226" t="s">
        <v>214</v>
      </c>
      <c r="AN226">
        <v>-75.506094000000004</v>
      </c>
      <c r="AO226">
        <v>100</v>
      </c>
      <c r="AP226">
        <v>300</v>
      </c>
      <c r="AQ226" t="s">
        <v>129</v>
      </c>
      <c r="AR226">
        <v>-52</v>
      </c>
      <c r="AS226">
        <v>-24</v>
      </c>
      <c r="AT226">
        <v>-64</v>
      </c>
      <c r="BB226">
        <v>1200</v>
      </c>
      <c r="BC226">
        <v>1</v>
      </c>
      <c r="BD226" t="str">
        <f t="shared" si="101"/>
        <v xml:space="preserve">N7329F  </v>
      </c>
      <c r="BE226">
        <v>1</v>
      </c>
      <c r="BG226">
        <v>0</v>
      </c>
      <c r="BH226">
        <v>0</v>
      </c>
      <c r="BI226">
        <v>0</v>
      </c>
      <c r="BJ226">
        <v>375</v>
      </c>
      <c r="BK226">
        <v>75</v>
      </c>
      <c r="BL226" t="s">
        <v>192</v>
      </c>
      <c r="BM226">
        <v>1</v>
      </c>
      <c r="BN226">
        <v>1</v>
      </c>
      <c r="BO226">
        <v>1</v>
      </c>
      <c r="BP226">
        <v>0</v>
      </c>
      <c r="BS226">
        <v>0.04</v>
      </c>
      <c r="BT226">
        <v>0</v>
      </c>
      <c r="BU226">
        <v>0</v>
      </c>
      <c r="CE226" t="str">
        <f t="shared" si="115"/>
        <v>17:40:06.281</v>
      </c>
      <c r="CF226">
        <v>280504772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5</v>
      </c>
      <c r="CY226">
        <v>7</v>
      </c>
      <c r="CZ226" t="s">
        <v>131</v>
      </c>
      <c r="DA226">
        <v>408</v>
      </c>
      <c r="DB226">
        <v>0</v>
      </c>
      <c r="DC226" t="s">
        <v>132</v>
      </c>
      <c r="DD226" t="s">
        <v>133</v>
      </c>
      <c r="DG226">
        <v>1477028</v>
      </c>
      <c r="DI226">
        <v>1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"09/28/2022 17:40:08.176"</f>
        <v>09/28/2022 17:40:08.176</v>
      </c>
      <c r="C227" t="str">
        <f t="shared" si="99"/>
        <v>FFDFD3C0</v>
      </c>
      <c r="D227" t="s">
        <v>134</v>
      </c>
      <c r="E227">
        <v>1</v>
      </c>
      <c r="F227">
        <v>3001</v>
      </c>
      <c r="G227" t="s">
        <v>135</v>
      </c>
      <c r="J227" t="s">
        <v>136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 t="shared" ref="S227:S233" si="116">"17:40:07.969"</f>
        <v>17:40:07.969</v>
      </c>
      <c r="T227" t="str">
        <f t="shared" ref="T227:T233" si="117">"17:40:07.469"</f>
        <v>17:40:07.469</v>
      </c>
      <c r="U227" t="str">
        <f t="shared" si="100"/>
        <v>A9D612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125</v>
      </c>
      <c r="AG227">
        <v>0</v>
      </c>
      <c r="AH227">
        <v>3</v>
      </c>
      <c r="AI227">
        <v>2</v>
      </c>
      <c r="AJ227">
        <v>0</v>
      </c>
      <c r="AK227" t="s">
        <v>215</v>
      </c>
      <c r="AL227">
        <v>40.561287</v>
      </c>
      <c r="AM227" t="s">
        <v>216</v>
      </c>
      <c r="AN227">
        <v>-75.506651000000005</v>
      </c>
      <c r="AO227">
        <v>100</v>
      </c>
      <c r="AP227">
        <v>300</v>
      </c>
      <c r="AQ227" t="s">
        <v>129</v>
      </c>
      <c r="AR227">
        <v>-53</v>
      </c>
      <c r="AS227">
        <v>-22</v>
      </c>
      <c r="AT227">
        <v>64</v>
      </c>
      <c r="BB227">
        <v>1200</v>
      </c>
      <c r="BC227">
        <v>1</v>
      </c>
      <c r="BD227" t="str">
        <f t="shared" si="101"/>
        <v xml:space="preserve">N7329F  </v>
      </c>
      <c r="BE227">
        <v>1</v>
      </c>
      <c r="BG227">
        <v>0</v>
      </c>
      <c r="BH227">
        <v>0</v>
      </c>
      <c r="BI227">
        <v>0</v>
      </c>
      <c r="BJ227">
        <v>375</v>
      </c>
      <c r="BK227">
        <v>75</v>
      </c>
      <c r="BL227" t="s">
        <v>192</v>
      </c>
      <c r="BM227">
        <v>1</v>
      </c>
      <c r="BN227">
        <v>1</v>
      </c>
      <c r="BO227">
        <v>1</v>
      </c>
      <c r="BP227">
        <v>0</v>
      </c>
      <c r="BS227">
        <v>0.04</v>
      </c>
      <c r="BT227">
        <v>0</v>
      </c>
      <c r="BU227">
        <v>0</v>
      </c>
      <c r="CE227" t="str">
        <f t="shared" ref="CE227:CE233" si="118">"17:40:07.970"</f>
        <v>17:40:07.970</v>
      </c>
      <c r="CF227">
        <v>969716949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5</v>
      </c>
      <c r="CY227">
        <v>7</v>
      </c>
      <c r="CZ227" t="s">
        <v>131</v>
      </c>
      <c r="DA227">
        <v>408</v>
      </c>
      <c r="DB227">
        <v>0</v>
      </c>
      <c r="DC227" t="s">
        <v>132</v>
      </c>
      <c r="DD227" t="s">
        <v>133</v>
      </c>
      <c r="DG227">
        <v>1479625</v>
      </c>
      <c r="DI227">
        <v>1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"09/28/2022 17:40:08.176"</f>
        <v>09/28/2022 17:40:08.176</v>
      </c>
      <c r="C228" t="str">
        <f t="shared" si="99"/>
        <v>FFDFD3C0</v>
      </c>
      <c r="D228" t="s">
        <v>145</v>
      </c>
      <c r="E228">
        <v>16</v>
      </c>
      <c r="H228">
        <v>278</v>
      </c>
      <c r="I228" t="s">
        <v>149</v>
      </c>
      <c r="J228" t="s">
        <v>141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 t="shared" si="116"/>
        <v>17:40:07.969</v>
      </c>
      <c r="T228" t="str">
        <f t="shared" si="117"/>
        <v>17:40:07.469</v>
      </c>
      <c r="U228" t="str">
        <f t="shared" si="100"/>
        <v>A9D612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125</v>
      </c>
      <c r="AG228">
        <v>0</v>
      </c>
      <c r="AH228">
        <v>3</v>
      </c>
      <c r="AI228">
        <v>2</v>
      </c>
      <c r="AJ228">
        <v>0</v>
      </c>
      <c r="AK228" t="s">
        <v>215</v>
      </c>
      <c r="AL228">
        <v>40.561287</v>
      </c>
      <c r="AM228" t="s">
        <v>216</v>
      </c>
      <c r="AN228">
        <v>-75.506651000000005</v>
      </c>
      <c r="AO228">
        <v>100</v>
      </c>
      <c r="AP228">
        <v>300</v>
      </c>
      <c r="AQ228" t="s">
        <v>129</v>
      </c>
      <c r="AR228">
        <v>-53</v>
      </c>
      <c r="AS228">
        <v>-22</v>
      </c>
      <c r="AT228">
        <v>64</v>
      </c>
      <c r="BB228">
        <v>1200</v>
      </c>
      <c r="BC228">
        <v>1</v>
      </c>
      <c r="BD228" t="str">
        <f t="shared" si="101"/>
        <v xml:space="preserve">N7329F  </v>
      </c>
      <c r="BE228">
        <v>1</v>
      </c>
      <c r="BG228">
        <v>0</v>
      </c>
      <c r="BH228">
        <v>0</v>
      </c>
      <c r="BI228">
        <v>0</v>
      </c>
      <c r="BJ228">
        <v>375</v>
      </c>
      <c r="BK228">
        <v>75</v>
      </c>
      <c r="BL228" t="s">
        <v>192</v>
      </c>
      <c r="BM228">
        <v>1</v>
      </c>
      <c r="BN228">
        <v>1</v>
      </c>
      <c r="BO228">
        <v>1</v>
      </c>
      <c r="BP228">
        <v>0</v>
      </c>
      <c r="BS228">
        <v>0.04</v>
      </c>
      <c r="BT228">
        <v>0</v>
      </c>
      <c r="BU228">
        <v>0</v>
      </c>
      <c r="CE228" t="str">
        <f t="shared" si="118"/>
        <v>17:40:07.970</v>
      </c>
      <c r="CF228">
        <v>969716949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5</v>
      </c>
      <c r="CY228">
        <v>7</v>
      </c>
      <c r="CZ228" t="s">
        <v>131</v>
      </c>
      <c r="DA228">
        <v>408</v>
      </c>
      <c r="DB228">
        <v>0</v>
      </c>
      <c r="DC228" t="s">
        <v>132</v>
      </c>
      <c r="DD228" t="s">
        <v>133</v>
      </c>
      <c r="DG228">
        <v>1479625</v>
      </c>
      <c r="DI228">
        <v>1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"09/28/2022 17:40:08.176"</f>
        <v>09/28/2022 17:40:08.176</v>
      </c>
      <c r="C229" t="str">
        <f t="shared" si="99"/>
        <v>FFDFD3C0</v>
      </c>
      <c r="D229" t="s">
        <v>147</v>
      </c>
      <c r="E229">
        <v>38</v>
      </c>
      <c r="J229" t="s">
        <v>148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 t="shared" si="116"/>
        <v>17:40:07.969</v>
      </c>
      <c r="T229" t="str">
        <f t="shared" si="117"/>
        <v>17:40:07.469</v>
      </c>
      <c r="U229" t="str">
        <f t="shared" si="100"/>
        <v>A9D612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125</v>
      </c>
      <c r="AG229">
        <v>0</v>
      </c>
      <c r="AH229">
        <v>3</v>
      </c>
      <c r="AI229">
        <v>2</v>
      </c>
      <c r="AJ229">
        <v>0</v>
      </c>
      <c r="AK229" t="s">
        <v>215</v>
      </c>
      <c r="AL229">
        <v>40.561287</v>
      </c>
      <c r="AM229" t="s">
        <v>216</v>
      </c>
      <c r="AN229">
        <v>-75.506651000000005</v>
      </c>
      <c r="AO229">
        <v>100</v>
      </c>
      <c r="AP229">
        <v>300</v>
      </c>
      <c r="AQ229" t="s">
        <v>129</v>
      </c>
      <c r="AR229">
        <v>-53</v>
      </c>
      <c r="AS229">
        <v>-22</v>
      </c>
      <c r="AT229">
        <v>64</v>
      </c>
      <c r="BB229">
        <v>1200</v>
      </c>
      <c r="BC229">
        <v>1</v>
      </c>
      <c r="BD229" t="str">
        <f t="shared" si="101"/>
        <v xml:space="preserve">N7329F  </v>
      </c>
      <c r="BE229">
        <v>1</v>
      </c>
      <c r="BG229">
        <v>0</v>
      </c>
      <c r="BH229">
        <v>0</v>
      </c>
      <c r="BI229">
        <v>0</v>
      </c>
      <c r="BJ229">
        <v>375</v>
      </c>
      <c r="BK229">
        <v>75</v>
      </c>
      <c r="BL229" t="s">
        <v>192</v>
      </c>
      <c r="BM229">
        <v>1</v>
      </c>
      <c r="BN229">
        <v>1</v>
      </c>
      <c r="BO229">
        <v>1</v>
      </c>
      <c r="BP229">
        <v>0</v>
      </c>
      <c r="BS229">
        <v>0.04</v>
      </c>
      <c r="BT229">
        <v>0</v>
      </c>
      <c r="BU229">
        <v>0</v>
      </c>
      <c r="CE229" t="str">
        <f t="shared" si="118"/>
        <v>17:40:07.970</v>
      </c>
      <c r="CF229">
        <v>969716949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5</v>
      </c>
      <c r="CY229">
        <v>7</v>
      </c>
      <c r="CZ229" t="s">
        <v>131</v>
      </c>
      <c r="DA229">
        <v>408</v>
      </c>
      <c r="DB229">
        <v>0</v>
      </c>
      <c r="DC229" t="s">
        <v>132</v>
      </c>
      <c r="DD229" t="s">
        <v>133</v>
      </c>
      <c r="DG229">
        <v>1479625</v>
      </c>
      <c r="DI229">
        <v>1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"09/28/2022 17:40:08.192"</f>
        <v>09/28/2022 17:40:08.192</v>
      </c>
      <c r="C230" t="str">
        <f t="shared" si="99"/>
        <v>FFDFD3C0</v>
      </c>
      <c r="D230" t="s">
        <v>139</v>
      </c>
      <c r="E230">
        <v>36</v>
      </c>
      <c r="H230">
        <v>123</v>
      </c>
      <c r="I230" t="s">
        <v>140</v>
      </c>
      <c r="J230" t="s">
        <v>141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 t="shared" si="116"/>
        <v>17:40:07.969</v>
      </c>
      <c r="T230" t="str">
        <f t="shared" si="117"/>
        <v>17:40:07.469</v>
      </c>
      <c r="U230" t="str">
        <f t="shared" si="100"/>
        <v>A9D612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125</v>
      </c>
      <c r="AG230">
        <v>0</v>
      </c>
      <c r="AH230">
        <v>3</v>
      </c>
      <c r="AI230">
        <v>2</v>
      </c>
      <c r="AJ230">
        <v>0</v>
      </c>
      <c r="AK230" t="s">
        <v>215</v>
      </c>
      <c r="AL230">
        <v>40.561287</v>
      </c>
      <c r="AM230" t="s">
        <v>216</v>
      </c>
      <c r="AN230">
        <v>-75.506651000000005</v>
      </c>
      <c r="AO230">
        <v>100</v>
      </c>
      <c r="AP230">
        <v>300</v>
      </c>
      <c r="AQ230" t="s">
        <v>129</v>
      </c>
      <c r="AR230">
        <v>-53</v>
      </c>
      <c r="AS230">
        <v>-22</v>
      </c>
      <c r="AT230">
        <v>64</v>
      </c>
      <c r="BB230">
        <v>1200</v>
      </c>
      <c r="BC230">
        <v>1</v>
      </c>
      <c r="BD230" t="str">
        <f t="shared" si="101"/>
        <v xml:space="preserve">N7329F  </v>
      </c>
      <c r="BE230">
        <v>1</v>
      </c>
      <c r="BG230">
        <v>0</v>
      </c>
      <c r="BH230">
        <v>0</v>
      </c>
      <c r="BI230">
        <v>0</v>
      </c>
      <c r="BJ230">
        <v>375</v>
      </c>
      <c r="BK230">
        <v>75</v>
      </c>
      <c r="BL230" t="s">
        <v>192</v>
      </c>
      <c r="BM230">
        <v>1</v>
      </c>
      <c r="BN230">
        <v>1</v>
      </c>
      <c r="BO230">
        <v>1</v>
      </c>
      <c r="BP230">
        <v>0</v>
      </c>
      <c r="BS230">
        <v>0.04</v>
      </c>
      <c r="BT230">
        <v>0</v>
      </c>
      <c r="BU230">
        <v>0</v>
      </c>
      <c r="CE230" t="str">
        <f t="shared" si="118"/>
        <v>17:40:07.970</v>
      </c>
      <c r="CF230">
        <v>969716949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5</v>
      </c>
      <c r="CY230">
        <v>7</v>
      </c>
      <c r="CZ230" t="s">
        <v>131</v>
      </c>
      <c r="DA230">
        <v>408</v>
      </c>
      <c r="DB230">
        <v>0</v>
      </c>
      <c r="DC230" t="s">
        <v>132</v>
      </c>
      <c r="DD230" t="s">
        <v>133</v>
      </c>
      <c r="DG230">
        <v>1479625</v>
      </c>
      <c r="DI230">
        <v>1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"09/28/2022 17:40:08.254"</f>
        <v>09/28/2022 17:40:08.254</v>
      </c>
      <c r="C231" t="str">
        <f t="shared" si="99"/>
        <v>FFDFD3C0</v>
      </c>
      <c r="D231" t="s">
        <v>142</v>
      </c>
      <c r="E231">
        <v>4</v>
      </c>
      <c r="F231">
        <v>1004</v>
      </c>
      <c r="G231" t="s">
        <v>143</v>
      </c>
      <c r="J231" t="s">
        <v>144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 t="shared" si="116"/>
        <v>17:40:07.969</v>
      </c>
      <c r="T231" t="str">
        <f t="shared" si="117"/>
        <v>17:40:07.469</v>
      </c>
      <c r="U231" t="str">
        <f t="shared" si="100"/>
        <v>A9D612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125</v>
      </c>
      <c r="AG231">
        <v>0</v>
      </c>
      <c r="AH231">
        <v>3</v>
      </c>
      <c r="AI231">
        <v>2</v>
      </c>
      <c r="AJ231">
        <v>0</v>
      </c>
      <c r="AK231" t="s">
        <v>215</v>
      </c>
      <c r="AL231">
        <v>40.561287</v>
      </c>
      <c r="AM231" t="s">
        <v>216</v>
      </c>
      <c r="AN231">
        <v>-75.506651000000005</v>
      </c>
      <c r="AO231">
        <v>100</v>
      </c>
      <c r="AP231">
        <v>300</v>
      </c>
      <c r="AQ231" t="s">
        <v>129</v>
      </c>
      <c r="AR231">
        <v>-53</v>
      </c>
      <c r="AS231">
        <v>-22</v>
      </c>
      <c r="AT231">
        <v>64</v>
      </c>
      <c r="BB231">
        <v>1200</v>
      </c>
      <c r="BC231">
        <v>1</v>
      </c>
      <c r="BD231" t="str">
        <f t="shared" si="101"/>
        <v xml:space="preserve">N7329F  </v>
      </c>
      <c r="BE231">
        <v>1</v>
      </c>
      <c r="BG231">
        <v>0</v>
      </c>
      <c r="BH231">
        <v>0</v>
      </c>
      <c r="BI231">
        <v>0</v>
      </c>
      <c r="BJ231">
        <v>375</v>
      </c>
      <c r="BK231">
        <v>75</v>
      </c>
      <c r="BL231" t="s">
        <v>192</v>
      </c>
      <c r="BM231">
        <v>1</v>
      </c>
      <c r="BN231">
        <v>1</v>
      </c>
      <c r="BO231">
        <v>1</v>
      </c>
      <c r="BP231">
        <v>0</v>
      </c>
      <c r="BS231">
        <v>0.04</v>
      </c>
      <c r="BT231">
        <v>0</v>
      </c>
      <c r="BU231">
        <v>0</v>
      </c>
      <c r="CE231" t="str">
        <f t="shared" si="118"/>
        <v>17:40:07.970</v>
      </c>
      <c r="CF231">
        <v>969716949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5</v>
      </c>
      <c r="CY231">
        <v>7</v>
      </c>
      <c r="CZ231" t="s">
        <v>131</v>
      </c>
      <c r="DA231">
        <v>408</v>
      </c>
      <c r="DB231">
        <v>0</v>
      </c>
      <c r="DC231" t="s">
        <v>132</v>
      </c>
      <c r="DD231" t="s">
        <v>133</v>
      </c>
      <c r="DG231">
        <v>1479625</v>
      </c>
      <c r="DI231">
        <v>1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"09/28/2022 17:40:08.254"</f>
        <v>09/28/2022 17:40:08.254</v>
      </c>
      <c r="C232" t="str">
        <f t="shared" si="99"/>
        <v>FFDFD3C0</v>
      </c>
      <c r="D232" t="s">
        <v>142</v>
      </c>
      <c r="E232">
        <v>3</v>
      </c>
      <c r="F232">
        <v>1003</v>
      </c>
      <c r="G232" t="s">
        <v>124</v>
      </c>
      <c r="J232" t="s">
        <v>144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 t="shared" si="116"/>
        <v>17:40:07.969</v>
      </c>
      <c r="T232" t="str">
        <f t="shared" si="117"/>
        <v>17:40:07.469</v>
      </c>
      <c r="U232" t="str">
        <f t="shared" si="100"/>
        <v>A9D612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125</v>
      </c>
      <c r="AG232">
        <v>0</v>
      </c>
      <c r="AH232">
        <v>3</v>
      </c>
      <c r="AI232">
        <v>2</v>
      </c>
      <c r="AJ232">
        <v>0</v>
      </c>
      <c r="AK232" t="s">
        <v>215</v>
      </c>
      <c r="AL232">
        <v>40.561287</v>
      </c>
      <c r="AM232" t="s">
        <v>216</v>
      </c>
      <c r="AN232">
        <v>-75.506651000000005</v>
      </c>
      <c r="AO232">
        <v>100</v>
      </c>
      <c r="AP232">
        <v>300</v>
      </c>
      <c r="AQ232" t="s">
        <v>129</v>
      </c>
      <c r="AR232">
        <v>-53</v>
      </c>
      <c r="AS232">
        <v>-22</v>
      </c>
      <c r="AT232">
        <v>64</v>
      </c>
      <c r="BB232">
        <v>1200</v>
      </c>
      <c r="BC232">
        <v>1</v>
      </c>
      <c r="BD232" t="str">
        <f t="shared" si="101"/>
        <v xml:space="preserve">N7329F  </v>
      </c>
      <c r="BE232">
        <v>1</v>
      </c>
      <c r="BG232">
        <v>0</v>
      </c>
      <c r="BH232">
        <v>0</v>
      </c>
      <c r="BI232">
        <v>0</v>
      </c>
      <c r="BJ232">
        <v>375</v>
      </c>
      <c r="BK232">
        <v>75</v>
      </c>
      <c r="BL232" t="s">
        <v>192</v>
      </c>
      <c r="BM232">
        <v>1</v>
      </c>
      <c r="BN232">
        <v>1</v>
      </c>
      <c r="BO232">
        <v>1</v>
      </c>
      <c r="BP232">
        <v>0</v>
      </c>
      <c r="BS232">
        <v>0.04</v>
      </c>
      <c r="BT232">
        <v>0</v>
      </c>
      <c r="BU232">
        <v>0</v>
      </c>
      <c r="CE232" t="str">
        <f t="shared" si="118"/>
        <v>17:40:07.970</v>
      </c>
      <c r="CF232">
        <v>969716949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5</v>
      </c>
      <c r="CY232">
        <v>7</v>
      </c>
      <c r="CZ232" t="s">
        <v>131</v>
      </c>
      <c r="DA232">
        <v>408</v>
      </c>
      <c r="DB232">
        <v>0</v>
      </c>
      <c r="DC232" t="s">
        <v>132</v>
      </c>
      <c r="DD232" t="s">
        <v>133</v>
      </c>
      <c r="DG232">
        <v>1479625</v>
      </c>
      <c r="DI232">
        <v>1</v>
      </c>
      <c r="DJ232">
        <v>0</v>
      </c>
      <c r="DK232">
        <v>1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"09/28/2022 17:40:08.254"</f>
        <v>09/28/2022 17:40:08.254</v>
      </c>
      <c r="C233" t="str">
        <f t="shared" si="99"/>
        <v>FFDFD3C0</v>
      </c>
      <c r="D233" t="s">
        <v>145</v>
      </c>
      <c r="E233">
        <v>17</v>
      </c>
      <c r="H233">
        <v>279</v>
      </c>
      <c r="I233" t="s">
        <v>146</v>
      </c>
      <c r="J233" t="s">
        <v>141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 t="shared" si="116"/>
        <v>17:40:07.969</v>
      </c>
      <c r="T233" t="str">
        <f t="shared" si="117"/>
        <v>17:40:07.469</v>
      </c>
      <c r="U233" t="str">
        <f t="shared" si="100"/>
        <v>A9D612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125</v>
      </c>
      <c r="AG233">
        <v>0</v>
      </c>
      <c r="AH233">
        <v>3</v>
      </c>
      <c r="AI233">
        <v>2</v>
      </c>
      <c r="AJ233">
        <v>0</v>
      </c>
      <c r="AK233" t="s">
        <v>215</v>
      </c>
      <c r="AL233">
        <v>40.561287</v>
      </c>
      <c r="AM233" t="s">
        <v>216</v>
      </c>
      <c r="AN233">
        <v>-75.506651000000005</v>
      </c>
      <c r="AO233">
        <v>100</v>
      </c>
      <c r="AP233">
        <v>300</v>
      </c>
      <c r="AQ233" t="s">
        <v>129</v>
      </c>
      <c r="AR233">
        <v>-53</v>
      </c>
      <c r="AS233">
        <v>-22</v>
      </c>
      <c r="AT233">
        <v>64</v>
      </c>
      <c r="BB233">
        <v>1200</v>
      </c>
      <c r="BC233">
        <v>1</v>
      </c>
      <c r="BD233" t="str">
        <f t="shared" si="101"/>
        <v xml:space="preserve">N7329F  </v>
      </c>
      <c r="BE233">
        <v>1</v>
      </c>
      <c r="BG233">
        <v>0</v>
      </c>
      <c r="BH233">
        <v>0</v>
      </c>
      <c r="BI233">
        <v>0</v>
      </c>
      <c r="BJ233">
        <v>375</v>
      </c>
      <c r="BK233">
        <v>75</v>
      </c>
      <c r="BL233" t="s">
        <v>192</v>
      </c>
      <c r="BM233">
        <v>1</v>
      </c>
      <c r="BN233">
        <v>1</v>
      </c>
      <c r="BO233">
        <v>1</v>
      </c>
      <c r="BP233">
        <v>0</v>
      </c>
      <c r="BS233">
        <v>0.04</v>
      </c>
      <c r="BT233">
        <v>0</v>
      </c>
      <c r="BU233">
        <v>0</v>
      </c>
      <c r="CE233" t="str">
        <f t="shared" si="118"/>
        <v>17:40:07.970</v>
      </c>
      <c r="CF233">
        <v>969716949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5</v>
      </c>
      <c r="CY233">
        <v>7</v>
      </c>
      <c r="CZ233" t="s">
        <v>131</v>
      </c>
      <c r="DA233">
        <v>408</v>
      </c>
      <c r="DB233">
        <v>0</v>
      </c>
      <c r="DC233" t="s">
        <v>132</v>
      </c>
      <c r="DD233" t="s">
        <v>133</v>
      </c>
      <c r="DG233">
        <v>1479625</v>
      </c>
      <c r="DI233">
        <v>1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"09/28/2022 17:40:09.153"</f>
        <v>09/28/2022 17:40:09.153</v>
      </c>
      <c r="C234" t="str">
        <f t="shared" si="99"/>
        <v>FFDFD3C0</v>
      </c>
      <c r="D234" t="s">
        <v>139</v>
      </c>
      <c r="E234">
        <v>36</v>
      </c>
      <c r="H234">
        <v>123</v>
      </c>
      <c r="I234" t="s">
        <v>140</v>
      </c>
      <c r="J234" t="s">
        <v>141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 t="shared" ref="S234:S240" si="119">"17:40:08.984"</f>
        <v>17:40:08.984</v>
      </c>
      <c r="T234" t="str">
        <f t="shared" ref="T234:T240" si="120">"17:40:08.584"</f>
        <v>17:40:08.584</v>
      </c>
      <c r="U234" t="str">
        <f t="shared" si="100"/>
        <v>A9D612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125</v>
      </c>
      <c r="AG234">
        <v>0</v>
      </c>
      <c r="AH234">
        <v>3</v>
      </c>
      <c r="AI234">
        <v>2</v>
      </c>
      <c r="AJ234">
        <v>0</v>
      </c>
      <c r="AK234" t="s">
        <v>217</v>
      </c>
      <c r="AL234">
        <v>40.561202000000002</v>
      </c>
      <c r="AM234" t="s">
        <v>218</v>
      </c>
      <c r="AN234">
        <v>-75.506951999999998</v>
      </c>
      <c r="AO234">
        <v>100</v>
      </c>
      <c r="AP234">
        <v>200</v>
      </c>
      <c r="AQ234" t="s">
        <v>129</v>
      </c>
      <c r="AR234">
        <v>-53</v>
      </c>
      <c r="AS234">
        <v>-22</v>
      </c>
      <c r="AT234">
        <v>64</v>
      </c>
      <c r="BB234">
        <v>1200</v>
      </c>
      <c r="BC234">
        <v>1</v>
      </c>
      <c r="BD234" t="str">
        <f t="shared" si="101"/>
        <v xml:space="preserve">N7329F  </v>
      </c>
      <c r="BE234">
        <v>1</v>
      </c>
      <c r="BG234">
        <v>0</v>
      </c>
      <c r="BH234">
        <v>0</v>
      </c>
      <c r="BI234">
        <v>0</v>
      </c>
      <c r="BJ234">
        <v>375</v>
      </c>
      <c r="BK234">
        <v>175</v>
      </c>
      <c r="BL234" t="s">
        <v>192</v>
      </c>
      <c r="BM234">
        <v>1</v>
      </c>
      <c r="BN234">
        <v>1</v>
      </c>
      <c r="BO234">
        <v>1</v>
      </c>
      <c r="BP234">
        <v>0</v>
      </c>
      <c r="BS234">
        <v>0.04</v>
      </c>
      <c r="BT234">
        <v>0</v>
      </c>
      <c r="BU234">
        <v>0</v>
      </c>
      <c r="CE234" t="str">
        <f t="shared" ref="CE234:CE240" si="121">"17:40:08.986"</f>
        <v>17:40:08.986</v>
      </c>
      <c r="CF234">
        <v>985538024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3</v>
      </c>
      <c r="CY234">
        <v>7</v>
      </c>
      <c r="CZ234" t="s">
        <v>131</v>
      </c>
      <c r="DA234">
        <v>408</v>
      </c>
      <c r="DB234">
        <v>0</v>
      </c>
      <c r="DC234" t="s">
        <v>132</v>
      </c>
      <c r="DD234" t="s">
        <v>133</v>
      </c>
      <c r="DG234">
        <v>1481349</v>
      </c>
      <c r="DI234">
        <v>1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"09/28/2022 17:40:09.169"</f>
        <v>09/28/2022 17:40:09.169</v>
      </c>
      <c r="C235" t="str">
        <f t="shared" si="99"/>
        <v>FFDFD3C0</v>
      </c>
      <c r="D235" t="s">
        <v>142</v>
      </c>
      <c r="E235">
        <v>4</v>
      </c>
      <c r="F235">
        <v>1004</v>
      </c>
      <c r="G235" t="s">
        <v>143</v>
      </c>
      <c r="J235" t="s">
        <v>144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 t="shared" si="119"/>
        <v>17:40:08.984</v>
      </c>
      <c r="T235" t="str">
        <f t="shared" si="120"/>
        <v>17:40:08.584</v>
      </c>
      <c r="U235" t="str">
        <f t="shared" si="100"/>
        <v>A9D612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125</v>
      </c>
      <c r="AG235">
        <v>0</v>
      </c>
      <c r="AH235">
        <v>3</v>
      </c>
      <c r="AI235">
        <v>2</v>
      </c>
      <c r="AJ235">
        <v>0</v>
      </c>
      <c r="AK235" t="s">
        <v>217</v>
      </c>
      <c r="AL235">
        <v>40.561202000000002</v>
      </c>
      <c r="AM235" t="s">
        <v>218</v>
      </c>
      <c r="AN235">
        <v>-75.506951999999998</v>
      </c>
      <c r="AO235">
        <v>100</v>
      </c>
      <c r="AP235">
        <v>200</v>
      </c>
      <c r="AQ235" t="s">
        <v>129</v>
      </c>
      <c r="AR235">
        <v>-53</v>
      </c>
      <c r="AS235">
        <v>-22</v>
      </c>
      <c r="AT235">
        <v>64</v>
      </c>
      <c r="BB235">
        <v>1200</v>
      </c>
      <c r="BC235">
        <v>1</v>
      </c>
      <c r="BD235" t="str">
        <f t="shared" si="101"/>
        <v xml:space="preserve">N7329F  </v>
      </c>
      <c r="BE235">
        <v>1</v>
      </c>
      <c r="BG235">
        <v>0</v>
      </c>
      <c r="BH235">
        <v>0</v>
      </c>
      <c r="BI235">
        <v>0</v>
      </c>
      <c r="BJ235">
        <v>375</v>
      </c>
      <c r="BK235">
        <v>175</v>
      </c>
      <c r="BL235" t="s">
        <v>192</v>
      </c>
      <c r="BM235">
        <v>1</v>
      </c>
      <c r="BN235">
        <v>1</v>
      </c>
      <c r="BO235">
        <v>1</v>
      </c>
      <c r="BP235">
        <v>0</v>
      </c>
      <c r="BS235">
        <v>0.04</v>
      </c>
      <c r="BT235">
        <v>0</v>
      </c>
      <c r="BU235">
        <v>0</v>
      </c>
      <c r="CE235" t="str">
        <f t="shared" si="121"/>
        <v>17:40:08.986</v>
      </c>
      <c r="CF235">
        <v>985538024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3</v>
      </c>
      <c r="CY235">
        <v>7</v>
      </c>
      <c r="CZ235" t="s">
        <v>131</v>
      </c>
      <c r="DA235">
        <v>408</v>
      </c>
      <c r="DB235">
        <v>0</v>
      </c>
      <c r="DC235" t="s">
        <v>132</v>
      </c>
      <c r="DD235" t="s">
        <v>133</v>
      </c>
      <c r="DG235">
        <v>1481349</v>
      </c>
      <c r="DI235">
        <v>1</v>
      </c>
      <c r="DJ235">
        <v>0</v>
      </c>
      <c r="DK235">
        <v>1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"09/28/2022 17:40:09.169"</f>
        <v>09/28/2022 17:40:09.169</v>
      </c>
      <c r="C236" t="str">
        <f t="shared" si="99"/>
        <v>FFDFD3C0</v>
      </c>
      <c r="D236" t="s">
        <v>142</v>
      </c>
      <c r="E236">
        <v>3</v>
      </c>
      <c r="F236">
        <v>1003</v>
      </c>
      <c r="G236" t="s">
        <v>124</v>
      </c>
      <c r="J236" t="s">
        <v>144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 t="shared" si="119"/>
        <v>17:40:08.984</v>
      </c>
      <c r="T236" t="str">
        <f t="shared" si="120"/>
        <v>17:40:08.584</v>
      </c>
      <c r="U236" t="str">
        <f t="shared" si="100"/>
        <v>A9D612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125</v>
      </c>
      <c r="AG236">
        <v>0</v>
      </c>
      <c r="AH236">
        <v>3</v>
      </c>
      <c r="AI236">
        <v>2</v>
      </c>
      <c r="AJ236">
        <v>0</v>
      </c>
      <c r="AK236" t="s">
        <v>217</v>
      </c>
      <c r="AL236">
        <v>40.561202000000002</v>
      </c>
      <c r="AM236" t="s">
        <v>218</v>
      </c>
      <c r="AN236">
        <v>-75.506951999999998</v>
      </c>
      <c r="AO236">
        <v>100</v>
      </c>
      <c r="AP236">
        <v>200</v>
      </c>
      <c r="AQ236" t="s">
        <v>129</v>
      </c>
      <c r="AR236">
        <v>-53</v>
      </c>
      <c r="AS236">
        <v>-22</v>
      </c>
      <c r="AT236">
        <v>64</v>
      </c>
      <c r="BB236">
        <v>1200</v>
      </c>
      <c r="BC236">
        <v>1</v>
      </c>
      <c r="BD236" t="str">
        <f t="shared" si="101"/>
        <v xml:space="preserve">N7329F  </v>
      </c>
      <c r="BE236">
        <v>1</v>
      </c>
      <c r="BG236">
        <v>0</v>
      </c>
      <c r="BH236">
        <v>0</v>
      </c>
      <c r="BI236">
        <v>0</v>
      </c>
      <c r="BJ236">
        <v>375</v>
      </c>
      <c r="BK236">
        <v>175</v>
      </c>
      <c r="BL236" t="s">
        <v>192</v>
      </c>
      <c r="BM236">
        <v>1</v>
      </c>
      <c r="BN236">
        <v>1</v>
      </c>
      <c r="BO236">
        <v>1</v>
      </c>
      <c r="BP236">
        <v>0</v>
      </c>
      <c r="BS236">
        <v>0.04</v>
      </c>
      <c r="BT236">
        <v>0</v>
      </c>
      <c r="BU236">
        <v>0</v>
      </c>
      <c r="CE236" t="str">
        <f t="shared" si="121"/>
        <v>17:40:08.986</v>
      </c>
      <c r="CF236">
        <v>985538024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3</v>
      </c>
      <c r="CY236">
        <v>7</v>
      </c>
      <c r="CZ236" t="s">
        <v>131</v>
      </c>
      <c r="DA236">
        <v>408</v>
      </c>
      <c r="DB236">
        <v>0</v>
      </c>
      <c r="DC236" t="s">
        <v>132</v>
      </c>
      <c r="DD236" t="s">
        <v>133</v>
      </c>
      <c r="DG236">
        <v>1481349</v>
      </c>
      <c r="DI236">
        <v>1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"09/28/2022 17:40:09.169"</f>
        <v>09/28/2022 17:40:09.169</v>
      </c>
      <c r="C237" t="str">
        <f t="shared" si="99"/>
        <v>FFDFD3C0</v>
      </c>
      <c r="D237" t="s">
        <v>134</v>
      </c>
      <c r="E237">
        <v>1</v>
      </c>
      <c r="F237">
        <v>3001</v>
      </c>
      <c r="G237" t="s">
        <v>135</v>
      </c>
      <c r="J237" t="s">
        <v>136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 t="shared" si="119"/>
        <v>17:40:08.984</v>
      </c>
      <c r="T237" t="str">
        <f t="shared" si="120"/>
        <v>17:40:08.584</v>
      </c>
      <c r="U237" t="str">
        <f t="shared" si="100"/>
        <v>A9D612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125</v>
      </c>
      <c r="AG237">
        <v>0</v>
      </c>
      <c r="AH237">
        <v>3</v>
      </c>
      <c r="AI237">
        <v>2</v>
      </c>
      <c r="AJ237">
        <v>0</v>
      </c>
      <c r="AK237" t="s">
        <v>217</v>
      </c>
      <c r="AL237">
        <v>40.561202000000002</v>
      </c>
      <c r="AM237" t="s">
        <v>218</v>
      </c>
      <c r="AN237">
        <v>-75.506951999999998</v>
      </c>
      <c r="AO237">
        <v>100</v>
      </c>
      <c r="AP237">
        <v>200</v>
      </c>
      <c r="AQ237" t="s">
        <v>129</v>
      </c>
      <c r="AR237">
        <v>-53</v>
      </c>
      <c r="AS237">
        <v>-22</v>
      </c>
      <c r="AT237">
        <v>64</v>
      </c>
      <c r="BB237">
        <v>1200</v>
      </c>
      <c r="BC237">
        <v>1</v>
      </c>
      <c r="BD237" t="str">
        <f t="shared" si="101"/>
        <v xml:space="preserve">N7329F  </v>
      </c>
      <c r="BE237">
        <v>1</v>
      </c>
      <c r="BG237">
        <v>0</v>
      </c>
      <c r="BH237">
        <v>0</v>
      </c>
      <c r="BI237">
        <v>0</v>
      </c>
      <c r="BJ237">
        <v>375</v>
      </c>
      <c r="BK237">
        <v>175</v>
      </c>
      <c r="BL237" t="s">
        <v>192</v>
      </c>
      <c r="BM237">
        <v>1</v>
      </c>
      <c r="BN237">
        <v>1</v>
      </c>
      <c r="BO237">
        <v>1</v>
      </c>
      <c r="BP237">
        <v>0</v>
      </c>
      <c r="BS237">
        <v>0.04</v>
      </c>
      <c r="BT237">
        <v>0</v>
      </c>
      <c r="BU237">
        <v>0</v>
      </c>
      <c r="CE237" t="str">
        <f t="shared" si="121"/>
        <v>17:40:08.986</v>
      </c>
      <c r="CF237">
        <v>985538024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3</v>
      </c>
      <c r="CY237">
        <v>7</v>
      </c>
      <c r="CZ237" t="s">
        <v>131</v>
      </c>
      <c r="DA237">
        <v>408</v>
      </c>
      <c r="DB237">
        <v>0</v>
      </c>
      <c r="DC237" t="s">
        <v>132</v>
      </c>
      <c r="DD237" t="s">
        <v>133</v>
      </c>
      <c r="DG237">
        <v>1481349</v>
      </c>
      <c r="DI237">
        <v>1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"09/28/2022 17:40:09.169"</f>
        <v>09/28/2022 17:40:09.169</v>
      </c>
      <c r="C238" t="str">
        <f t="shared" si="99"/>
        <v>FFDFD3C0</v>
      </c>
      <c r="D238" t="s">
        <v>145</v>
      </c>
      <c r="E238">
        <v>17</v>
      </c>
      <c r="H238">
        <v>279</v>
      </c>
      <c r="I238" t="s">
        <v>146</v>
      </c>
      <c r="J238" t="s">
        <v>141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 t="shared" si="119"/>
        <v>17:40:08.984</v>
      </c>
      <c r="T238" t="str">
        <f t="shared" si="120"/>
        <v>17:40:08.584</v>
      </c>
      <c r="U238" t="str">
        <f t="shared" si="100"/>
        <v>A9D612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125</v>
      </c>
      <c r="AG238">
        <v>0</v>
      </c>
      <c r="AH238">
        <v>3</v>
      </c>
      <c r="AI238">
        <v>2</v>
      </c>
      <c r="AJ238">
        <v>0</v>
      </c>
      <c r="AK238" t="s">
        <v>217</v>
      </c>
      <c r="AL238">
        <v>40.561202000000002</v>
      </c>
      <c r="AM238" t="s">
        <v>218</v>
      </c>
      <c r="AN238">
        <v>-75.506951999999998</v>
      </c>
      <c r="AO238">
        <v>100</v>
      </c>
      <c r="AP238">
        <v>200</v>
      </c>
      <c r="AQ238" t="s">
        <v>129</v>
      </c>
      <c r="AR238">
        <v>-53</v>
      </c>
      <c r="AS238">
        <v>-22</v>
      </c>
      <c r="AT238">
        <v>64</v>
      </c>
      <c r="BB238">
        <v>1200</v>
      </c>
      <c r="BC238">
        <v>1</v>
      </c>
      <c r="BD238" t="str">
        <f t="shared" si="101"/>
        <v xml:space="preserve">N7329F  </v>
      </c>
      <c r="BE238">
        <v>1</v>
      </c>
      <c r="BG238">
        <v>0</v>
      </c>
      <c r="BH238">
        <v>0</v>
      </c>
      <c r="BI238">
        <v>0</v>
      </c>
      <c r="BJ238">
        <v>375</v>
      </c>
      <c r="BK238">
        <v>175</v>
      </c>
      <c r="BL238" t="s">
        <v>192</v>
      </c>
      <c r="BM238">
        <v>1</v>
      </c>
      <c r="BN238">
        <v>1</v>
      </c>
      <c r="BO238">
        <v>1</v>
      </c>
      <c r="BP238">
        <v>0</v>
      </c>
      <c r="BS238">
        <v>0.04</v>
      </c>
      <c r="BT238">
        <v>0</v>
      </c>
      <c r="BU238">
        <v>0</v>
      </c>
      <c r="CE238" t="str">
        <f t="shared" si="121"/>
        <v>17:40:08.986</v>
      </c>
      <c r="CF238">
        <v>985538024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3</v>
      </c>
      <c r="CY238">
        <v>7</v>
      </c>
      <c r="CZ238" t="s">
        <v>131</v>
      </c>
      <c r="DA238">
        <v>408</v>
      </c>
      <c r="DB238">
        <v>0</v>
      </c>
      <c r="DC238" t="s">
        <v>132</v>
      </c>
      <c r="DD238" t="s">
        <v>133</v>
      </c>
      <c r="DG238">
        <v>1481349</v>
      </c>
      <c r="DI238">
        <v>1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"09/28/2022 17:40:09.216"</f>
        <v>09/28/2022 17:40:09.216</v>
      </c>
      <c r="C239" t="str">
        <f t="shared" si="99"/>
        <v>FFDFD3C0</v>
      </c>
      <c r="D239" t="s">
        <v>145</v>
      </c>
      <c r="E239">
        <v>16</v>
      </c>
      <c r="H239">
        <v>278</v>
      </c>
      <c r="I239" t="s">
        <v>149</v>
      </c>
      <c r="J239" t="s">
        <v>141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 t="shared" si="119"/>
        <v>17:40:08.984</v>
      </c>
      <c r="T239" t="str">
        <f t="shared" si="120"/>
        <v>17:40:08.584</v>
      </c>
      <c r="U239" t="str">
        <f t="shared" si="100"/>
        <v>A9D612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125</v>
      </c>
      <c r="AG239">
        <v>0</v>
      </c>
      <c r="AH239">
        <v>3</v>
      </c>
      <c r="AI239">
        <v>2</v>
      </c>
      <c r="AJ239">
        <v>0</v>
      </c>
      <c r="AK239" t="s">
        <v>217</v>
      </c>
      <c r="AL239">
        <v>40.561202000000002</v>
      </c>
      <c r="AM239" t="s">
        <v>218</v>
      </c>
      <c r="AN239">
        <v>-75.506951999999998</v>
      </c>
      <c r="AO239">
        <v>100</v>
      </c>
      <c r="AP239">
        <v>200</v>
      </c>
      <c r="AQ239" t="s">
        <v>129</v>
      </c>
      <c r="AR239">
        <v>-53</v>
      </c>
      <c r="AS239">
        <v>-22</v>
      </c>
      <c r="AT239">
        <v>64</v>
      </c>
      <c r="BB239">
        <v>1200</v>
      </c>
      <c r="BC239">
        <v>1</v>
      </c>
      <c r="BD239" t="str">
        <f t="shared" si="101"/>
        <v xml:space="preserve">N7329F  </v>
      </c>
      <c r="BE239">
        <v>1</v>
      </c>
      <c r="BG239">
        <v>0</v>
      </c>
      <c r="BH239">
        <v>0</v>
      </c>
      <c r="BI239">
        <v>0</v>
      </c>
      <c r="BJ239">
        <v>375</v>
      </c>
      <c r="BK239">
        <v>175</v>
      </c>
      <c r="BL239" t="s">
        <v>192</v>
      </c>
      <c r="BM239">
        <v>1</v>
      </c>
      <c r="BN239">
        <v>1</v>
      </c>
      <c r="BO239">
        <v>1</v>
      </c>
      <c r="BP239">
        <v>0</v>
      </c>
      <c r="BS239">
        <v>0.04</v>
      </c>
      <c r="BT239">
        <v>0</v>
      </c>
      <c r="BU239">
        <v>0</v>
      </c>
      <c r="CE239" t="str">
        <f t="shared" si="121"/>
        <v>17:40:08.986</v>
      </c>
      <c r="CF239">
        <v>985538024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3</v>
      </c>
      <c r="CY239">
        <v>7</v>
      </c>
      <c r="CZ239" t="s">
        <v>131</v>
      </c>
      <c r="DA239">
        <v>408</v>
      </c>
      <c r="DB239">
        <v>0</v>
      </c>
      <c r="DC239" t="s">
        <v>132</v>
      </c>
      <c r="DD239" t="s">
        <v>133</v>
      </c>
      <c r="DG239">
        <v>1481349</v>
      </c>
      <c r="DI239">
        <v>1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"09/28/2022 17:40:09.216"</f>
        <v>09/28/2022 17:40:09.216</v>
      </c>
      <c r="C240" t="str">
        <f t="shared" si="99"/>
        <v>FFDFD3C0</v>
      </c>
      <c r="D240" t="s">
        <v>147</v>
      </c>
      <c r="E240">
        <v>38</v>
      </c>
      <c r="J240" t="s">
        <v>148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 t="shared" si="119"/>
        <v>17:40:08.984</v>
      </c>
      <c r="T240" t="str">
        <f t="shared" si="120"/>
        <v>17:40:08.584</v>
      </c>
      <c r="U240" t="str">
        <f t="shared" si="100"/>
        <v>A9D612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125</v>
      </c>
      <c r="AG240">
        <v>0</v>
      </c>
      <c r="AH240">
        <v>3</v>
      </c>
      <c r="AI240">
        <v>2</v>
      </c>
      <c r="AJ240">
        <v>0</v>
      </c>
      <c r="AK240" t="s">
        <v>217</v>
      </c>
      <c r="AL240">
        <v>40.561202000000002</v>
      </c>
      <c r="AM240" t="s">
        <v>218</v>
      </c>
      <c r="AN240">
        <v>-75.506951999999998</v>
      </c>
      <c r="AO240">
        <v>100</v>
      </c>
      <c r="AP240">
        <v>200</v>
      </c>
      <c r="AQ240" t="s">
        <v>129</v>
      </c>
      <c r="AR240">
        <v>-53</v>
      </c>
      <c r="AS240">
        <v>-22</v>
      </c>
      <c r="AT240">
        <v>64</v>
      </c>
      <c r="BB240">
        <v>1200</v>
      </c>
      <c r="BC240">
        <v>1</v>
      </c>
      <c r="BD240" t="str">
        <f t="shared" si="101"/>
        <v xml:space="preserve">N7329F  </v>
      </c>
      <c r="BE240">
        <v>1</v>
      </c>
      <c r="BG240">
        <v>0</v>
      </c>
      <c r="BH240">
        <v>0</v>
      </c>
      <c r="BI240">
        <v>0</v>
      </c>
      <c r="BJ240">
        <v>375</v>
      </c>
      <c r="BK240">
        <v>175</v>
      </c>
      <c r="BL240" t="s">
        <v>192</v>
      </c>
      <c r="BM240">
        <v>1</v>
      </c>
      <c r="BN240">
        <v>1</v>
      </c>
      <c r="BO240">
        <v>1</v>
      </c>
      <c r="BP240">
        <v>0</v>
      </c>
      <c r="BS240">
        <v>0.04</v>
      </c>
      <c r="BT240">
        <v>0</v>
      </c>
      <c r="BU240">
        <v>0</v>
      </c>
      <c r="CE240" t="str">
        <f t="shared" si="121"/>
        <v>17:40:08.986</v>
      </c>
      <c r="CF240">
        <v>985538024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3</v>
      </c>
      <c r="CY240">
        <v>7</v>
      </c>
      <c r="CZ240" t="s">
        <v>131</v>
      </c>
      <c r="DA240">
        <v>408</v>
      </c>
      <c r="DB240">
        <v>0</v>
      </c>
      <c r="DC240" t="s">
        <v>132</v>
      </c>
      <c r="DD240" t="s">
        <v>133</v>
      </c>
      <c r="DG240">
        <v>1481349</v>
      </c>
      <c r="DI240">
        <v>1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"09/28/2022 17:40:10.294"</f>
        <v>09/28/2022 17:40:10.294</v>
      </c>
      <c r="C241" t="str">
        <f t="shared" si="99"/>
        <v>FFDFD3C0</v>
      </c>
      <c r="D241" t="s">
        <v>142</v>
      </c>
      <c r="E241">
        <v>4</v>
      </c>
      <c r="F241">
        <v>1004</v>
      </c>
      <c r="G241" t="s">
        <v>143</v>
      </c>
      <c r="J241" t="s">
        <v>144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"17:40:10.055"</f>
        <v>17:40:10.055</v>
      </c>
      <c r="T241" t="str">
        <f>"17:40:08.655"</f>
        <v>17:40:08.655</v>
      </c>
      <c r="U241" t="str">
        <f t="shared" si="100"/>
        <v>A9D612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125</v>
      </c>
      <c r="AG241">
        <v>0</v>
      </c>
      <c r="AH241">
        <v>3</v>
      </c>
      <c r="AI241">
        <v>2</v>
      </c>
      <c r="AJ241">
        <v>0</v>
      </c>
      <c r="AK241" t="s">
        <v>219</v>
      </c>
      <c r="AL241">
        <v>40.561093999999997</v>
      </c>
      <c r="AM241" t="s">
        <v>220</v>
      </c>
      <c r="AN241">
        <v>-75.507338000000004</v>
      </c>
      <c r="AO241">
        <v>100</v>
      </c>
      <c r="AP241">
        <v>200</v>
      </c>
      <c r="AQ241" t="s">
        <v>129</v>
      </c>
      <c r="AR241">
        <v>-53</v>
      </c>
      <c r="AS241">
        <v>-22</v>
      </c>
      <c r="AT241">
        <v>64</v>
      </c>
      <c r="BB241">
        <v>1200</v>
      </c>
      <c r="BC241">
        <v>1</v>
      </c>
      <c r="BD241" t="str">
        <f t="shared" si="101"/>
        <v xml:space="preserve">N7329F  </v>
      </c>
      <c r="BE241">
        <v>1</v>
      </c>
      <c r="BG241">
        <v>0</v>
      </c>
      <c r="BH241">
        <v>0</v>
      </c>
      <c r="BI241">
        <v>0</v>
      </c>
      <c r="BJ241">
        <v>375</v>
      </c>
      <c r="BK241">
        <v>175</v>
      </c>
      <c r="BL241" t="s">
        <v>192</v>
      </c>
      <c r="BM241">
        <v>1</v>
      </c>
      <c r="BN241">
        <v>1</v>
      </c>
      <c r="BO241">
        <v>1</v>
      </c>
      <c r="BP241">
        <v>0</v>
      </c>
      <c r="BS241">
        <v>0.04</v>
      </c>
      <c r="BT241">
        <v>0</v>
      </c>
      <c r="BU241">
        <v>0</v>
      </c>
      <c r="CE241" t="str">
        <f>"17:40:10.055"</f>
        <v>17:40:10.055</v>
      </c>
      <c r="CF241">
        <v>55427123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5</v>
      </c>
      <c r="CY241">
        <v>7</v>
      </c>
      <c r="CZ241" t="s">
        <v>131</v>
      </c>
      <c r="DA241">
        <v>408</v>
      </c>
      <c r="DB241">
        <v>1</v>
      </c>
      <c r="DC241" t="s">
        <v>132</v>
      </c>
      <c r="DD241" t="s">
        <v>133</v>
      </c>
      <c r="DG241">
        <v>10834392</v>
      </c>
      <c r="DI241">
        <v>1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"09/28/2022 17:40:10.294"</f>
        <v>09/28/2022 17:40:10.294</v>
      </c>
      <c r="C242" t="str">
        <f t="shared" si="99"/>
        <v>FFDFD3C0</v>
      </c>
      <c r="D242" t="s">
        <v>145</v>
      </c>
      <c r="E242">
        <v>17</v>
      </c>
      <c r="H242">
        <v>279</v>
      </c>
      <c r="I242" t="s">
        <v>146</v>
      </c>
      <c r="J242" t="s">
        <v>141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"17:40:10.055"</f>
        <v>17:40:10.055</v>
      </c>
      <c r="T242" t="str">
        <f>"17:40:08.655"</f>
        <v>17:40:08.655</v>
      </c>
      <c r="U242" t="str">
        <f t="shared" si="100"/>
        <v>A9D612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125</v>
      </c>
      <c r="AG242">
        <v>0</v>
      </c>
      <c r="AH242">
        <v>3</v>
      </c>
      <c r="AI242">
        <v>2</v>
      </c>
      <c r="AJ242">
        <v>0</v>
      </c>
      <c r="AK242" t="s">
        <v>219</v>
      </c>
      <c r="AL242">
        <v>40.561093999999997</v>
      </c>
      <c r="AM242" t="s">
        <v>220</v>
      </c>
      <c r="AN242">
        <v>-75.507338000000004</v>
      </c>
      <c r="AO242">
        <v>100</v>
      </c>
      <c r="AP242">
        <v>200</v>
      </c>
      <c r="AQ242" t="s">
        <v>129</v>
      </c>
      <c r="AR242">
        <v>-53</v>
      </c>
      <c r="AS242">
        <v>-22</v>
      </c>
      <c r="AT242">
        <v>64</v>
      </c>
      <c r="BB242">
        <v>1200</v>
      </c>
      <c r="BC242">
        <v>1</v>
      </c>
      <c r="BD242" t="str">
        <f t="shared" si="101"/>
        <v xml:space="preserve">N7329F  </v>
      </c>
      <c r="BE242">
        <v>1</v>
      </c>
      <c r="BG242">
        <v>0</v>
      </c>
      <c r="BH242">
        <v>0</v>
      </c>
      <c r="BI242">
        <v>0</v>
      </c>
      <c r="BJ242">
        <v>375</v>
      </c>
      <c r="BK242">
        <v>175</v>
      </c>
      <c r="BL242" t="s">
        <v>192</v>
      </c>
      <c r="BM242">
        <v>1</v>
      </c>
      <c r="BN242">
        <v>1</v>
      </c>
      <c r="BO242">
        <v>1</v>
      </c>
      <c r="BP242">
        <v>0</v>
      </c>
      <c r="BS242">
        <v>0.04</v>
      </c>
      <c r="BT242">
        <v>0</v>
      </c>
      <c r="BU242">
        <v>0</v>
      </c>
      <c r="CE242" t="str">
        <f>"17:40:10.055"</f>
        <v>17:40:10.055</v>
      </c>
      <c r="CF242">
        <v>55427123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5</v>
      </c>
      <c r="CY242">
        <v>7</v>
      </c>
      <c r="CZ242" t="s">
        <v>131</v>
      </c>
      <c r="DA242">
        <v>408</v>
      </c>
      <c r="DB242">
        <v>1</v>
      </c>
      <c r="DC242" t="s">
        <v>132</v>
      </c>
      <c r="DD242" t="s">
        <v>133</v>
      </c>
      <c r="DG242">
        <v>10834392</v>
      </c>
      <c r="DI242">
        <v>1</v>
      </c>
      <c r="DJ242">
        <v>0</v>
      </c>
      <c r="DK242">
        <v>1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"09/28/2022 17:40:10.294"</f>
        <v>09/28/2022 17:40:10.294</v>
      </c>
      <c r="C243" t="str">
        <f t="shared" si="99"/>
        <v>FFDFD3C0</v>
      </c>
      <c r="D243" t="s">
        <v>145</v>
      </c>
      <c r="E243">
        <v>16</v>
      </c>
      <c r="H243">
        <v>278</v>
      </c>
      <c r="I243" t="s">
        <v>149</v>
      </c>
      <c r="J243" t="s">
        <v>141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"17:40:10.055"</f>
        <v>17:40:10.055</v>
      </c>
      <c r="T243" t="str">
        <f>"17:40:08.655"</f>
        <v>17:40:08.655</v>
      </c>
      <c r="U243" t="str">
        <f t="shared" si="100"/>
        <v>A9D612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125</v>
      </c>
      <c r="AG243">
        <v>0</v>
      </c>
      <c r="AH243">
        <v>3</v>
      </c>
      <c r="AI243">
        <v>2</v>
      </c>
      <c r="AJ243">
        <v>0</v>
      </c>
      <c r="AK243" t="s">
        <v>219</v>
      </c>
      <c r="AL243">
        <v>40.561093999999997</v>
      </c>
      <c r="AM243" t="s">
        <v>220</v>
      </c>
      <c r="AN243">
        <v>-75.507338000000004</v>
      </c>
      <c r="AO243">
        <v>100</v>
      </c>
      <c r="AP243">
        <v>200</v>
      </c>
      <c r="AQ243" t="s">
        <v>129</v>
      </c>
      <c r="AR243">
        <v>-53</v>
      </c>
      <c r="AS243">
        <v>-22</v>
      </c>
      <c r="AT243">
        <v>64</v>
      </c>
      <c r="BB243">
        <v>1200</v>
      </c>
      <c r="BC243">
        <v>1</v>
      </c>
      <c r="BD243" t="str">
        <f t="shared" si="101"/>
        <v xml:space="preserve">N7329F  </v>
      </c>
      <c r="BE243">
        <v>1</v>
      </c>
      <c r="BG243">
        <v>0</v>
      </c>
      <c r="BH243">
        <v>0</v>
      </c>
      <c r="BI243">
        <v>0</v>
      </c>
      <c r="BJ243">
        <v>375</v>
      </c>
      <c r="BK243">
        <v>175</v>
      </c>
      <c r="BL243" t="s">
        <v>192</v>
      </c>
      <c r="BM243">
        <v>1</v>
      </c>
      <c r="BN243">
        <v>1</v>
      </c>
      <c r="BO243">
        <v>1</v>
      </c>
      <c r="BP243">
        <v>0</v>
      </c>
      <c r="BS243">
        <v>0.04</v>
      </c>
      <c r="BT243">
        <v>0</v>
      </c>
      <c r="BU243">
        <v>0</v>
      </c>
      <c r="CE243" t="str">
        <f>"17:40:10.055"</f>
        <v>17:40:10.055</v>
      </c>
      <c r="CF243">
        <v>55427123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5</v>
      </c>
      <c r="CY243">
        <v>7</v>
      </c>
      <c r="CZ243" t="s">
        <v>131</v>
      </c>
      <c r="DA243">
        <v>408</v>
      </c>
      <c r="DB243">
        <v>1</v>
      </c>
      <c r="DC243" t="s">
        <v>132</v>
      </c>
      <c r="DD243" t="s">
        <v>133</v>
      </c>
      <c r="DG243">
        <v>10834392</v>
      </c>
      <c r="DI243">
        <v>1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"09/28/2022 17:40:10.481"</f>
        <v>09/28/2022 17:40:10.481</v>
      </c>
      <c r="C244" t="str">
        <f t="shared" si="99"/>
        <v>FFDFD3C0</v>
      </c>
      <c r="D244" t="s">
        <v>139</v>
      </c>
      <c r="E244">
        <v>36</v>
      </c>
      <c r="H244">
        <v>123</v>
      </c>
      <c r="I244" t="s">
        <v>140</v>
      </c>
      <c r="J244" t="s">
        <v>141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"17:40:10.055"</f>
        <v>17:40:10.055</v>
      </c>
      <c r="T244" t="str">
        <f>"17:40:08.655"</f>
        <v>17:40:08.655</v>
      </c>
      <c r="U244" t="str">
        <f t="shared" si="100"/>
        <v>A9D612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125</v>
      </c>
      <c r="AG244">
        <v>0</v>
      </c>
      <c r="AH244">
        <v>3</v>
      </c>
      <c r="AI244">
        <v>2</v>
      </c>
      <c r="AJ244">
        <v>0</v>
      </c>
      <c r="AK244" t="s">
        <v>219</v>
      </c>
      <c r="AL244">
        <v>40.561093999999997</v>
      </c>
      <c r="AM244" t="s">
        <v>220</v>
      </c>
      <c r="AN244">
        <v>-75.507338000000004</v>
      </c>
      <c r="AO244">
        <v>100</v>
      </c>
      <c r="AP244">
        <v>200</v>
      </c>
      <c r="AQ244" t="s">
        <v>129</v>
      </c>
      <c r="AR244">
        <v>-53</v>
      </c>
      <c r="AS244">
        <v>-22</v>
      </c>
      <c r="AT244">
        <v>64</v>
      </c>
      <c r="BB244">
        <v>1200</v>
      </c>
      <c r="BC244">
        <v>1</v>
      </c>
      <c r="BD244" t="str">
        <f t="shared" si="101"/>
        <v xml:space="preserve">N7329F  </v>
      </c>
      <c r="BE244">
        <v>1</v>
      </c>
      <c r="BG244">
        <v>0</v>
      </c>
      <c r="BH244">
        <v>0</v>
      </c>
      <c r="BI244">
        <v>0</v>
      </c>
      <c r="BJ244">
        <v>375</v>
      </c>
      <c r="BK244">
        <v>175</v>
      </c>
      <c r="BL244" t="s">
        <v>192</v>
      </c>
      <c r="BM244">
        <v>1</v>
      </c>
      <c r="BN244">
        <v>1</v>
      </c>
      <c r="BO244">
        <v>1</v>
      </c>
      <c r="BP244">
        <v>0</v>
      </c>
      <c r="BS244">
        <v>0.04</v>
      </c>
      <c r="BT244">
        <v>0</v>
      </c>
      <c r="BU244">
        <v>0</v>
      </c>
      <c r="CE244" t="str">
        <f>"17:40:10.055"</f>
        <v>17:40:10.055</v>
      </c>
      <c r="CF244">
        <v>55427123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5</v>
      </c>
      <c r="CY244">
        <v>7</v>
      </c>
      <c r="CZ244" t="s">
        <v>131</v>
      </c>
      <c r="DA244">
        <v>408</v>
      </c>
      <c r="DB244">
        <v>1</v>
      </c>
      <c r="DC244" t="s">
        <v>132</v>
      </c>
      <c r="DD244" t="s">
        <v>133</v>
      </c>
      <c r="DG244">
        <v>10834392</v>
      </c>
      <c r="DI244">
        <v>1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"09/28/2022 17:40:10.481"</f>
        <v>09/28/2022 17:40:10.481</v>
      </c>
      <c r="C245" t="str">
        <f t="shared" si="99"/>
        <v>FFDFD3C0</v>
      </c>
      <c r="D245" t="s">
        <v>147</v>
      </c>
      <c r="E245">
        <v>38</v>
      </c>
      <c r="J245" t="s">
        <v>148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"17:40:10.055"</f>
        <v>17:40:10.055</v>
      </c>
      <c r="T245" t="str">
        <f>"17:40:08.655"</f>
        <v>17:40:08.655</v>
      </c>
      <c r="U245" t="str">
        <f t="shared" si="100"/>
        <v>A9D612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125</v>
      </c>
      <c r="AG245">
        <v>0</v>
      </c>
      <c r="AH245">
        <v>3</v>
      </c>
      <c r="AI245">
        <v>2</v>
      </c>
      <c r="AJ245">
        <v>0</v>
      </c>
      <c r="AK245" t="s">
        <v>219</v>
      </c>
      <c r="AL245">
        <v>40.561093999999997</v>
      </c>
      <c r="AM245" t="s">
        <v>220</v>
      </c>
      <c r="AN245">
        <v>-75.507338000000004</v>
      </c>
      <c r="AO245">
        <v>100</v>
      </c>
      <c r="AP245">
        <v>200</v>
      </c>
      <c r="AQ245" t="s">
        <v>129</v>
      </c>
      <c r="AR245">
        <v>-53</v>
      </c>
      <c r="AS245">
        <v>-22</v>
      </c>
      <c r="AT245">
        <v>64</v>
      </c>
      <c r="BB245">
        <v>1200</v>
      </c>
      <c r="BC245">
        <v>1</v>
      </c>
      <c r="BD245" t="str">
        <f t="shared" si="101"/>
        <v xml:space="preserve">N7329F  </v>
      </c>
      <c r="BE245">
        <v>1</v>
      </c>
      <c r="BG245">
        <v>0</v>
      </c>
      <c r="BH245">
        <v>0</v>
      </c>
      <c r="BI245">
        <v>0</v>
      </c>
      <c r="BJ245">
        <v>375</v>
      </c>
      <c r="BK245">
        <v>175</v>
      </c>
      <c r="BL245" t="s">
        <v>192</v>
      </c>
      <c r="BM245">
        <v>1</v>
      </c>
      <c r="BN245">
        <v>1</v>
      </c>
      <c r="BO245">
        <v>1</v>
      </c>
      <c r="BP245">
        <v>0</v>
      </c>
      <c r="BS245">
        <v>0.04</v>
      </c>
      <c r="BT245">
        <v>0</v>
      </c>
      <c r="BU245">
        <v>0</v>
      </c>
      <c r="CE245" t="str">
        <f>"17:40:10.055"</f>
        <v>17:40:10.055</v>
      </c>
      <c r="CF245">
        <v>55427123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131</v>
      </c>
      <c r="DA245">
        <v>408</v>
      </c>
      <c r="DB245">
        <v>1</v>
      </c>
      <c r="DC245" t="s">
        <v>132</v>
      </c>
      <c r="DD245" t="s">
        <v>133</v>
      </c>
      <c r="DG245">
        <v>10834392</v>
      </c>
      <c r="DI245">
        <v>1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 t="shared" ref="A246:A251" si="122">"09/28/2022 17:40:11.232"</f>
        <v>09/28/2022 17:40:11.232</v>
      </c>
      <c r="C246" t="str">
        <f t="shared" si="99"/>
        <v>FFDFD3C0</v>
      </c>
      <c r="D246" t="s">
        <v>142</v>
      </c>
      <c r="E246">
        <v>4</v>
      </c>
      <c r="F246">
        <v>1004</v>
      </c>
      <c r="G246" t="s">
        <v>143</v>
      </c>
      <c r="J246" t="s">
        <v>144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 t="shared" ref="S246:S252" si="123">"17:40:10.992"</f>
        <v>17:40:10.992</v>
      </c>
      <c r="T246" t="str">
        <f t="shared" ref="T246:T252" si="124">"17:40:10.592"</f>
        <v>17:40:10.592</v>
      </c>
      <c r="U246" t="str">
        <f t="shared" si="100"/>
        <v>A9D612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125</v>
      </c>
      <c r="AG246">
        <v>0</v>
      </c>
      <c r="AH246">
        <v>3</v>
      </c>
      <c r="AI246">
        <v>2</v>
      </c>
      <c r="AJ246">
        <v>0</v>
      </c>
      <c r="AK246" t="s">
        <v>221</v>
      </c>
      <c r="AL246">
        <v>40.560966000000001</v>
      </c>
      <c r="AM246" t="s">
        <v>222</v>
      </c>
      <c r="AN246">
        <v>-75.507574000000005</v>
      </c>
      <c r="AO246">
        <v>100</v>
      </c>
      <c r="AP246">
        <v>300</v>
      </c>
      <c r="AQ246" t="s">
        <v>129</v>
      </c>
      <c r="AR246">
        <v>-50</v>
      </c>
      <c r="AS246">
        <v>-23</v>
      </c>
      <c r="AT246">
        <v>448</v>
      </c>
      <c r="BB246">
        <v>1200</v>
      </c>
      <c r="BC246">
        <v>1</v>
      </c>
      <c r="BD246" t="str">
        <f t="shared" si="101"/>
        <v xml:space="preserve">N7329F  </v>
      </c>
      <c r="BE246">
        <v>1</v>
      </c>
      <c r="BG246">
        <v>0</v>
      </c>
      <c r="BH246">
        <v>0</v>
      </c>
      <c r="BI246">
        <v>0</v>
      </c>
      <c r="BJ246">
        <v>375</v>
      </c>
      <c r="BK246">
        <v>75</v>
      </c>
      <c r="BL246" t="s">
        <v>192</v>
      </c>
      <c r="BM246">
        <v>1</v>
      </c>
      <c r="BN246">
        <v>1</v>
      </c>
      <c r="BO246">
        <v>1</v>
      </c>
      <c r="BP246">
        <v>0</v>
      </c>
      <c r="BS246">
        <v>0</v>
      </c>
      <c r="BT246">
        <v>0</v>
      </c>
      <c r="BU246">
        <v>0</v>
      </c>
      <c r="CE246" t="str">
        <f t="shared" ref="CE246:CE252" si="125">"17:40:10.996"</f>
        <v>17:40:10.996</v>
      </c>
      <c r="CF246">
        <v>995880865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131</v>
      </c>
      <c r="DA246">
        <v>408</v>
      </c>
      <c r="DB246">
        <v>1</v>
      </c>
      <c r="DC246" t="s">
        <v>132</v>
      </c>
      <c r="DD246" t="s">
        <v>133</v>
      </c>
      <c r="DG246">
        <v>10835850</v>
      </c>
      <c r="DI246">
        <v>1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 t="shared" si="122"/>
        <v>09/28/2022 17:40:11.232</v>
      </c>
      <c r="C247" t="str">
        <f t="shared" si="99"/>
        <v>FFDFD3C0</v>
      </c>
      <c r="D247" t="s">
        <v>145</v>
      </c>
      <c r="E247">
        <v>17</v>
      </c>
      <c r="H247">
        <v>279</v>
      </c>
      <c r="I247" t="s">
        <v>146</v>
      </c>
      <c r="J247" t="s">
        <v>141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 t="shared" si="123"/>
        <v>17:40:10.992</v>
      </c>
      <c r="T247" t="str">
        <f t="shared" si="124"/>
        <v>17:40:10.592</v>
      </c>
      <c r="U247" t="str">
        <f t="shared" si="100"/>
        <v>A9D612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125</v>
      </c>
      <c r="AG247">
        <v>0</v>
      </c>
      <c r="AH247">
        <v>3</v>
      </c>
      <c r="AI247">
        <v>2</v>
      </c>
      <c r="AJ247">
        <v>0</v>
      </c>
      <c r="AK247" t="s">
        <v>221</v>
      </c>
      <c r="AL247">
        <v>40.560966000000001</v>
      </c>
      <c r="AM247" t="s">
        <v>222</v>
      </c>
      <c r="AN247">
        <v>-75.507574000000005</v>
      </c>
      <c r="AO247">
        <v>100</v>
      </c>
      <c r="AP247">
        <v>300</v>
      </c>
      <c r="AQ247" t="s">
        <v>129</v>
      </c>
      <c r="AR247">
        <v>-50</v>
      </c>
      <c r="AS247">
        <v>-23</v>
      </c>
      <c r="AT247">
        <v>448</v>
      </c>
      <c r="BB247">
        <v>1200</v>
      </c>
      <c r="BC247">
        <v>1</v>
      </c>
      <c r="BD247" t="str">
        <f t="shared" si="101"/>
        <v xml:space="preserve">N7329F  </v>
      </c>
      <c r="BE247">
        <v>1</v>
      </c>
      <c r="BG247">
        <v>0</v>
      </c>
      <c r="BH247">
        <v>0</v>
      </c>
      <c r="BI247">
        <v>0</v>
      </c>
      <c r="BJ247">
        <v>375</v>
      </c>
      <c r="BK247">
        <v>75</v>
      </c>
      <c r="BL247" t="s">
        <v>192</v>
      </c>
      <c r="BM247">
        <v>1</v>
      </c>
      <c r="BN247">
        <v>1</v>
      </c>
      <c r="BO247">
        <v>1</v>
      </c>
      <c r="BP247">
        <v>0</v>
      </c>
      <c r="BS247">
        <v>0</v>
      </c>
      <c r="BT247">
        <v>0</v>
      </c>
      <c r="BU247">
        <v>0</v>
      </c>
      <c r="CE247" t="str">
        <f t="shared" si="125"/>
        <v>17:40:10.996</v>
      </c>
      <c r="CF247">
        <v>995880865</v>
      </c>
      <c r="CS247">
        <v>3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131</v>
      </c>
      <c r="DA247">
        <v>408</v>
      </c>
      <c r="DB247">
        <v>1</v>
      </c>
      <c r="DC247" t="s">
        <v>132</v>
      </c>
      <c r="DD247" t="s">
        <v>133</v>
      </c>
      <c r="DG247">
        <v>10835850</v>
      </c>
      <c r="DI247">
        <v>1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 t="shared" si="122"/>
        <v>09/28/2022 17:40:11.232</v>
      </c>
      <c r="C248" t="str">
        <f t="shared" si="99"/>
        <v>FFDFD3C0</v>
      </c>
      <c r="D248" t="s">
        <v>142</v>
      </c>
      <c r="E248">
        <v>3</v>
      </c>
      <c r="F248">
        <v>1003</v>
      </c>
      <c r="G248" t="s">
        <v>124</v>
      </c>
      <c r="J248" t="s">
        <v>144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 t="shared" si="123"/>
        <v>17:40:10.992</v>
      </c>
      <c r="T248" t="str">
        <f t="shared" si="124"/>
        <v>17:40:10.592</v>
      </c>
      <c r="U248" t="str">
        <f t="shared" si="100"/>
        <v>A9D612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125</v>
      </c>
      <c r="AG248">
        <v>0</v>
      </c>
      <c r="AH248">
        <v>3</v>
      </c>
      <c r="AI248">
        <v>2</v>
      </c>
      <c r="AJ248">
        <v>0</v>
      </c>
      <c r="AK248" t="s">
        <v>221</v>
      </c>
      <c r="AL248">
        <v>40.560966000000001</v>
      </c>
      <c r="AM248" t="s">
        <v>222</v>
      </c>
      <c r="AN248">
        <v>-75.507574000000005</v>
      </c>
      <c r="AO248">
        <v>100</v>
      </c>
      <c r="AP248">
        <v>300</v>
      </c>
      <c r="AQ248" t="s">
        <v>129</v>
      </c>
      <c r="AR248">
        <v>-50</v>
      </c>
      <c r="AS248">
        <v>-23</v>
      </c>
      <c r="AT248">
        <v>448</v>
      </c>
      <c r="BB248">
        <v>1200</v>
      </c>
      <c r="BC248">
        <v>1</v>
      </c>
      <c r="BD248" t="str">
        <f t="shared" si="101"/>
        <v xml:space="preserve">N7329F  </v>
      </c>
      <c r="BE248">
        <v>1</v>
      </c>
      <c r="BG248">
        <v>0</v>
      </c>
      <c r="BH248">
        <v>0</v>
      </c>
      <c r="BI248">
        <v>0</v>
      </c>
      <c r="BJ248">
        <v>375</v>
      </c>
      <c r="BK248">
        <v>75</v>
      </c>
      <c r="BL248" t="s">
        <v>192</v>
      </c>
      <c r="BM248">
        <v>1</v>
      </c>
      <c r="BN248">
        <v>1</v>
      </c>
      <c r="BO248">
        <v>1</v>
      </c>
      <c r="BP248">
        <v>0</v>
      </c>
      <c r="BS248">
        <v>0</v>
      </c>
      <c r="BT248">
        <v>0</v>
      </c>
      <c r="BU248">
        <v>0</v>
      </c>
      <c r="CE248" t="str">
        <f t="shared" si="125"/>
        <v>17:40:10.996</v>
      </c>
      <c r="CF248">
        <v>995880865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5</v>
      </c>
      <c r="CY248">
        <v>7</v>
      </c>
      <c r="CZ248" t="s">
        <v>131</v>
      </c>
      <c r="DA248">
        <v>408</v>
      </c>
      <c r="DB248">
        <v>1</v>
      </c>
      <c r="DC248" t="s">
        <v>132</v>
      </c>
      <c r="DD248" t="s">
        <v>133</v>
      </c>
      <c r="DG248">
        <v>10835850</v>
      </c>
      <c r="DI248">
        <v>1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 t="shared" si="122"/>
        <v>09/28/2022 17:40:11.232</v>
      </c>
      <c r="C249" t="str">
        <f t="shared" si="99"/>
        <v>FFDFD3C0</v>
      </c>
      <c r="D249" t="s">
        <v>145</v>
      </c>
      <c r="E249">
        <v>16</v>
      </c>
      <c r="H249">
        <v>278</v>
      </c>
      <c r="I249" t="s">
        <v>149</v>
      </c>
      <c r="J249" t="s">
        <v>141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 t="shared" si="123"/>
        <v>17:40:10.992</v>
      </c>
      <c r="T249" t="str">
        <f t="shared" si="124"/>
        <v>17:40:10.592</v>
      </c>
      <c r="U249" t="str">
        <f t="shared" si="100"/>
        <v>A9D612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125</v>
      </c>
      <c r="AG249">
        <v>0</v>
      </c>
      <c r="AH249">
        <v>3</v>
      </c>
      <c r="AI249">
        <v>2</v>
      </c>
      <c r="AJ249">
        <v>0</v>
      </c>
      <c r="AK249" t="s">
        <v>221</v>
      </c>
      <c r="AL249">
        <v>40.560966000000001</v>
      </c>
      <c r="AM249" t="s">
        <v>222</v>
      </c>
      <c r="AN249">
        <v>-75.507574000000005</v>
      </c>
      <c r="AO249">
        <v>100</v>
      </c>
      <c r="AP249">
        <v>300</v>
      </c>
      <c r="AQ249" t="s">
        <v>129</v>
      </c>
      <c r="AR249">
        <v>-50</v>
      </c>
      <c r="AS249">
        <v>-23</v>
      </c>
      <c r="AT249">
        <v>448</v>
      </c>
      <c r="BB249">
        <v>1200</v>
      </c>
      <c r="BC249">
        <v>1</v>
      </c>
      <c r="BD249" t="str">
        <f t="shared" si="101"/>
        <v xml:space="preserve">N7329F  </v>
      </c>
      <c r="BE249">
        <v>1</v>
      </c>
      <c r="BG249">
        <v>0</v>
      </c>
      <c r="BH249">
        <v>0</v>
      </c>
      <c r="BI249">
        <v>0</v>
      </c>
      <c r="BJ249">
        <v>375</v>
      </c>
      <c r="BK249">
        <v>75</v>
      </c>
      <c r="BL249" t="s">
        <v>192</v>
      </c>
      <c r="BM249">
        <v>1</v>
      </c>
      <c r="BN249">
        <v>1</v>
      </c>
      <c r="BO249">
        <v>1</v>
      </c>
      <c r="BP249">
        <v>0</v>
      </c>
      <c r="BS249">
        <v>0</v>
      </c>
      <c r="BT249">
        <v>0</v>
      </c>
      <c r="BU249">
        <v>0</v>
      </c>
      <c r="CE249" t="str">
        <f t="shared" si="125"/>
        <v>17:40:10.996</v>
      </c>
      <c r="CF249">
        <v>995880865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5</v>
      </c>
      <c r="CY249">
        <v>7</v>
      </c>
      <c r="CZ249" t="s">
        <v>131</v>
      </c>
      <c r="DA249">
        <v>408</v>
      </c>
      <c r="DB249">
        <v>1</v>
      </c>
      <c r="DC249" t="s">
        <v>132</v>
      </c>
      <c r="DD249" t="s">
        <v>133</v>
      </c>
      <c r="DG249">
        <v>10835850</v>
      </c>
      <c r="DI249">
        <v>1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 t="shared" si="122"/>
        <v>09/28/2022 17:40:11.232</v>
      </c>
      <c r="C250" t="str">
        <f t="shared" si="99"/>
        <v>FFDFD3C0</v>
      </c>
      <c r="D250" t="s">
        <v>139</v>
      </c>
      <c r="E250">
        <v>36</v>
      </c>
      <c r="H250">
        <v>123</v>
      </c>
      <c r="I250" t="s">
        <v>140</v>
      </c>
      <c r="J250" t="s">
        <v>141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 t="shared" si="123"/>
        <v>17:40:10.992</v>
      </c>
      <c r="T250" t="str">
        <f t="shared" si="124"/>
        <v>17:40:10.592</v>
      </c>
      <c r="U250" t="str">
        <f t="shared" si="100"/>
        <v>A9D612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125</v>
      </c>
      <c r="AG250">
        <v>0</v>
      </c>
      <c r="AH250">
        <v>3</v>
      </c>
      <c r="AI250">
        <v>2</v>
      </c>
      <c r="AJ250">
        <v>0</v>
      </c>
      <c r="AK250" t="s">
        <v>221</v>
      </c>
      <c r="AL250">
        <v>40.560966000000001</v>
      </c>
      <c r="AM250" t="s">
        <v>222</v>
      </c>
      <c r="AN250">
        <v>-75.507574000000005</v>
      </c>
      <c r="AO250">
        <v>100</v>
      </c>
      <c r="AP250">
        <v>300</v>
      </c>
      <c r="AQ250" t="s">
        <v>129</v>
      </c>
      <c r="AR250">
        <v>-50</v>
      </c>
      <c r="AS250">
        <v>-23</v>
      </c>
      <c r="AT250">
        <v>448</v>
      </c>
      <c r="BB250">
        <v>1200</v>
      </c>
      <c r="BC250">
        <v>1</v>
      </c>
      <c r="BD250" t="str">
        <f t="shared" si="101"/>
        <v xml:space="preserve">N7329F  </v>
      </c>
      <c r="BE250">
        <v>1</v>
      </c>
      <c r="BG250">
        <v>0</v>
      </c>
      <c r="BH250">
        <v>0</v>
      </c>
      <c r="BI250">
        <v>0</v>
      </c>
      <c r="BJ250">
        <v>375</v>
      </c>
      <c r="BK250">
        <v>75</v>
      </c>
      <c r="BL250" t="s">
        <v>192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 t="shared" si="125"/>
        <v>17:40:10.996</v>
      </c>
      <c r="CF250">
        <v>995880865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131</v>
      </c>
      <c r="DA250">
        <v>408</v>
      </c>
      <c r="DB250">
        <v>1</v>
      </c>
      <c r="DC250" t="s">
        <v>132</v>
      </c>
      <c r="DD250" t="s">
        <v>133</v>
      </c>
      <c r="DG250">
        <v>10835850</v>
      </c>
      <c r="DI250">
        <v>1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 t="shared" si="122"/>
        <v>09/28/2022 17:40:11.232</v>
      </c>
      <c r="C251" t="str">
        <f t="shared" si="99"/>
        <v>FFDFD3C0</v>
      </c>
      <c r="D251" t="s">
        <v>147</v>
      </c>
      <c r="E251">
        <v>38</v>
      </c>
      <c r="J251" t="s">
        <v>148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si="123"/>
        <v>17:40:10.992</v>
      </c>
      <c r="T251" t="str">
        <f t="shared" si="124"/>
        <v>17:40:10.592</v>
      </c>
      <c r="U251" t="str">
        <f t="shared" si="100"/>
        <v>A9D612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125</v>
      </c>
      <c r="AG251">
        <v>0</v>
      </c>
      <c r="AH251">
        <v>3</v>
      </c>
      <c r="AI251">
        <v>2</v>
      </c>
      <c r="AJ251">
        <v>0</v>
      </c>
      <c r="AK251" t="s">
        <v>221</v>
      </c>
      <c r="AL251">
        <v>40.560966000000001</v>
      </c>
      <c r="AM251" t="s">
        <v>222</v>
      </c>
      <c r="AN251">
        <v>-75.507574000000005</v>
      </c>
      <c r="AO251">
        <v>100</v>
      </c>
      <c r="AP251">
        <v>300</v>
      </c>
      <c r="AQ251" t="s">
        <v>129</v>
      </c>
      <c r="AR251">
        <v>-50</v>
      </c>
      <c r="AS251">
        <v>-23</v>
      </c>
      <c r="AT251">
        <v>448</v>
      </c>
      <c r="BB251">
        <v>1200</v>
      </c>
      <c r="BC251">
        <v>1</v>
      </c>
      <c r="BD251" t="str">
        <f t="shared" si="101"/>
        <v xml:space="preserve">N7329F  </v>
      </c>
      <c r="BE251">
        <v>1</v>
      </c>
      <c r="BG251">
        <v>0</v>
      </c>
      <c r="BH251">
        <v>0</v>
      </c>
      <c r="BI251">
        <v>0</v>
      </c>
      <c r="BJ251">
        <v>375</v>
      </c>
      <c r="BK251">
        <v>75</v>
      </c>
      <c r="BL251" t="s">
        <v>192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 t="shared" si="125"/>
        <v>17:40:10.996</v>
      </c>
      <c r="CF251">
        <v>995880865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5</v>
      </c>
      <c r="CY251">
        <v>7</v>
      </c>
      <c r="CZ251" t="s">
        <v>131</v>
      </c>
      <c r="DA251">
        <v>408</v>
      </c>
      <c r="DB251">
        <v>1</v>
      </c>
      <c r="DC251" t="s">
        <v>132</v>
      </c>
      <c r="DD251" t="s">
        <v>133</v>
      </c>
      <c r="DG251">
        <v>10835850</v>
      </c>
      <c r="DI251">
        <v>1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3">
      <c r="A252" t="str">
        <f>"09/28/2022 17:40:11.263"</f>
        <v>09/28/2022 17:40:11.263</v>
      </c>
      <c r="C252" t="str">
        <f t="shared" si="99"/>
        <v>FFDFD3C0</v>
      </c>
      <c r="D252" t="s">
        <v>134</v>
      </c>
      <c r="E252">
        <v>1</v>
      </c>
      <c r="F252">
        <v>3001</v>
      </c>
      <c r="G252" t="s">
        <v>135</v>
      </c>
      <c r="J252" t="s">
        <v>136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123"/>
        <v>17:40:10.992</v>
      </c>
      <c r="T252" t="str">
        <f t="shared" si="124"/>
        <v>17:40:10.592</v>
      </c>
      <c r="U252" t="str">
        <f t="shared" si="100"/>
        <v>A9D612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125</v>
      </c>
      <c r="AG252">
        <v>0</v>
      </c>
      <c r="AH252">
        <v>3</v>
      </c>
      <c r="AI252">
        <v>2</v>
      </c>
      <c r="AJ252">
        <v>0</v>
      </c>
      <c r="AK252" t="s">
        <v>221</v>
      </c>
      <c r="AL252">
        <v>40.560966000000001</v>
      </c>
      <c r="AM252" t="s">
        <v>222</v>
      </c>
      <c r="AN252">
        <v>-75.507574000000005</v>
      </c>
      <c r="AO252">
        <v>100</v>
      </c>
      <c r="AP252">
        <v>300</v>
      </c>
      <c r="AQ252" t="s">
        <v>129</v>
      </c>
      <c r="AR252">
        <v>-50</v>
      </c>
      <c r="AS252">
        <v>-23</v>
      </c>
      <c r="AT252">
        <v>448</v>
      </c>
      <c r="BB252">
        <v>1200</v>
      </c>
      <c r="BC252">
        <v>1</v>
      </c>
      <c r="BD252" t="str">
        <f t="shared" si="101"/>
        <v xml:space="preserve">N7329F  </v>
      </c>
      <c r="BE252">
        <v>1</v>
      </c>
      <c r="BG252">
        <v>0</v>
      </c>
      <c r="BH252">
        <v>0</v>
      </c>
      <c r="BI252">
        <v>0</v>
      </c>
      <c r="BJ252">
        <v>375</v>
      </c>
      <c r="BK252">
        <v>75</v>
      </c>
      <c r="BL252" t="s">
        <v>192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 t="shared" si="125"/>
        <v>17:40:10.996</v>
      </c>
      <c r="CF252">
        <v>995880865</v>
      </c>
      <c r="CS252">
        <v>3</v>
      </c>
      <c r="CT252">
        <v>2</v>
      </c>
      <c r="CU252">
        <v>0</v>
      </c>
      <c r="CV252">
        <v>2</v>
      </c>
      <c r="CW252">
        <v>0</v>
      </c>
      <c r="CX252">
        <v>5</v>
      </c>
      <c r="CY252">
        <v>7</v>
      </c>
      <c r="CZ252" t="s">
        <v>131</v>
      </c>
      <c r="DA252">
        <v>408</v>
      </c>
      <c r="DB252">
        <v>1</v>
      </c>
      <c r="DC252" t="s">
        <v>132</v>
      </c>
      <c r="DD252" t="s">
        <v>133</v>
      </c>
      <c r="DG252">
        <v>10835850</v>
      </c>
      <c r="DI252">
        <v>1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3">
      <c r="A253" t="str">
        <f t="shared" ref="A253:A259" si="126">"09/28/2022 17:40:12.075"</f>
        <v>09/28/2022 17:40:12.075</v>
      </c>
      <c r="C253" t="str">
        <f t="shared" si="99"/>
        <v>FFDFD3C0</v>
      </c>
      <c r="D253" t="s">
        <v>147</v>
      </c>
      <c r="E253">
        <v>38</v>
      </c>
      <c r="J253" t="s">
        <v>148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ref="S253:S259" si="127">"17:40:11.828"</f>
        <v>17:40:11.828</v>
      </c>
      <c r="T253" t="str">
        <f t="shared" ref="T253:T259" si="128">"17:40:11.428"</f>
        <v>17:40:11.428</v>
      </c>
      <c r="U253" t="str">
        <f t="shared" si="100"/>
        <v>A9D612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125</v>
      </c>
      <c r="AG253">
        <v>0</v>
      </c>
      <c r="AH253">
        <v>3</v>
      </c>
      <c r="AI253">
        <v>2</v>
      </c>
      <c r="AJ253">
        <v>0</v>
      </c>
      <c r="AK253" t="s">
        <v>223</v>
      </c>
      <c r="AL253">
        <v>40.560879999999997</v>
      </c>
      <c r="AM253" t="s">
        <v>224</v>
      </c>
      <c r="AN253">
        <v>-75.507852999999997</v>
      </c>
      <c r="AO253">
        <v>100</v>
      </c>
      <c r="AP253">
        <v>300</v>
      </c>
      <c r="AQ253" t="s">
        <v>129</v>
      </c>
      <c r="AR253">
        <v>-48</v>
      </c>
      <c r="AS253">
        <v>-26</v>
      </c>
      <c r="AT253">
        <v>512</v>
      </c>
      <c r="BB253">
        <v>1200</v>
      </c>
      <c r="BC253">
        <v>1</v>
      </c>
      <c r="BD253" t="str">
        <f t="shared" si="101"/>
        <v xml:space="preserve">N7329F  </v>
      </c>
      <c r="BE253">
        <v>1</v>
      </c>
      <c r="BG253">
        <v>0</v>
      </c>
      <c r="BH253">
        <v>0</v>
      </c>
      <c r="BI253">
        <v>0</v>
      </c>
      <c r="BJ253">
        <v>375</v>
      </c>
      <c r="BK253">
        <v>75</v>
      </c>
      <c r="BL253" t="s">
        <v>192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 t="shared" ref="CE253:CE259" si="129">"17:40:11.828"</f>
        <v>17:40:11.828</v>
      </c>
      <c r="CF253">
        <v>828198850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6</v>
      </c>
      <c r="CY253">
        <v>7</v>
      </c>
      <c r="CZ253" t="s">
        <v>131</v>
      </c>
      <c r="DA253">
        <v>408</v>
      </c>
      <c r="DB253">
        <v>0</v>
      </c>
      <c r="DC253" t="s">
        <v>132</v>
      </c>
      <c r="DD253" t="s">
        <v>133</v>
      </c>
      <c r="DG253">
        <v>1485587</v>
      </c>
      <c r="DI253">
        <v>1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3">
      <c r="A254" t="str">
        <f t="shared" si="126"/>
        <v>09/28/2022 17:40:12.075</v>
      </c>
      <c r="C254" t="str">
        <f t="shared" si="99"/>
        <v>FFDFD3C0</v>
      </c>
      <c r="D254" t="s">
        <v>134</v>
      </c>
      <c r="E254">
        <v>1</v>
      </c>
      <c r="F254">
        <v>3001</v>
      </c>
      <c r="G254" t="s">
        <v>135</v>
      </c>
      <c r="J254" t="s">
        <v>136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127"/>
        <v>17:40:11.828</v>
      </c>
      <c r="T254" t="str">
        <f t="shared" si="128"/>
        <v>17:40:11.428</v>
      </c>
      <c r="U254" t="str">
        <f t="shared" si="100"/>
        <v>A9D612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125</v>
      </c>
      <c r="AG254">
        <v>0</v>
      </c>
      <c r="AH254">
        <v>3</v>
      </c>
      <c r="AI254">
        <v>2</v>
      </c>
      <c r="AJ254">
        <v>0</v>
      </c>
      <c r="AK254" t="s">
        <v>223</v>
      </c>
      <c r="AL254">
        <v>40.560879999999997</v>
      </c>
      <c r="AM254" t="s">
        <v>224</v>
      </c>
      <c r="AN254">
        <v>-75.507852999999997</v>
      </c>
      <c r="AO254">
        <v>100</v>
      </c>
      <c r="AP254">
        <v>300</v>
      </c>
      <c r="AQ254" t="s">
        <v>129</v>
      </c>
      <c r="AR254">
        <v>-48</v>
      </c>
      <c r="AS254">
        <v>-26</v>
      </c>
      <c r="AT254">
        <v>512</v>
      </c>
      <c r="BB254">
        <v>1200</v>
      </c>
      <c r="BC254">
        <v>1</v>
      </c>
      <c r="BD254" t="str">
        <f t="shared" si="101"/>
        <v xml:space="preserve">N7329F  </v>
      </c>
      <c r="BE254">
        <v>1</v>
      </c>
      <c r="BG254">
        <v>0</v>
      </c>
      <c r="BH254">
        <v>0</v>
      </c>
      <c r="BI254">
        <v>0</v>
      </c>
      <c r="BJ254">
        <v>375</v>
      </c>
      <c r="BK254">
        <v>75</v>
      </c>
      <c r="BL254" t="s">
        <v>192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 t="shared" si="129"/>
        <v>17:40:11.828</v>
      </c>
      <c r="CF254">
        <v>828198850</v>
      </c>
      <c r="CS254">
        <v>3</v>
      </c>
      <c r="CT254">
        <v>2</v>
      </c>
      <c r="CU254">
        <v>0</v>
      </c>
      <c r="CV254">
        <v>2</v>
      </c>
      <c r="CW254">
        <v>0</v>
      </c>
      <c r="CX254">
        <v>6</v>
      </c>
      <c r="CY254">
        <v>7</v>
      </c>
      <c r="CZ254" t="s">
        <v>131</v>
      </c>
      <c r="DA254">
        <v>408</v>
      </c>
      <c r="DB254">
        <v>0</v>
      </c>
      <c r="DC254" t="s">
        <v>132</v>
      </c>
      <c r="DD254" t="s">
        <v>133</v>
      </c>
      <c r="DG254">
        <v>1485587</v>
      </c>
      <c r="DI254">
        <v>1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3">
      <c r="A255" t="str">
        <f t="shared" si="126"/>
        <v>09/28/2022 17:40:12.075</v>
      </c>
      <c r="C255" t="str">
        <f t="shared" si="99"/>
        <v>FFDFD3C0</v>
      </c>
      <c r="D255" t="s">
        <v>145</v>
      </c>
      <c r="E255">
        <v>17</v>
      </c>
      <c r="H255">
        <v>279</v>
      </c>
      <c r="I255" t="s">
        <v>146</v>
      </c>
      <c r="J255" t="s">
        <v>141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127"/>
        <v>17:40:11.828</v>
      </c>
      <c r="T255" t="str">
        <f t="shared" si="128"/>
        <v>17:40:11.428</v>
      </c>
      <c r="U255" t="str">
        <f t="shared" si="100"/>
        <v>A9D612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125</v>
      </c>
      <c r="AG255">
        <v>0</v>
      </c>
      <c r="AH255">
        <v>3</v>
      </c>
      <c r="AI255">
        <v>2</v>
      </c>
      <c r="AJ255">
        <v>0</v>
      </c>
      <c r="AK255" t="s">
        <v>223</v>
      </c>
      <c r="AL255">
        <v>40.560879999999997</v>
      </c>
      <c r="AM255" t="s">
        <v>224</v>
      </c>
      <c r="AN255">
        <v>-75.507852999999997</v>
      </c>
      <c r="AO255">
        <v>100</v>
      </c>
      <c r="AP255">
        <v>300</v>
      </c>
      <c r="AQ255" t="s">
        <v>129</v>
      </c>
      <c r="AR255">
        <v>-48</v>
      </c>
      <c r="AS255">
        <v>-26</v>
      </c>
      <c r="AT255">
        <v>512</v>
      </c>
      <c r="BB255">
        <v>1200</v>
      </c>
      <c r="BC255">
        <v>1</v>
      </c>
      <c r="BD255" t="str">
        <f t="shared" si="101"/>
        <v xml:space="preserve">N7329F  </v>
      </c>
      <c r="BE255">
        <v>1</v>
      </c>
      <c r="BG255">
        <v>0</v>
      </c>
      <c r="BH255">
        <v>0</v>
      </c>
      <c r="BI255">
        <v>0</v>
      </c>
      <c r="BJ255">
        <v>375</v>
      </c>
      <c r="BK255">
        <v>75</v>
      </c>
      <c r="BL255" t="s">
        <v>192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 t="shared" si="129"/>
        <v>17:40:11.828</v>
      </c>
      <c r="CF255">
        <v>828198850</v>
      </c>
      <c r="CS255">
        <v>3</v>
      </c>
      <c r="CT255">
        <v>2</v>
      </c>
      <c r="CU255">
        <v>0</v>
      </c>
      <c r="CV255">
        <v>2</v>
      </c>
      <c r="CW255">
        <v>0</v>
      </c>
      <c r="CX255">
        <v>6</v>
      </c>
      <c r="CY255">
        <v>7</v>
      </c>
      <c r="CZ255" t="s">
        <v>131</v>
      </c>
      <c r="DA255">
        <v>408</v>
      </c>
      <c r="DB255">
        <v>0</v>
      </c>
      <c r="DC255" t="s">
        <v>132</v>
      </c>
      <c r="DD255" t="s">
        <v>133</v>
      </c>
      <c r="DG255">
        <v>1485587</v>
      </c>
      <c r="DI255">
        <v>1</v>
      </c>
      <c r="DJ255">
        <v>0</v>
      </c>
      <c r="DK255">
        <v>1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3">
      <c r="A256" t="str">
        <f t="shared" si="126"/>
        <v>09/28/2022 17:40:12.075</v>
      </c>
      <c r="C256" t="str">
        <f t="shared" si="99"/>
        <v>FFDFD3C0</v>
      </c>
      <c r="D256" t="s">
        <v>142</v>
      </c>
      <c r="E256">
        <v>4</v>
      </c>
      <c r="F256">
        <v>1004</v>
      </c>
      <c r="G256" t="s">
        <v>143</v>
      </c>
      <c r="J256" t="s">
        <v>144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127"/>
        <v>17:40:11.828</v>
      </c>
      <c r="T256" t="str">
        <f t="shared" si="128"/>
        <v>17:40:11.428</v>
      </c>
      <c r="U256" t="str">
        <f t="shared" si="100"/>
        <v>A9D612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125</v>
      </c>
      <c r="AG256">
        <v>0</v>
      </c>
      <c r="AH256">
        <v>3</v>
      </c>
      <c r="AI256">
        <v>2</v>
      </c>
      <c r="AJ256">
        <v>0</v>
      </c>
      <c r="AK256" t="s">
        <v>223</v>
      </c>
      <c r="AL256">
        <v>40.560879999999997</v>
      </c>
      <c r="AM256" t="s">
        <v>224</v>
      </c>
      <c r="AN256">
        <v>-75.507852999999997</v>
      </c>
      <c r="AO256">
        <v>100</v>
      </c>
      <c r="AP256">
        <v>300</v>
      </c>
      <c r="AQ256" t="s">
        <v>129</v>
      </c>
      <c r="AR256">
        <v>-48</v>
      </c>
      <c r="AS256">
        <v>-26</v>
      </c>
      <c r="AT256">
        <v>512</v>
      </c>
      <c r="BB256">
        <v>1200</v>
      </c>
      <c r="BC256">
        <v>1</v>
      </c>
      <c r="BD256" t="str">
        <f t="shared" si="101"/>
        <v xml:space="preserve">N7329F  </v>
      </c>
      <c r="BE256">
        <v>1</v>
      </c>
      <c r="BG256">
        <v>0</v>
      </c>
      <c r="BH256">
        <v>0</v>
      </c>
      <c r="BI256">
        <v>0</v>
      </c>
      <c r="BJ256">
        <v>375</v>
      </c>
      <c r="BK256">
        <v>75</v>
      </c>
      <c r="BL256" t="s">
        <v>192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 t="shared" si="129"/>
        <v>17:40:11.828</v>
      </c>
      <c r="CF256">
        <v>828198850</v>
      </c>
      <c r="CS256">
        <v>3</v>
      </c>
      <c r="CT256">
        <v>2</v>
      </c>
      <c r="CU256">
        <v>0</v>
      </c>
      <c r="CV256">
        <v>2</v>
      </c>
      <c r="CW256">
        <v>0</v>
      </c>
      <c r="CX256">
        <v>6</v>
      </c>
      <c r="CY256">
        <v>7</v>
      </c>
      <c r="CZ256" t="s">
        <v>131</v>
      </c>
      <c r="DA256">
        <v>408</v>
      </c>
      <c r="DB256">
        <v>0</v>
      </c>
      <c r="DC256" t="s">
        <v>132</v>
      </c>
      <c r="DD256" t="s">
        <v>133</v>
      </c>
      <c r="DG256">
        <v>1485587</v>
      </c>
      <c r="DI256">
        <v>1</v>
      </c>
      <c r="DJ256">
        <v>0</v>
      </c>
      <c r="DK256">
        <v>1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 t="shared" si="126"/>
        <v>09/28/2022 17:40:12.075</v>
      </c>
      <c r="C257" t="str">
        <f t="shared" si="99"/>
        <v>FFDFD3C0</v>
      </c>
      <c r="D257" t="s">
        <v>142</v>
      </c>
      <c r="E257">
        <v>3</v>
      </c>
      <c r="F257">
        <v>1003</v>
      </c>
      <c r="G257" t="s">
        <v>124</v>
      </c>
      <c r="J257" t="s">
        <v>144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127"/>
        <v>17:40:11.828</v>
      </c>
      <c r="T257" t="str">
        <f t="shared" si="128"/>
        <v>17:40:11.428</v>
      </c>
      <c r="U257" t="str">
        <f t="shared" si="100"/>
        <v>A9D612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125</v>
      </c>
      <c r="AG257">
        <v>0</v>
      </c>
      <c r="AH257">
        <v>3</v>
      </c>
      <c r="AI257">
        <v>2</v>
      </c>
      <c r="AJ257">
        <v>0</v>
      </c>
      <c r="AK257" t="s">
        <v>223</v>
      </c>
      <c r="AL257">
        <v>40.560879999999997</v>
      </c>
      <c r="AM257" t="s">
        <v>224</v>
      </c>
      <c r="AN257">
        <v>-75.507852999999997</v>
      </c>
      <c r="AO257">
        <v>100</v>
      </c>
      <c r="AP257">
        <v>300</v>
      </c>
      <c r="AQ257" t="s">
        <v>129</v>
      </c>
      <c r="AR257">
        <v>-48</v>
      </c>
      <c r="AS257">
        <v>-26</v>
      </c>
      <c r="AT257">
        <v>512</v>
      </c>
      <c r="BB257">
        <v>1200</v>
      </c>
      <c r="BC257">
        <v>1</v>
      </c>
      <c r="BD257" t="str">
        <f t="shared" si="101"/>
        <v xml:space="preserve">N7329F  </v>
      </c>
      <c r="BE257">
        <v>1</v>
      </c>
      <c r="BG257">
        <v>0</v>
      </c>
      <c r="BH257">
        <v>0</v>
      </c>
      <c r="BI257">
        <v>0</v>
      </c>
      <c r="BJ257">
        <v>375</v>
      </c>
      <c r="BK257">
        <v>75</v>
      </c>
      <c r="BL257" t="s">
        <v>192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 t="shared" si="129"/>
        <v>17:40:11.828</v>
      </c>
      <c r="CF257">
        <v>828198850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6</v>
      </c>
      <c r="CY257">
        <v>7</v>
      </c>
      <c r="CZ257" t="s">
        <v>131</v>
      </c>
      <c r="DA257">
        <v>408</v>
      </c>
      <c r="DB257">
        <v>0</v>
      </c>
      <c r="DC257" t="s">
        <v>132</v>
      </c>
      <c r="DD257" t="s">
        <v>133</v>
      </c>
      <c r="DG257">
        <v>1485587</v>
      </c>
      <c r="DI257">
        <v>1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 t="shared" si="126"/>
        <v>09/28/2022 17:40:12.075</v>
      </c>
      <c r="C258" t="str">
        <f t="shared" ref="C258:C301" si="130">"FFDFD3C0"</f>
        <v>FFDFD3C0</v>
      </c>
      <c r="D258" t="s">
        <v>145</v>
      </c>
      <c r="E258">
        <v>16</v>
      </c>
      <c r="H258">
        <v>278</v>
      </c>
      <c r="I258" t="s">
        <v>149</v>
      </c>
      <c r="J258" t="s">
        <v>141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si="127"/>
        <v>17:40:11.828</v>
      </c>
      <c r="T258" t="str">
        <f t="shared" si="128"/>
        <v>17:40:11.428</v>
      </c>
      <c r="U258" t="str">
        <f t="shared" ref="U258:U301" si="131">"A9D612"</f>
        <v>A9D612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125</v>
      </c>
      <c r="AG258">
        <v>0</v>
      </c>
      <c r="AH258">
        <v>3</v>
      </c>
      <c r="AI258">
        <v>2</v>
      </c>
      <c r="AJ258">
        <v>0</v>
      </c>
      <c r="AK258" t="s">
        <v>223</v>
      </c>
      <c r="AL258">
        <v>40.560879999999997</v>
      </c>
      <c r="AM258" t="s">
        <v>224</v>
      </c>
      <c r="AN258">
        <v>-75.507852999999997</v>
      </c>
      <c r="AO258">
        <v>100</v>
      </c>
      <c r="AP258">
        <v>300</v>
      </c>
      <c r="AQ258" t="s">
        <v>129</v>
      </c>
      <c r="AR258">
        <v>-48</v>
      </c>
      <c r="AS258">
        <v>-26</v>
      </c>
      <c r="AT258">
        <v>512</v>
      </c>
      <c r="BB258">
        <v>1200</v>
      </c>
      <c r="BC258">
        <v>1</v>
      </c>
      <c r="BD258" t="str">
        <f t="shared" ref="BD258:BD301" si="132">"N7329F  "</f>
        <v xml:space="preserve">N7329F  </v>
      </c>
      <c r="BE258">
        <v>1</v>
      </c>
      <c r="BG258">
        <v>0</v>
      </c>
      <c r="BH258">
        <v>0</v>
      </c>
      <c r="BI258">
        <v>0</v>
      </c>
      <c r="BJ258">
        <v>375</v>
      </c>
      <c r="BK258">
        <v>75</v>
      </c>
      <c r="BL258" t="s">
        <v>192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 t="shared" si="129"/>
        <v>17:40:11.828</v>
      </c>
      <c r="CF258">
        <v>828198850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6</v>
      </c>
      <c r="CY258">
        <v>7</v>
      </c>
      <c r="CZ258" t="s">
        <v>131</v>
      </c>
      <c r="DA258">
        <v>408</v>
      </c>
      <c r="DB258">
        <v>0</v>
      </c>
      <c r="DC258" t="s">
        <v>132</v>
      </c>
      <c r="DD258" t="s">
        <v>133</v>
      </c>
      <c r="DG258">
        <v>1485587</v>
      </c>
      <c r="DI258">
        <v>1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 t="shared" si="126"/>
        <v>09/28/2022 17:40:12.075</v>
      </c>
      <c r="C259" t="str">
        <f t="shared" si="130"/>
        <v>FFDFD3C0</v>
      </c>
      <c r="D259" t="s">
        <v>139</v>
      </c>
      <c r="E259">
        <v>36</v>
      </c>
      <c r="H259">
        <v>123</v>
      </c>
      <c r="I259" t="s">
        <v>140</v>
      </c>
      <c r="J259" t="s">
        <v>141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127"/>
        <v>17:40:11.828</v>
      </c>
      <c r="T259" t="str">
        <f t="shared" si="128"/>
        <v>17:40:11.428</v>
      </c>
      <c r="U259" t="str">
        <f t="shared" si="131"/>
        <v>A9D612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125</v>
      </c>
      <c r="AG259">
        <v>0</v>
      </c>
      <c r="AH259">
        <v>3</v>
      </c>
      <c r="AI259">
        <v>2</v>
      </c>
      <c r="AJ259">
        <v>0</v>
      </c>
      <c r="AK259" t="s">
        <v>223</v>
      </c>
      <c r="AL259">
        <v>40.560879999999997</v>
      </c>
      <c r="AM259" t="s">
        <v>224</v>
      </c>
      <c r="AN259">
        <v>-75.507852999999997</v>
      </c>
      <c r="AO259">
        <v>100</v>
      </c>
      <c r="AP259">
        <v>300</v>
      </c>
      <c r="AQ259" t="s">
        <v>129</v>
      </c>
      <c r="AR259">
        <v>-48</v>
      </c>
      <c r="AS259">
        <v>-26</v>
      </c>
      <c r="AT259">
        <v>512</v>
      </c>
      <c r="BB259">
        <v>1200</v>
      </c>
      <c r="BC259">
        <v>1</v>
      </c>
      <c r="BD259" t="str">
        <f t="shared" si="132"/>
        <v xml:space="preserve">N7329F  </v>
      </c>
      <c r="BE259">
        <v>1</v>
      </c>
      <c r="BG259">
        <v>0</v>
      </c>
      <c r="BH259">
        <v>0</v>
      </c>
      <c r="BI259">
        <v>0</v>
      </c>
      <c r="BJ259">
        <v>375</v>
      </c>
      <c r="BK259">
        <v>75</v>
      </c>
      <c r="BL259" t="s">
        <v>192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 t="shared" si="129"/>
        <v>17:40:11.828</v>
      </c>
      <c r="CF259">
        <v>828198850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6</v>
      </c>
      <c r="CY259">
        <v>7</v>
      </c>
      <c r="CZ259" t="s">
        <v>131</v>
      </c>
      <c r="DA259">
        <v>408</v>
      </c>
      <c r="DB259">
        <v>0</v>
      </c>
      <c r="DC259" t="s">
        <v>132</v>
      </c>
      <c r="DD259" t="s">
        <v>133</v>
      </c>
      <c r="DG259">
        <v>1485587</v>
      </c>
      <c r="DI259">
        <v>1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 t="shared" ref="A260:A266" si="133">"09/28/2022 17:40:13.061"</f>
        <v>09/28/2022 17:40:13.061</v>
      </c>
      <c r="C260" t="str">
        <f t="shared" si="130"/>
        <v>FFDFD3C0</v>
      </c>
      <c r="D260" t="s">
        <v>145</v>
      </c>
      <c r="E260">
        <v>16</v>
      </c>
      <c r="H260">
        <v>278</v>
      </c>
      <c r="I260" t="s">
        <v>149</v>
      </c>
      <c r="J260" t="s">
        <v>141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ref="S260:S266" si="134">"17:40:12.766"</f>
        <v>17:40:12.766</v>
      </c>
      <c r="T260" t="str">
        <f t="shared" ref="T260:T266" si="135">"17:40:12.366"</f>
        <v>17:40:12.366</v>
      </c>
      <c r="U260" t="str">
        <f t="shared" si="131"/>
        <v>A9D612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125</v>
      </c>
      <c r="AG260">
        <v>0</v>
      </c>
      <c r="AH260">
        <v>3</v>
      </c>
      <c r="AI260">
        <v>2</v>
      </c>
      <c r="AJ260">
        <v>0</v>
      </c>
      <c r="AK260" t="s">
        <v>225</v>
      </c>
      <c r="AL260">
        <v>40.560751000000003</v>
      </c>
      <c r="AM260" t="s">
        <v>226</v>
      </c>
      <c r="AN260">
        <v>-75.508045999999993</v>
      </c>
      <c r="AO260">
        <v>100</v>
      </c>
      <c r="AP260">
        <v>300</v>
      </c>
      <c r="AQ260" t="s">
        <v>129</v>
      </c>
      <c r="AR260">
        <v>-44</v>
      </c>
      <c r="AS260">
        <v>-31</v>
      </c>
      <c r="AT260">
        <v>384</v>
      </c>
      <c r="BB260">
        <v>1200</v>
      </c>
      <c r="BC260">
        <v>1</v>
      </c>
      <c r="BD260" t="str">
        <f t="shared" si="132"/>
        <v xml:space="preserve">N7329F  </v>
      </c>
      <c r="BE260">
        <v>1</v>
      </c>
      <c r="BG260">
        <v>0</v>
      </c>
      <c r="BH260">
        <v>0</v>
      </c>
      <c r="BI260">
        <v>0</v>
      </c>
      <c r="BJ260">
        <v>375</v>
      </c>
      <c r="BK260">
        <v>75</v>
      </c>
      <c r="BL260" t="s">
        <v>192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 t="shared" ref="CE260:CE266" si="136">"17:40:12.767"</f>
        <v>17:40:12.767</v>
      </c>
      <c r="CF260">
        <v>767014156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6</v>
      </c>
      <c r="CY260">
        <v>7</v>
      </c>
      <c r="CZ260" t="s">
        <v>131</v>
      </c>
      <c r="DA260">
        <v>408</v>
      </c>
      <c r="DB260">
        <v>1</v>
      </c>
      <c r="DC260" t="s">
        <v>132</v>
      </c>
      <c r="DD260" t="s">
        <v>133</v>
      </c>
      <c r="DG260">
        <v>10838518</v>
      </c>
      <c r="DI260">
        <v>1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 t="shared" si="133"/>
        <v>09/28/2022 17:40:13.061</v>
      </c>
      <c r="C261" t="str">
        <f t="shared" si="130"/>
        <v>FFDFD3C0</v>
      </c>
      <c r="D261" t="s">
        <v>139</v>
      </c>
      <c r="E261">
        <v>36</v>
      </c>
      <c r="H261">
        <v>123</v>
      </c>
      <c r="I261" t="s">
        <v>140</v>
      </c>
      <c r="J261" t="s">
        <v>141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134"/>
        <v>17:40:12.766</v>
      </c>
      <c r="T261" t="str">
        <f t="shared" si="135"/>
        <v>17:40:12.366</v>
      </c>
      <c r="U261" t="str">
        <f t="shared" si="131"/>
        <v>A9D612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125</v>
      </c>
      <c r="AG261">
        <v>0</v>
      </c>
      <c r="AH261">
        <v>3</v>
      </c>
      <c r="AI261">
        <v>2</v>
      </c>
      <c r="AJ261">
        <v>0</v>
      </c>
      <c r="AK261" t="s">
        <v>225</v>
      </c>
      <c r="AL261">
        <v>40.560751000000003</v>
      </c>
      <c r="AM261" t="s">
        <v>226</v>
      </c>
      <c r="AN261">
        <v>-75.508045999999993</v>
      </c>
      <c r="AO261">
        <v>100</v>
      </c>
      <c r="AP261">
        <v>300</v>
      </c>
      <c r="AQ261" t="s">
        <v>129</v>
      </c>
      <c r="AR261">
        <v>-44</v>
      </c>
      <c r="AS261">
        <v>-31</v>
      </c>
      <c r="AT261">
        <v>384</v>
      </c>
      <c r="BB261">
        <v>1200</v>
      </c>
      <c r="BC261">
        <v>1</v>
      </c>
      <c r="BD261" t="str">
        <f t="shared" si="132"/>
        <v xml:space="preserve">N7329F  </v>
      </c>
      <c r="BE261">
        <v>1</v>
      </c>
      <c r="BG261">
        <v>0</v>
      </c>
      <c r="BH261">
        <v>0</v>
      </c>
      <c r="BI261">
        <v>0</v>
      </c>
      <c r="BJ261">
        <v>375</v>
      </c>
      <c r="BK261">
        <v>75</v>
      </c>
      <c r="BL261" t="s">
        <v>192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 t="shared" si="136"/>
        <v>17:40:12.767</v>
      </c>
      <c r="CF261">
        <v>767014156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408</v>
      </c>
      <c r="DB261">
        <v>1</v>
      </c>
      <c r="DC261" t="s">
        <v>132</v>
      </c>
      <c r="DD261" t="s">
        <v>133</v>
      </c>
      <c r="DG261">
        <v>10838518</v>
      </c>
      <c r="DI261">
        <v>1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 t="shared" si="133"/>
        <v>09/28/2022 17:40:13.061</v>
      </c>
      <c r="C262" t="str">
        <f t="shared" si="130"/>
        <v>FFDFD3C0</v>
      </c>
      <c r="D262" t="s">
        <v>147</v>
      </c>
      <c r="E262">
        <v>38</v>
      </c>
      <c r="J262" t="s">
        <v>148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 t="shared" si="134"/>
        <v>17:40:12.766</v>
      </c>
      <c r="T262" t="str">
        <f t="shared" si="135"/>
        <v>17:40:12.366</v>
      </c>
      <c r="U262" t="str">
        <f t="shared" si="131"/>
        <v>A9D612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125</v>
      </c>
      <c r="AG262">
        <v>0</v>
      </c>
      <c r="AH262">
        <v>3</v>
      </c>
      <c r="AI262">
        <v>2</v>
      </c>
      <c r="AJ262">
        <v>0</v>
      </c>
      <c r="AK262" t="s">
        <v>225</v>
      </c>
      <c r="AL262">
        <v>40.560751000000003</v>
      </c>
      <c r="AM262" t="s">
        <v>226</v>
      </c>
      <c r="AN262">
        <v>-75.508045999999993</v>
      </c>
      <c r="AO262">
        <v>100</v>
      </c>
      <c r="AP262">
        <v>300</v>
      </c>
      <c r="AQ262" t="s">
        <v>129</v>
      </c>
      <c r="AR262">
        <v>-44</v>
      </c>
      <c r="AS262">
        <v>-31</v>
      </c>
      <c r="AT262">
        <v>384</v>
      </c>
      <c r="BB262">
        <v>1200</v>
      </c>
      <c r="BC262">
        <v>1</v>
      </c>
      <c r="BD262" t="str">
        <f t="shared" si="132"/>
        <v xml:space="preserve">N7329F  </v>
      </c>
      <c r="BE262">
        <v>1</v>
      </c>
      <c r="BG262">
        <v>0</v>
      </c>
      <c r="BH262">
        <v>0</v>
      </c>
      <c r="BI262">
        <v>0</v>
      </c>
      <c r="BJ262">
        <v>375</v>
      </c>
      <c r="BK262">
        <v>75</v>
      </c>
      <c r="BL262" t="s">
        <v>192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 t="shared" si="136"/>
        <v>17:40:12.767</v>
      </c>
      <c r="CF262">
        <v>767014156</v>
      </c>
      <c r="CS262">
        <v>3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408</v>
      </c>
      <c r="DB262">
        <v>1</v>
      </c>
      <c r="DC262" t="s">
        <v>132</v>
      </c>
      <c r="DD262" t="s">
        <v>133</v>
      </c>
      <c r="DG262">
        <v>10838518</v>
      </c>
      <c r="DI262">
        <v>1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 t="shared" si="133"/>
        <v>09/28/2022 17:40:13.061</v>
      </c>
      <c r="C263" t="str">
        <f t="shared" si="130"/>
        <v>FFDFD3C0</v>
      </c>
      <c r="D263" t="s">
        <v>134</v>
      </c>
      <c r="E263">
        <v>1</v>
      </c>
      <c r="F263">
        <v>3001</v>
      </c>
      <c r="G263" t="s">
        <v>135</v>
      </c>
      <c r="J263" t="s">
        <v>136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 t="shared" si="134"/>
        <v>17:40:12.766</v>
      </c>
      <c r="T263" t="str">
        <f t="shared" si="135"/>
        <v>17:40:12.366</v>
      </c>
      <c r="U263" t="str">
        <f t="shared" si="131"/>
        <v>A9D612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125</v>
      </c>
      <c r="AG263">
        <v>0</v>
      </c>
      <c r="AH263">
        <v>3</v>
      </c>
      <c r="AI263">
        <v>2</v>
      </c>
      <c r="AJ263">
        <v>0</v>
      </c>
      <c r="AK263" t="s">
        <v>225</v>
      </c>
      <c r="AL263">
        <v>40.560751000000003</v>
      </c>
      <c r="AM263" t="s">
        <v>226</v>
      </c>
      <c r="AN263">
        <v>-75.508045999999993</v>
      </c>
      <c r="AO263">
        <v>100</v>
      </c>
      <c r="AP263">
        <v>300</v>
      </c>
      <c r="AQ263" t="s">
        <v>129</v>
      </c>
      <c r="AR263">
        <v>-44</v>
      </c>
      <c r="AS263">
        <v>-31</v>
      </c>
      <c r="AT263">
        <v>384</v>
      </c>
      <c r="BB263">
        <v>1200</v>
      </c>
      <c r="BC263">
        <v>1</v>
      </c>
      <c r="BD263" t="str">
        <f t="shared" si="132"/>
        <v xml:space="preserve">N7329F  </v>
      </c>
      <c r="BE263">
        <v>1</v>
      </c>
      <c r="BG263">
        <v>0</v>
      </c>
      <c r="BH263">
        <v>0</v>
      </c>
      <c r="BI263">
        <v>0</v>
      </c>
      <c r="BJ263">
        <v>375</v>
      </c>
      <c r="BK263">
        <v>75</v>
      </c>
      <c r="BL263" t="s">
        <v>192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 t="shared" si="136"/>
        <v>17:40:12.767</v>
      </c>
      <c r="CF263">
        <v>767014156</v>
      </c>
      <c r="CS263">
        <v>3</v>
      </c>
      <c r="CT263">
        <v>2</v>
      </c>
      <c r="CU263">
        <v>0</v>
      </c>
      <c r="CV263">
        <v>2</v>
      </c>
      <c r="CW263">
        <v>0</v>
      </c>
      <c r="CX263">
        <v>6</v>
      </c>
      <c r="CY263">
        <v>7</v>
      </c>
      <c r="CZ263" t="s">
        <v>131</v>
      </c>
      <c r="DA263">
        <v>408</v>
      </c>
      <c r="DB263">
        <v>1</v>
      </c>
      <c r="DC263" t="s">
        <v>132</v>
      </c>
      <c r="DD263" t="s">
        <v>133</v>
      </c>
      <c r="DG263">
        <v>10838518</v>
      </c>
      <c r="DI263">
        <v>1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 t="shared" si="133"/>
        <v>09/28/2022 17:40:13.061</v>
      </c>
      <c r="C264" t="str">
        <f t="shared" si="130"/>
        <v>FFDFD3C0</v>
      </c>
      <c r="D264" t="s">
        <v>145</v>
      </c>
      <c r="E264">
        <v>17</v>
      </c>
      <c r="H264">
        <v>279</v>
      </c>
      <c r="I264" t="s">
        <v>146</v>
      </c>
      <c r="J264" t="s">
        <v>141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 t="shared" si="134"/>
        <v>17:40:12.766</v>
      </c>
      <c r="T264" t="str">
        <f t="shared" si="135"/>
        <v>17:40:12.366</v>
      </c>
      <c r="U264" t="str">
        <f t="shared" si="131"/>
        <v>A9D612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125</v>
      </c>
      <c r="AG264">
        <v>0</v>
      </c>
      <c r="AH264">
        <v>3</v>
      </c>
      <c r="AI264">
        <v>2</v>
      </c>
      <c r="AJ264">
        <v>0</v>
      </c>
      <c r="AK264" t="s">
        <v>225</v>
      </c>
      <c r="AL264">
        <v>40.560751000000003</v>
      </c>
      <c r="AM264" t="s">
        <v>226</v>
      </c>
      <c r="AN264">
        <v>-75.508045999999993</v>
      </c>
      <c r="AO264">
        <v>100</v>
      </c>
      <c r="AP264">
        <v>300</v>
      </c>
      <c r="AQ264" t="s">
        <v>129</v>
      </c>
      <c r="AR264">
        <v>-44</v>
      </c>
      <c r="AS264">
        <v>-31</v>
      </c>
      <c r="AT264">
        <v>384</v>
      </c>
      <c r="BB264">
        <v>1200</v>
      </c>
      <c r="BC264">
        <v>1</v>
      </c>
      <c r="BD264" t="str">
        <f t="shared" si="132"/>
        <v xml:space="preserve">N7329F  </v>
      </c>
      <c r="BE264">
        <v>1</v>
      </c>
      <c r="BG264">
        <v>0</v>
      </c>
      <c r="BH264">
        <v>0</v>
      </c>
      <c r="BI264">
        <v>0</v>
      </c>
      <c r="BJ264">
        <v>375</v>
      </c>
      <c r="BK264">
        <v>75</v>
      </c>
      <c r="BL264" t="s">
        <v>192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 t="shared" si="136"/>
        <v>17:40:12.767</v>
      </c>
      <c r="CF264">
        <v>767014156</v>
      </c>
      <c r="CS264">
        <v>3</v>
      </c>
      <c r="CT264">
        <v>2</v>
      </c>
      <c r="CU264">
        <v>0</v>
      </c>
      <c r="CV264">
        <v>2</v>
      </c>
      <c r="CW264">
        <v>0</v>
      </c>
      <c r="CX264">
        <v>6</v>
      </c>
      <c r="CY264">
        <v>7</v>
      </c>
      <c r="CZ264" t="s">
        <v>131</v>
      </c>
      <c r="DA264">
        <v>408</v>
      </c>
      <c r="DB264">
        <v>1</v>
      </c>
      <c r="DC264" t="s">
        <v>132</v>
      </c>
      <c r="DD264" t="s">
        <v>133</v>
      </c>
      <c r="DG264">
        <v>10838518</v>
      </c>
      <c r="DI264">
        <v>1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 t="shared" si="133"/>
        <v>09/28/2022 17:40:13.061</v>
      </c>
      <c r="C265" t="str">
        <f t="shared" si="130"/>
        <v>FFDFD3C0</v>
      </c>
      <c r="D265" t="s">
        <v>142</v>
      </c>
      <c r="E265">
        <v>4</v>
      </c>
      <c r="F265">
        <v>1004</v>
      </c>
      <c r="G265" t="s">
        <v>143</v>
      </c>
      <c r="J265" t="s">
        <v>144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 t="shared" si="134"/>
        <v>17:40:12.766</v>
      </c>
      <c r="T265" t="str">
        <f t="shared" si="135"/>
        <v>17:40:12.366</v>
      </c>
      <c r="U265" t="str">
        <f t="shared" si="131"/>
        <v>A9D612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125</v>
      </c>
      <c r="AG265">
        <v>0</v>
      </c>
      <c r="AH265">
        <v>3</v>
      </c>
      <c r="AI265">
        <v>2</v>
      </c>
      <c r="AJ265">
        <v>0</v>
      </c>
      <c r="AK265" t="s">
        <v>225</v>
      </c>
      <c r="AL265">
        <v>40.560751000000003</v>
      </c>
      <c r="AM265" t="s">
        <v>226</v>
      </c>
      <c r="AN265">
        <v>-75.508045999999993</v>
      </c>
      <c r="AO265">
        <v>100</v>
      </c>
      <c r="AP265">
        <v>300</v>
      </c>
      <c r="AQ265" t="s">
        <v>129</v>
      </c>
      <c r="AR265">
        <v>-44</v>
      </c>
      <c r="AS265">
        <v>-31</v>
      </c>
      <c r="AT265">
        <v>384</v>
      </c>
      <c r="BB265">
        <v>1200</v>
      </c>
      <c r="BC265">
        <v>1</v>
      </c>
      <c r="BD265" t="str">
        <f t="shared" si="132"/>
        <v xml:space="preserve">N7329F  </v>
      </c>
      <c r="BE265">
        <v>1</v>
      </c>
      <c r="BG265">
        <v>0</v>
      </c>
      <c r="BH265">
        <v>0</v>
      </c>
      <c r="BI265">
        <v>0</v>
      </c>
      <c r="BJ265">
        <v>375</v>
      </c>
      <c r="BK265">
        <v>75</v>
      </c>
      <c r="BL265" t="s">
        <v>192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 t="shared" si="136"/>
        <v>17:40:12.767</v>
      </c>
      <c r="CF265">
        <v>767014156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6</v>
      </c>
      <c r="CY265">
        <v>7</v>
      </c>
      <c r="CZ265" t="s">
        <v>131</v>
      </c>
      <c r="DA265">
        <v>408</v>
      </c>
      <c r="DB265">
        <v>1</v>
      </c>
      <c r="DC265" t="s">
        <v>132</v>
      </c>
      <c r="DD265" t="s">
        <v>133</v>
      </c>
      <c r="DG265">
        <v>10838518</v>
      </c>
      <c r="DI265">
        <v>1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 t="shared" si="133"/>
        <v>09/28/2022 17:40:13.061</v>
      </c>
      <c r="C266" t="str">
        <f t="shared" si="130"/>
        <v>FFDFD3C0</v>
      </c>
      <c r="D266" t="s">
        <v>142</v>
      </c>
      <c r="E266">
        <v>3</v>
      </c>
      <c r="F266">
        <v>1003</v>
      </c>
      <c r="G266" t="s">
        <v>124</v>
      </c>
      <c r="J266" t="s">
        <v>144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 t="shared" si="134"/>
        <v>17:40:12.766</v>
      </c>
      <c r="T266" t="str">
        <f t="shared" si="135"/>
        <v>17:40:12.366</v>
      </c>
      <c r="U266" t="str">
        <f t="shared" si="131"/>
        <v>A9D612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125</v>
      </c>
      <c r="AG266">
        <v>0</v>
      </c>
      <c r="AH266">
        <v>3</v>
      </c>
      <c r="AI266">
        <v>2</v>
      </c>
      <c r="AJ266">
        <v>0</v>
      </c>
      <c r="AK266" t="s">
        <v>225</v>
      </c>
      <c r="AL266">
        <v>40.560751000000003</v>
      </c>
      <c r="AM266" t="s">
        <v>226</v>
      </c>
      <c r="AN266">
        <v>-75.508045999999993</v>
      </c>
      <c r="AO266">
        <v>100</v>
      </c>
      <c r="AP266">
        <v>300</v>
      </c>
      <c r="AQ266" t="s">
        <v>129</v>
      </c>
      <c r="AR266">
        <v>-44</v>
      </c>
      <c r="AS266">
        <v>-31</v>
      </c>
      <c r="AT266">
        <v>384</v>
      </c>
      <c r="BB266">
        <v>1200</v>
      </c>
      <c r="BC266">
        <v>1</v>
      </c>
      <c r="BD266" t="str">
        <f t="shared" si="132"/>
        <v xml:space="preserve">N7329F  </v>
      </c>
      <c r="BE266">
        <v>1</v>
      </c>
      <c r="BG266">
        <v>0</v>
      </c>
      <c r="BH266">
        <v>0</v>
      </c>
      <c r="BI266">
        <v>0</v>
      </c>
      <c r="BJ266">
        <v>375</v>
      </c>
      <c r="BK266">
        <v>75</v>
      </c>
      <c r="BL266" t="s">
        <v>192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 t="shared" si="136"/>
        <v>17:40:12.767</v>
      </c>
      <c r="CF266">
        <v>767014156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6</v>
      </c>
      <c r="CY266">
        <v>7</v>
      </c>
      <c r="CZ266" t="s">
        <v>131</v>
      </c>
      <c r="DA266">
        <v>408</v>
      </c>
      <c r="DB266">
        <v>1</v>
      </c>
      <c r="DC266" t="s">
        <v>132</v>
      </c>
      <c r="DD266" t="s">
        <v>133</v>
      </c>
      <c r="DG266">
        <v>10838518</v>
      </c>
      <c r="DI266">
        <v>1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 t="shared" ref="A267:A272" si="137">"09/28/2022 17:40:14.184"</f>
        <v>09/28/2022 17:40:14.184</v>
      </c>
      <c r="C267" t="str">
        <f t="shared" si="130"/>
        <v>FFDFD3C0</v>
      </c>
      <c r="D267" t="s">
        <v>147</v>
      </c>
      <c r="E267">
        <v>38</v>
      </c>
      <c r="J267" t="s">
        <v>148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 t="shared" ref="S267:S273" si="138">"17:40:13.891"</f>
        <v>17:40:13.891</v>
      </c>
      <c r="T267" t="str">
        <f t="shared" ref="T267:T273" si="139">"17:40:12.791"</f>
        <v>17:40:12.791</v>
      </c>
      <c r="U267" t="str">
        <f t="shared" si="131"/>
        <v>A9D612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125</v>
      </c>
      <c r="AG267">
        <v>0</v>
      </c>
      <c r="AH267">
        <v>3</v>
      </c>
      <c r="AI267">
        <v>2</v>
      </c>
      <c r="AJ267">
        <v>0</v>
      </c>
      <c r="AK267" t="s">
        <v>227</v>
      </c>
      <c r="AL267">
        <v>40.560535999999999</v>
      </c>
      <c r="AM267" t="s">
        <v>228</v>
      </c>
      <c r="AN267">
        <v>-75.508347000000001</v>
      </c>
      <c r="AO267">
        <v>100</v>
      </c>
      <c r="AP267">
        <v>300</v>
      </c>
      <c r="AQ267" t="s">
        <v>129</v>
      </c>
      <c r="AR267">
        <v>-43</v>
      </c>
      <c r="AS267">
        <v>-32</v>
      </c>
      <c r="AT267">
        <v>320</v>
      </c>
      <c r="BB267">
        <v>1200</v>
      </c>
      <c r="BC267">
        <v>1</v>
      </c>
      <c r="BD267" t="str">
        <f t="shared" si="132"/>
        <v xml:space="preserve">N7329F  </v>
      </c>
      <c r="BE267">
        <v>1</v>
      </c>
      <c r="BG267">
        <v>0</v>
      </c>
      <c r="BH267">
        <v>0</v>
      </c>
      <c r="BI267">
        <v>0</v>
      </c>
      <c r="BJ267">
        <v>400</v>
      </c>
      <c r="BK267">
        <v>100</v>
      </c>
      <c r="BL267" t="s">
        <v>192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 t="shared" ref="CE267:CE273" si="140">"17:40:13.898"</f>
        <v>17:40:13.898</v>
      </c>
      <c r="CF267">
        <v>897524812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6</v>
      </c>
      <c r="CY267">
        <v>7</v>
      </c>
      <c r="CZ267" t="s">
        <v>131</v>
      </c>
      <c r="DA267">
        <v>408</v>
      </c>
      <c r="DB267">
        <v>0</v>
      </c>
      <c r="DC267" t="s">
        <v>132</v>
      </c>
      <c r="DD267" t="s">
        <v>133</v>
      </c>
      <c r="DG267">
        <v>1488891</v>
      </c>
      <c r="DI267">
        <v>1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 t="shared" si="137"/>
        <v>09/28/2022 17:40:14.184</v>
      </c>
      <c r="C268" t="str">
        <f t="shared" si="130"/>
        <v>FFDFD3C0</v>
      </c>
      <c r="D268" t="s">
        <v>145</v>
      </c>
      <c r="E268">
        <v>17</v>
      </c>
      <c r="H268">
        <v>279</v>
      </c>
      <c r="I268" t="s">
        <v>146</v>
      </c>
      <c r="J268" t="s">
        <v>141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 t="shared" si="138"/>
        <v>17:40:13.891</v>
      </c>
      <c r="T268" t="str">
        <f t="shared" si="139"/>
        <v>17:40:12.791</v>
      </c>
      <c r="U268" t="str">
        <f t="shared" si="131"/>
        <v>A9D612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125</v>
      </c>
      <c r="AG268">
        <v>0</v>
      </c>
      <c r="AH268">
        <v>3</v>
      </c>
      <c r="AI268">
        <v>2</v>
      </c>
      <c r="AJ268">
        <v>0</v>
      </c>
      <c r="AK268" t="s">
        <v>227</v>
      </c>
      <c r="AL268">
        <v>40.560535999999999</v>
      </c>
      <c r="AM268" t="s">
        <v>228</v>
      </c>
      <c r="AN268">
        <v>-75.508347000000001</v>
      </c>
      <c r="AO268">
        <v>100</v>
      </c>
      <c r="AP268">
        <v>300</v>
      </c>
      <c r="AQ268" t="s">
        <v>129</v>
      </c>
      <c r="AR268">
        <v>-43</v>
      </c>
      <c r="AS268">
        <v>-32</v>
      </c>
      <c r="AT268">
        <v>320</v>
      </c>
      <c r="BB268">
        <v>1200</v>
      </c>
      <c r="BC268">
        <v>1</v>
      </c>
      <c r="BD268" t="str">
        <f t="shared" si="132"/>
        <v xml:space="preserve">N7329F  </v>
      </c>
      <c r="BE268">
        <v>1</v>
      </c>
      <c r="BG268">
        <v>0</v>
      </c>
      <c r="BH268">
        <v>0</v>
      </c>
      <c r="BI268">
        <v>0</v>
      </c>
      <c r="BJ268">
        <v>400</v>
      </c>
      <c r="BK268">
        <v>100</v>
      </c>
      <c r="BL268" t="s">
        <v>192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 t="shared" si="140"/>
        <v>17:40:13.898</v>
      </c>
      <c r="CF268">
        <v>897524812</v>
      </c>
      <c r="CS268">
        <v>3</v>
      </c>
      <c r="CT268">
        <v>2</v>
      </c>
      <c r="CU268">
        <v>0</v>
      </c>
      <c r="CV268">
        <v>2</v>
      </c>
      <c r="CW268">
        <v>0</v>
      </c>
      <c r="CX268">
        <v>6</v>
      </c>
      <c r="CY268">
        <v>7</v>
      </c>
      <c r="CZ268" t="s">
        <v>131</v>
      </c>
      <c r="DA268">
        <v>408</v>
      </c>
      <c r="DB268">
        <v>0</v>
      </c>
      <c r="DC268" t="s">
        <v>132</v>
      </c>
      <c r="DD268" t="s">
        <v>133</v>
      </c>
      <c r="DG268">
        <v>1488891</v>
      </c>
      <c r="DI268">
        <v>1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 t="shared" si="137"/>
        <v>09/28/2022 17:40:14.184</v>
      </c>
      <c r="C269" t="str">
        <f t="shared" si="130"/>
        <v>FFDFD3C0</v>
      </c>
      <c r="D269" t="s">
        <v>134</v>
      </c>
      <c r="E269">
        <v>1</v>
      </c>
      <c r="F269">
        <v>3001</v>
      </c>
      <c r="G269" t="s">
        <v>135</v>
      </c>
      <c r="J269" t="s">
        <v>136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 t="shared" si="138"/>
        <v>17:40:13.891</v>
      </c>
      <c r="T269" t="str">
        <f t="shared" si="139"/>
        <v>17:40:12.791</v>
      </c>
      <c r="U269" t="str">
        <f t="shared" si="131"/>
        <v>A9D612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125</v>
      </c>
      <c r="AG269">
        <v>0</v>
      </c>
      <c r="AH269">
        <v>3</v>
      </c>
      <c r="AI269">
        <v>2</v>
      </c>
      <c r="AJ269">
        <v>0</v>
      </c>
      <c r="AK269" t="s">
        <v>227</v>
      </c>
      <c r="AL269">
        <v>40.560535999999999</v>
      </c>
      <c r="AM269" t="s">
        <v>228</v>
      </c>
      <c r="AN269">
        <v>-75.508347000000001</v>
      </c>
      <c r="AO269">
        <v>100</v>
      </c>
      <c r="AP269">
        <v>300</v>
      </c>
      <c r="AQ269" t="s">
        <v>129</v>
      </c>
      <c r="AR269">
        <v>-43</v>
      </c>
      <c r="AS269">
        <v>-32</v>
      </c>
      <c r="AT269">
        <v>320</v>
      </c>
      <c r="BB269">
        <v>1200</v>
      </c>
      <c r="BC269">
        <v>1</v>
      </c>
      <c r="BD269" t="str">
        <f t="shared" si="132"/>
        <v xml:space="preserve">N7329F  </v>
      </c>
      <c r="BE269">
        <v>1</v>
      </c>
      <c r="BG269">
        <v>0</v>
      </c>
      <c r="BH269">
        <v>0</v>
      </c>
      <c r="BI269">
        <v>0</v>
      </c>
      <c r="BJ269">
        <v>400</v>
      </c>
      <c r="BK269">
        <v>100</v>
      </c>
      <c r="BL269" t="s">
        <v>192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 t="shared" si="140"/>
        <v>17:40:13.898</v>
      </c>
      <c r="CF269">
        <v>897524812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6</v>
      </c>
      <c r="CY269">
        <v>7</v>
      </c>
      <c r="CZ269" t="s">
        <v>131</v>
      </c>
      <c r="DA269">
        <v>408</v>
      </c>
      <c r="DB269">
        <v>0</v>
      </c>
      <c r="DC269" t="s">
        <v>132</v>
      </c>
      <c r="DD269" t="s">
        <v>133</v>
      </c>
      <c r="DG269">
        <v>1488891</v>
      </c>
      <c r="DI269">
        <v>1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 t="shared" si="137"/>
        <v>09/28/2022 17:40:14.184</v>
      </c>
      <c r="C270" t="str">
        <f t="shared" si="130"/>
        <v>FFDFD3C0</v>
      </c>
      <c r="D270" t="s">
        <v>142</v>
      </c>
      <c r="E270">
        <v>4</v>
      </c>
      <c r="F270">
        <v>1004</v>
      </c>
      <c r="G270" t="s">
        <v>143</v>
      </c>
      <c r="J270" t="s">
        <v>144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 t="shared" si="138"/>
        <v>17:40:13.891</v>
      </c>
      <c r="T270" t="str">
        <f t="shared" si="139"/>
        <v>17:40:12.791</v>
      </c>
      <c r="U270" t="str">
        <f t="shared" si="131"/>
        <v>A9D612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125</v>
      </c>
      <c r="AG270">
        <v>0</v>
      </c>
      <c r="AH270">
        <v>3</v>
      </c>
      <c r="AI270">
        <v>2</v>
      </c>
      <c r="AJ270">
        <v>0</v>
      </c>
      <c r="AK270" t="s">
        <v>227</v>
      </c>
      <c r="AL270">
        <v>40.560535999999999</v>
      </c>
      <c r="AM270" t="s">
        <v>228</v>
      </c>
      <c r="AN270">
        <v>-75.508347000000001</v>
      </c>
      <c r="AO270">
        <v>100</v>
      </c>
      <c r="AP270">
        <v>300</v>
      </c>
      <c r="AQ270" t="s">
        <v>129</v>
      </c>
      <c r="AR270">
        <v>-43</v>
      </c>
      <c r="AS270">
        <v>-32</v>
      </c>
      <c r="AT270">
        <v>320</v>
      </c>
      <c r="BB270">
        <v>1200</v>
      </c>
      <c r="BC270">
        <v>1</v>
      </c>
      <c r="BD270" t="str">
        <f t="shared" si="132"/>
        <v xml:space="preserve">N7329F  </v>
      </c>
      <c r="BE270">
        <v>1</v>
      </c>
      <c r="BG270">
        <v>0</v>
      </c>
      <c r="BH270">
        <v>0</v>
      </c>
      <c r="BI270">
        <v>0</v>
      </c>
      <c r="BJ270">
        <v>400</v>
      </c>
      <c r="BK270">
        <v>100</v>
      </c>
      <c r="BL270" t="s">
        <v>192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 t="shared" si="140"/>
        <v>17:40:13.898</v>
      </c>
      <c r="CF270">
        <v>897524812</v>
      </c>
      <c r="CS270">
        <v>3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131</v>
      </c>
      <c r="DA270">
        <v>408</v>
      </c>
      <c r="DB270">
        <v>0</v>
      </c>
      <c r="DC270" t="s">
        <v>132</v>
      </c>
      <c r="DD270" t="s">
        <v>133</v>
      </c>
      <c r="DG270">
        <v>1488891</v>
      </c>
      <c r="DI270">
        <v>1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 t="shared" si="137"/>
        <v>09/28/2022 17:40:14.184</v>
      </c>
      <c r="C271" t="str">
        <f t="shared" si="130"/>
        <v>FFDFD3C0</v>
      </c>
      <c r="D271" t="s">
        <v>142</v>
      </c>
      <c r="E271">
        <v>3</v>
      </c>
      <c r="F271">
        <v>1003</v>
      </c>
      <c r="G271" t="s">
        <v>124</v>
      </c>
      <c r="J271" t="s">
        <v>144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 t="shared" si="138"/>
        <v>17:40:13.891</v>
      </c>
      <c r="T271" t="str">
        <f t="shared" si="139"/>
        <v>17:40:12.791</v>
      </c>
      <c r="U271" t="str">
        <f t="shared" si="131"/>
        <v>A9D612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125</v>
      </c>
      <c r="AG271">
        <v>0</v>
      </c>
      <c r="AH271">
        <v>3</v>
      </c>
      <c r="AI271">
        <v>2</v>
      </c>
      <c r="AJ271">
        <v>0</v>
      </c>
      <c r="AK271" t="s">
        <v>227</v>
      </c>
      <c r="AL271">
        <v>40.560535999999999</v>
      </c>
      <c r="AM271" t="s">
        <v>228</v>
      </c>
      <c r="AN271">
        <v>-75.508347000000001</v>
      </c>
      <c r="AO271">
        <v>100</v>
      </c>
      <c r="AP271">
        <v>300</v>
      </c>
      <c r="AQ271" t="s">
        <v>129</v>
      </c>
      <c r="AR271">
        <v>-43</v>
      </c>
      <c r="AS271">
        <v>-32</v>
      </c>
      <c r="AT271">
        <v>320</v>
      </c>
      <c r="BB271">
        <v>1200</v>
      </c>
      <c r="BC271">
        <v>1</v>
      </c>
      <c r="BD271" t="str">
        <f t="shared" si="132"/>
        <v xml:space="preserve">N7329F  </v>
      </c>
      <c r="BE271">
        <v>1</v>
      </c>
      <c r="BG271">
        <v>0</v>
      </c>
      <c r="BH271">
        <v>0</v>
      </c>
      <c r="BI271">
        <v>0</v>
      </c>
      <c r="BJ271">
        <v>400</v>
      </c>
      <c r="BK271">
        <v>100</v>
      </c>
      <c r="BL271" t="s">
        <v>192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 t="shared" si="140"/>
        <v>17:40:13.898</v>
      </c>
      <c r="CF271">
        <v>897524812</v>
      </c>
      <c r="CS271">
        <v>3</v>
      </c>
      <c r="CT271">
        <v>2</v>
      </c>
      <c r="CU271">
        <v>0</v>
      </c>
      <c r="CV271">
        <v>2</v>
      </c>
      <c r="CW271">
        <v>0</v>
      </c>
      <c r="CX271">
        <v>6</v>
      </c>
      <c r="CY271">
        <v>7</v>
      </c>
      <c r="CZ271" t="s">
        <v>131</v>
      </c>
      <c r="DA271">
        <v>408</v>
      </c>
      <c r="DB271">
        <v>0</v>
      </c>
      <c r="DC271" t="s">
        <v>132</v>
      </c>
      <c r="DD271" t="s">
        <v>133</v>
      </c>
      <c r="DG271">
        <v>1488891</v>
      </c>
      <c r="DI271">
        <v>1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 t="shared" si="137"/>
        <v>09/28/2022 17:40:14.184</v>
      </c>
      <c r="C272" t="str">
        <f t="shared" si="130"/>
        <v>FFDFD3C0</v>
      </c>
      <c r="D272" t="s">
        <v>145</v>
      </c>
      <c r="E272">
        <v>16</v>
      </c>
      <c r="H272">
        <v>278</v>
      </c>
      <c r="I272" t="s">
        <v>149</v>
      </c>
      <c r="J272" t="s">
        <v>141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 t="shared" si="138"/>
        <v>17:40:13.891</v>
      </c>
      <c r="T272" t="str">
        <f t="shared" si="139"/>
        <v>17:40:12.791</v>
      </c>
      <c r="U272" t="str">
        <f t="shared" si="131"/>
        <v>A9D612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125</v>
      </c>
      <c r="AG272">
        <v>0</v>
      </c>
      <c r="AH272">
        <v>3</v>
      </c>
      <c r="AI272">
        <v>2</v>
      </c>
      <c r="AJ272">
        <v>0</v>
      </c>
      <c r="AK272" t="s">
        <v>227</v>
      </c>
      <c r="AL272">
        <v>40.560535999999999</v>
      </c>
      <c r="AM272" t="s">
        <v>228</v>
      </c>
      <c r="AN272">
        <v>-75.508347000000001</v>
      </c>
      <c r="AO272">
        <v>100</v>
      </c>
      <c r="AP272">
        <v>300</v>
      </c>
      <c r="AQ272" t="s">
        <v>129</v>
      </c>
      <c r="AR272">
        <v>-43</v>
      </c>
      <c r="AS272">
        <v>-32</v>
      </c>
      <c r="AT272">
        <v>320</v>
      </c>
      <c r="BB272">
        <v>1200</v>
      </c>
      <c r="BC272">
        <v>1</v>
      </c>
      <c r="BD272" t="str">
        <f t="shared" si="132"/>
        <v xml:space="preserve">N7329F  </v>
      </c>
      <c r="BE272">
        <v>1</v>
      </c>
      <c r="BG272">
        <v>0</v>
      </c>
      <c r="BH272">
        <v>0</v>
      </c>
      <c r="BI272">
        <v>0</v>
      </c>
      <c r="BJ272">
        <v>400</v>
      </c>
      <c r="BK272">
        <v>100</v>
      </c>
      <c r="BL272" t="s">
        <v>192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 t="shared" si="140"/>
        <v>17:40:13.898</v>
      </c>
      <c r="CF272">
        <v>897524812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6</v>
      </c>
      <c r="CY272">
        <v>7</v>
      </c>
      <c r="CZ272" t="s">
        <v>131</v>
      </c>
      <c r="DA272">
        <v>408</v>
      </c>
      <c r="DB272">
        <v>0</v>
      </c>
      <c r="DC272" t="s">
        <v>132</v>
      </c>
      <c r="DD272" t="s">
        <v>133</v>
      </c>
      <c r="DG272">
        <v>1488891</v>
      </c>
      <c r="DI272">
        <v>1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"09/28/2022 17:40:14.231"</f>
        <v>09/28/2022 17:40:14.231</v>
      </c>
      <c r="C273" t="str">
        <f t="shared" si="130"/>
        <v>FFDFD3C0</v>
      </c>
      <c r="D273" t="s">
        <v>139</v>
      </c>
      <c r="E273">
        <v>36</v>
      </c>
      <c r="H273">
        <v>123</v>
      </c>
      <c r="I273" t="s">
        <v>140</v>
      </c>
      <c r="J273" t="s">
        <v>141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 t="shared" si="138"/>
        <v>17:40:13.891</v>
      </c>
      <c r="T273" t="str">
        <f t="shared" si="139"/>
        <v>17:40:12.791</v>
      </c>
      <c r="U273" t="str">
        <f t="shared" si="131"/>
        <v>A9D612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125</v>
      </c>
      <c r="AG273">
        <v>0</v>
      </c>
      <c r="AH273">
        <v>3</v>
      </c>
      <c r="AI273">
        <v>2</v>
      </c>
      <c r="AJ273">
        <v>0</v>
      </c>
      <c r="AK273" t="s">
        <v>227</v>
      </c>
      <c r="AL273">
        <v>40.560535999999999</v>
      </c>
      <c r="AM273" t="s">
        <v>228</v>
      </c>
      <c r="AN273">
        <v>-75.508347000000001</v>
      </c>
      <c r="AO273">
        <v>100</v>
      </c>
      <c r="AP273">
        <v>300</v>
      </c>
      <c r="AQ273" t="s">
        <v>129</v>
      </c>
      <c r="AR273">
        <v>-43</v>
      </c>
      <c r="AS273">
        <v>-32</v>
      </c>
      <c r="AT273">
        <v>320</v>
      </c>
      <c r="BB273">
        <v>1200</v>
      </c>
      <c r="BC273">
        <v>1</v>
      </c>
      <c r="BD273" t="str">
        <f t="shared" si="132"/>
        <v xml:space="preserve">N7329F  </v>
      </c>
      <c r="BE273">
        <v>1</v>
      </c>
      <c r="BG273">
        <v>0</v>
      </c>
      <c r="BH273">
        <v>0</v>
      </c>
      <c r="BI273">
        <v>0</v>
      </c>
      <c r="BJ273">
        <v>400</v>
      </c>
      <c r="BK273">
        <v>100</v>
      </c>
      <c r="BL273" t="s">
        <v>192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 t="shared" si="140"/>
        <v>17:40:13.898</v>
      </c>
      <c r="CF273">
        <v>897524812</v>
      </c>
      <c r="CS273">
        <v>3</v>
      </c>
      <c r="CT273">
        <v>2</v>
      </c>
      <c r="CU273">
        <v>0</v>
      </c>
      <c r="CV273">
        <v>2</v>
      </c>
      <c r="CW273">
        <v>0</v>
      </c>
      <c r="CX273">
        <v>6</v>
      </c>
      <c r="CY273">
        <v>7</v>
      </c>
      <c r="CZ273" t="s">
        <v>131</v>
      </c>
      <c r="DA273">
        <v>408</v>
      </c>
      <c r="DB273">
        <v>0</v>
      </c>
      <c r="DC273" t="s">
        <v>132</v>
      </c>
      <c r="DD273" t="s">
        <v>133</v>
      </c>
      <c r="DG273">
        <v>1488891</v>
      </c>
      <c r="DI273">
        <v>1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"09/28/2022 17:40:15.153"</f>
        <v>09/28/2022 17:40:15.153</v>
      </c>
      <c r="C274" t="str">
        <f t="shared" si="130"/>
        <v>FFDFD3C0</v>
      </c>
      <c r="D274" t="s">
        <v>142</v>
      </c>
      <c r="E274">
        <v>4</v>
      </c>
      <c r="F274">
        <v>1004</v>
      </c>
      <c r="G274" t="s">
        <v>143</v>
      </c>
      <c r="J274" t="s">
        <v>144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 t="shared" ref="S274:S280" si="141">"17:40:14.969"</f>
        <v>17:40:14.969</v>
      </c>
      <c r="T274" t="str">
        <f t="shared" ref="T274:T280" si="142">"17:40:13.969"</f>
        <v>17:40:13.969</v>
      </c>
      <c r="U274" t="str">
        <f t="shared" si="131"/>
        <v>A9D612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125</v>
      </c>
      <c r="AG274">
        <v>0</v>
      </c>
      <c r="AH274">
        <v>3</v>
      </c>
      <c r="AI274">
        <v>2</v>
      </c>
      <c r="AJ274">
        <v>0</v>
      </c>
      <c r="AK274" t="s">
        <v>229</v>
      </c>
      <c r="AL274">
        <v>40.560343000000003</v>
      </c>
      <c r="AM274" t="s">
        <v>230</v>
      </c>
      <c r="AN274">
        <v>-75.508539999999996</v>
      </c>
      <c r="AO274">
        <v>100</v>
      </c>
      <c r="AP274">
        <v>300</v>
      </c>
      <c r="AQ274" t="s">
        <v>129</v>
      </c>
      <c r="AR274">
        <v>-35</v>
      </c>
      <c r="AS274">
        <v>-41</v>
      </c>
      <c r="AT274">
        <v>256</v>
      </c>
      <c r="BB274">
        <v>1200</v>
      </c>
      <c r="BC274">
        <v>1</v>
      </c>
      <c r="BD274" t="str">
        <f t="shared" si="132"/>
        <v xml:space="preserve">N7329F  </v>
      </c>
      <c r="BE274">
        <v>1</v>
      </c>
      <c r="BG274">
        <v>0</v>
      </c>
      <c r="BH274">
        <v>0</v>
      </c>
      <c r="BI274">
        <v>0</v>
      </c>
      <c r="BJ274">
        <v>400</v>
      </c>
      <c r="BK274">
        <v>100</v>
      </c>
      <c r="BL274" t="s">
        <v>192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 t="shared" ref="CE274:CE280" si="143">"17:40:14.972"</f>
        <v>17:40:14.972</v>
      </c>
      <c r="CF274">
        <v>972329026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6</v>
      </c>
      <c r="CY274">
        <v>7</v>
      </c>
      <c r="CZ274" t="s">
        <v>131</v>
      </c>
      <c r="DA274">
        <v>408</v>
      </c>
      <c r="DB274">
        <v>0</v>
      </c>
      <c r="DC274" t="s">
        <v>132</v>
      </c>
      <c r="DD274" t="s">
        <v>133</v>
      </c>
      <c r="DG274">
        <v>1490593</v>
      </c>
      <c r="DI274">
        <v>1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"09/28/2022 17:40:15.153"</f>
        <v>09/28/2022 17:40:15.153</v>
      </c>
      <c r="C275" t="str">
        <f t="shared" si="130"/>
        <v>FFDFD3C0</v>
      </c>
      <c r="D275" t="s">
        <v>142</v>
      </c>
      <c r="E275">
        <v>3</v>
      </c>
      <c r="F275">
        <v>1003</v>
      </c>
      <c r="G275" t="s">
        <v>124</v>
      </c>
      <c r="J275" t="s">
        <v>144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 t="shared" si="141"/>
        <v>17:40:14.969</v>
      </c>
      <c r="T275" t="str">
        <f t="shared" si="142"/>
        <v>17:40:13.969</v>
      </c>
      <c r="U275" t="str">
        <f t="shared" si="131"/>
        <v>A9D612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125</v>
      </c>
      <c r="AG275">
        <v>0</v>
      </c>
      <c r="AH275">
        <v>3</v>
      </c>
      <c r="AI275">
        <v>2</v>
      </c>
      <c r="AJ275">
        <v>0</v>
      </c>
      <c r="AK275" t="s">
        <v>229</v>
      </c>
      <c r="AL275">
        <v>40.560343000000003</v>
      </c>
      <c r="AM275" t="s">
        <v>230</v>
      </c>
      <c r="AN275">
        <v>-75.508539999999996</v>
      </c>
      <c r="AO275">
        <v>100</v>
      </c>
      <c r="AP275">
        <v>300</v>
      </c>
      <c r="AQ275" t="s">
        <v>129</v>
      </c>
      <c r="AR275">
        <v>-35</v>
      </c>
      <c r="AS275">
        <v>-41</v>
      </c>
      <c r="AT275">
        <v>256</v>
      </c>
      <c r="BB275">
        <v>1200</v>
      </c>
      <c r="BC275">
        <v>1</v>
      </c>
      <c r="BD275" t="str">
        <f t="shared" si="132"/>
        <v xml:space="preserve">N7329F  </v>
      </c>
      <c r="BE275">
        <v>1</v>
      </c>
      <c r="BG275">
        <v>0</v>
      </c>
      <c r="BH275">
        <v>0</v>
      </c>
      <c r="BI275">
        <v>0</v>
      </c>
      <c r="BJ275">
        <v>400</v>
      </c>
      <c r="BK275">
        <v>100</v>
      </c>
      <c r="BL275" t="s">
        <v>192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 t="shared" si="143"/>
        <v>17:40:14.972</v>
      </c>
      <c r="CF275">
        <v>972329026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6</v>
      </c>
      <c r="CY275">
        <v>7</v>
      </c>
      <c r="CZ275" t="s">
        <v>131</v>
      </c>
      <c r="DA275">
        <v>408</v>
      </c>
      <c r="DB275">
        <v>0</v>
      </c>
      <c r="DC275" t="s">
        <v>132</v>
      </c>
      <c r="DD275" t="s">
        <v>133</v>
      </c>
      <c r="DG275">
        <v>1490593</v>
      </c>
      <c r="DI275">
        <v>1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"09/28/2022 17:40:15.153"</f>
        <v>09/28/2022 17:40:15.153</v>
      </c>
      <c r="C276" t="str">
        <f t="shared" si="130"/>
        <v>FFDFD3C0</v>
      </c>
      <c r="D276" t="s">
        <v>145</v>
      </c>
      <c r="E276">
        <v>16</v>
      </c>
      <c r="H276">
        <v>278</v>
      </c>
      <c r="I276" t="s">
        <v>149</v>
      </c>
      <c r="J276" t="s">
        <v>141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 t="shared" si="141"/>
        <v>17:40:14.969</v>
      </c>
      <c r="T276" t="str">
        <f t="shared" si="142"/>
        <v>17:40:13.969</v>
      </c>
      <c r="U276" t="str">
        <f t="shared" si="131"/>
        <v>A9D612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125</v>
      </c>
      <c r="AG276">
        <v>0</v>
      </c>
      <c r="AH276">
        <v>3</v>
      </c>
      <c r="AI276">
        <v>2</v>
      </c>
      <c r="AJ276">
        <v>0</v>
      </c>
      <c r="AK276" t="s">
        <v>229</v>
      </c>
      <c r="AL276">
        <v>40.560343000000003</v>
      </c>
      <c r="AM276" t="s">
        <v>230</v>
      </c>
      <c r="AN276">
        <v>-75.508539999999996</v>
      </c>
      <c r="AO276">
        <v>100</v>
      </c>
      <c r="AP276">
        <v>300</v>
      </c>
      <c r="AQ276" t="s">
        <v>129</v>
      </c>
      <c r="AR276">
        <v>-35</v>
      </c>
      <c r="AS276">
        <v>-41</v>
      </c>
      <c r="AT276">
        <v>256</v>
      </c>
      <c r="BB276">
        <v>1200</v>
      </c>
      <c r="BC276">
        <v>1</v>
      </c>
      <c r="BD276" t="str">
        <f t="shared" si="132"/>
        <v xml:space="preserve">N7329F  </v>
      </c>
      <c r="BE276">
        <v>1</v>
      </c>
      <c r="BG276">
        <v>0</v>
      </c>
      <c r="BH276">
        <v>0</v>
      </c>
      <c r="BI276">
        <v>0</v>
      </c>
      <c r="BJ276">
        <v>400</v>
      </c>
      <c r="BK276">
        <v>100</v>
      </c>
      <c r="BL276" t="s">
        <v>192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 t="shared" si="143"/>
        <v>17:40:14.972</v>
      </c>
      <c r="CF276">
        <v>972329026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6</v>
      </c>
      <c r="CY276">
        <v>7</v>
      </c>
      <c r="CZ276" t="s">
        <v>131</v>
      </c>
      <c r="DA276">
        <v>408</v>
      </c>
      <c r="DB276">
        <v>0</v>
      </c>
      <c r="DC276" t="s">
        <v>132</v>
      </c>
      <c r="DD276" t="s">
        <v>133</v>
      </c>
      <c r="DG276">
        <v>1490593</v>
      </c>
      <c r="DI276">
        <v>1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"09/28/2022 17:40:15.153"</f>
        <v>09/28/2022 17:40:15.153</v>
      </c>
      <c r="C277" t="str">
        <f t="shared" si="130"/>
        <v>FFDFD3C0</v>
      </c>
      <c r="D277" t="s">
        <v>139</v>
      </c>
      <c r="E277">
        <v>36</v>
      </c>
      <c r="H277">
        <v>123</v>
      </c>
      <c r="I277" t="s">
        <v>140</v>
      </c>
      <c r="J277" t="s">
        <v>141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 t="shared" si="141"/>
        <v>17:40:14.969</v>
      </c>
      <c r="T277" t="str">
        <f t="shared" si="142"/>
        <v>17:40:13.969</v>
      </c>
      <c r="U277" t="str">
        <f t="shared" si="131"/>
        <v>A9D612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125</v>
      </c>
      <c r="AG277">
        <v>0</v>
      </c>
      <c r="AH277">
        <v>3</v>
      </c>
      <c r="AI277">
        <v>2</v>
      </c>
      <c r="AJ277">
        <v>0</v>
      </c>
      <c r="AK277" t="s">
        <v>229</v>
      </c>
      <c r="AL277">
        <v>40.560343000000003</v>
      </c>
      <c r="AM277" t="s">
        <v>230</v>
      </c>
      <c r="AN277">
        <v>-75.508539999999996</v>
      </c>
      <c r="AO277">
        <v>100</v>
      </c>
      <c r="AP277">
        <v>300</v>
      </c>
      <c r="AQ277" t="s">
        <v>129</v>
      </c>
      <c r="AR277">
        <v>-35</v>
      </c>
      <c r="AS277">
        <v>-41</v>
      </c>
      <c r="AT277">
        <v>256</v>
      </c>
      <c r="BB277">
        <v>1200</v>
      </c>
      <c r="BC277">
        <v>1</v>
      </c>
      <c r="BD277" t="str">
        <f t="shared" si="132"/>
        <v xml:space="preserve">N7329F  </v>
      </c>
      <c r="BE277">
        <v>1</v>
      </c>
      <c r="BG277">
        <v>0</v>
      </c>
      <c r="BH277">
        <v>0</v>
      </c>
      <c r="BI277">
        <v>0</v>
      </c>
      <c r="BJ277">
        <v>400</v>
      </c>
      <c r="BK277">
        <v>100</v>
      </c>
      <c r="BL277" t="s">
        <v>192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 t="shared" si="143"/>
        <v>17:40:14.972</v>
      </c>
      <c r="CF277">
        <v>972329026</v>
      </c>
      <c r="CS277">
        <v>3</v>
      </c>
      <c r="CT277">
        <v>2</v>
      </c>
      <c r="CU277">
        <v>0</v>
      </c>
      <c r="CV277">
        <v>2</v>
      </c>
      <c r="CW277">
        <v>0</v>
      </c>
      <c r="CX277">
        <v>6</v>
      </c>
      <c r="CY277">
        <v>7</v>
      </c>
      <c r="CZ277" t="s">
        <v>131</v>
      </c>
      <c r="DA277">
        <v>408</v>
      </c>
      <c r="DB277">
        <v>0</v>
      </c>
      <c r="DC277" t="s">
        <v>132</v>
      </c>
      <c r="DD277" t="s">
        <v>133</v>
      </c>
      <c r="DG277">
        <v>1490593</v>
      </c>
      <c r="DI277">
        <v>1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"09/28/2022 17:40:15.168"</f>
        <v>09/28/2022 17:40:15.168</v>
      </c>
      <c r="C278" t="str">
        <f t="shared" si="130"/>
        <v>FFDFD3C0</v>
      </c>
      <c r="D278" t="s">
        <v>134</v>
      </c>
      <c r="E278">
        <v>1</v>
      </c>
      <c r="F278">
        <v>3001</v>
      </c>
      <c r="G278" t="s">
        <v>135</v>
      </c>
      <c r="J278" t="s">
        <v>136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 t="shared" si="141"/>
        <v>17:40:14.969</v>
      </c>
      <c r="T278" t="str">
        <f t="shared" si="142"/>
        <v>17:40:13.969</v>
      </c>
      <c r="U278" t="str">
        <f t="shared" si="131"/>
        <v>A9D612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125</v>
      </c>
      <c r="AG278">
        <v>0</v>
      </c>
      <c r="AH278">
        <v>3</v>
      </c>
      <c r="AI278">
        <v>2</v>
      </c>
      <c r="AJ278">
        <v>0</v>
      </c>
      <c r="AK278" t="s">
        <v>229</v>
      </c>
      <c r="AL278">
        <v>40.560343000000003</v>
      </c>
      <c r="AM278" t="s">
        <v>230</v>
      </c>
      <c r="AN278">
        <v>-75.508539999999996</v>
      </c>
      <c r="AO278">
        <v>100</v>
      </c>
      <c r="AP278">
        <v>300</v>
      </c>
      <c r="AQ278" t="s">
        <v>129</v>
      </c>
      <c r="AR278">
        <v>-35</v>
      </c>
      <c r="AS278">
        <v>-41</v>
      </c>
      <c r="AT278">
        <v>256</v>
      </c>
      <c r="BB278">
        <v>1200</v>
      </c>
      <c r="BC278">
        <v>1</v>
      </c>
      <c r="BD278" t="str">
        <f t="shared" si="132"/>
        <v xml:space="preserve">N7329F  </v>
      </c>
      <c r="BE278">
        <v>1</v>
      </c>
      <c r="BG278">
        <v>0</v>
      </c>
      <c r="BH278">
        <v>0</v>
      </c>
      <c r="BI278">
        <v>0</v>
      </c>
      <c r="BJ278">
        <v>400</v>
      </c>
      <c r="BK278">
        <v>100</v>
      </c>
      <c r="BL278" t="s">
        <v>192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 t="shared" si="143"/>
        <v>17:40:14.972</v>
      </c>
      <c r="CF278">
        <v>972329026</v>
      </c>
      <c r="CS278">
        <v>3</v>
      </c>
      <c r="CT278">
        <v>2</v>
      </c>
      <c r="CU278">
        <v>0</v>
      </c>
      <c r="CV278">
        <v>2</v>
      </c>
      <c r="CW278">
        <v>0</v>
      </c>
      <c r="CX278">
        <v>6</v>
      </c>
      <c r="CY278">
        <v>7</v>
      </c>
      <c r="CZ278" t="s">
        <v>131</v>
      </c>
      <c r="DA278">
        <v>408</v>
      </c>
      <c r="DB278">
        <v>0</v>
      </c>
      <c r="DC278" t="s">
        <v>132</v>
      </c>
      <c r="DD278" t="s">
        <v>133</v>
      </c>
      <c r="DG278">
        <v>1490593</v>
      </c>
      <c r="DI278">
        <v>1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"09/28/2022 17:40:15.168"</f>
        <v>09/28/2022 17:40:15.168</v>
      </c>
      <c r="C279" t="str">
        <f t="shared" si="130"/>
        <v>FFDFD3C0</v>
      </c>
      <c r="D279" t="s">
        <v>147</v>
      </c>
      <c r="E279">
        <v>38</v>
      </c>
      <c r="J279" t="s">
        <v>148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 t="shared" si="141"/>
        <v>17:40:14.969</v>
      </c>
      <c r="T279" t="str">
        <f t="shared" si="142"/>
        <v>17:40:13.969</v>
      </c>
      <c r="U279" t="str">
        <f t="shared" si="131"/>
        <v>A9D612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125</v>
      </c>
      <c r="AG279">
        <v>0</v>
      </c>
      <c r="AH279">
        <v>3</v>
      </c>
      <c r="AI279">
        <v>2</v>
      </c>
      <c r="AJ279">
        <v>0</v>
      </c>
      <c r="AK279" t="s">
        <v>229</v>
      </c>
      <c r="AL279">
        <v>40.560343000000003</v>
      </c>
      <c r="AM279" t="s">
        <v>230</v>
      </c>
      <c r="AN279">
        <v>-75.508539999999996</v>
      </c>
      <c r="AO279">
        <v>100</v>
      </c>
      <c r="AP279">
        <v>300</v>
      </c>
      <c r="AQ279" t="s">
        <v>129</v>
      </c>
      <c r="AR279">
        <v>-35</v>
      </c>
      <c r="AS279">
        <v>-41</v>
      </c>
      <c r="AT279">
        <v>256</v>
      </c>
      <c r="BB279">
        <v>1200</v>
      </c>
      <c r="BC279">
        <v>1</v>
      </c>
      <c r="BD279" t="str">
        <f t="shared" si="132"/>
        <v xml:space="preserve">N7329F  </v>
      </c>
      <c r="BE279">
        <v>1</v>
      </c>
      <c r="BG279">
        <v>0</v>
      </c>
      <c r="BH279">
        <v>0</v>
      </c>
      <c r="BI279">
        <v>0</v>
      </c>
      <c r="BJ279">
        <v>400</v>
      </c>
      <c r="BK279">
        <v>100</v>
      </c>
      <c r="BL279" t="s">
        <v>192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 t="shared" si="143"/>
        <v>17:40:14.972</v>
      </c>
      <c r="CF279">
        <v>972329026</v>
      </c>
      <c r="CS279">
        <v>3</v>
      </c>
      <c r="CT279">
        <v>2</v>
      </c>
      <c r="CU279">
        <v>0</v>
      </c>
      <c r="CV279">
        <v>2</v>
      </c>
      <c r="CW279">
        <v>0</v>
      </c>
      <c r="CX279">
        <v>6</v>
      </c>
      <c r="CY279">
        <v>7</v>
      </c>
      <c r="CZ279" t="s">
        <v>131</v>
      </c>
      <c r="DA279">
        <v>408</v>
      </c>
      <c r="DB279">
        <v>0</v>
      </c>
      <c r="DC279" t="s">
        <v>132</v>
      </c>
      <c r="DD279" t="s">
        <v>133</v>
      </c>
      <c r="DG279">
        <v>1490593</v>
      </c>
      <c r="DI279">
        <v>1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"09/28/2022 17:40:15.184"</f>
        <v>09/28/2022 17:40:15.184</v>
      </c>
      <c r="C280" t="str">
        <f t="shared" si="130"/>
        <v>FFDFD3C0</v>
      </c>
      <c r="D280" t="s">
        <v>145</v>
      </c>
      <c r="E280">
        <v>17</v>
      </c>
      <c r="H280">
        <v>279</v>
      </c>
      <c r="I280" t="s">
        <v>146</v>
      </c>
      <c r="J280" t="s">
        <v>141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 t="shared" si="141"/>
        <v>17:40:14.969</v>
      </c>
      <c r="T280" t="str">
        <f t="shared" si="142"/>
        <v>17:40:13.969</v>
      </c>
      <c r="U280" t="str">
        <f t="shared" si="131"/>
        <v>A9D612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125</v>
      </c>
      <c r="AG280">
        <v>0</v>
      </c>
      <c r="AH280">
        <v>3</v>
      </c>
      <c r="AI280">
        <v>2</v>
      </c>
      <c r="AJ280">
        <v>0</v>
      </c>
      <c r="AK280" t="s">
        <v>229</v>
      </c>
      <c r="AL280">
        <v>40.560343000000003</v>
      </c>
      <c r="AM280" t="s">
        <v>230</v>
      </c>
      <c r="AN280">
        <v>-75.508539999999996</v>
      </c>
      <c r="AO280">
        <v>100</v>
      </c>
      <c r="AP280">
        <v>300</v>
      </c>
      <c r="AQ280" t="s">
        <v>129</v>
      </c>
      <c r="AR280">
        <v>-35</v>
      </c>
      <c r="AS280">
        <v>-41</v>
      </c>
      <c r="AT280">
        <v>256</v>
      </c>
      <c r="BB280">
        <v>1200</v>
      </c>
      <c r="BC280">
        <v>1</v>
      </c>
      <c r="BD280" t="str">
        <f t="shared" si="132"/>
        <v xml:space="preserve">N7329F  </v>
      </c>
      <c r="BE280">
        <v>1</v>
      </c>
      <c r="BG280">
        <v>0</v>
      </c>
      <c r="BH280">
        <v>0</v>
      </c>
      <c r="BI280">
        <v>0</v>
      </c>
      <c r="BJ280">
        <v>400</v>
      </c>
      <c r="BK280">
        <v>100</v>
      </c>
      <c r="BL280" t="s">
        <v>192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 t="shared" si="143"/>
        <v>17:40:14.972</v>
      </c>
      <c r="CF280">
        <v>972329026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6</v>
      </c>
      <c r="CY280">
        <v>7</v>
      </c>
      <c r="CZ280" t="s">
        <v>131</v>
      </c>
      <c r="DA280">
        <v>408</v>
      </c>
      <c r="DB280">
        <v>0</v>
      </c>
      <c r="DC280" t="s">
        <v>132</v>
      </c>
      <c r="DD280" t="s">
        <v>133</v>
      </c>
      <c r="DG280">
        <v>1490593</v>
      </c>
      <c r="DI280">
        <v>1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"09/28/2022 17:40:16.747"</f>
        <v>09/28/2022 17:40:16.747</v>
      </c>
      <c r="C281" t="str">
        <f t="shared" si="130"/>
        <v>FFDFD3C0</v>
      </c>
      <c r="D281" t="s">
        <v>134</v>
      </c>
      <c r="E281">
        <v>1</v>
      </c>
      <c r="F281">
        <v>3001</v>
      </c>
      <c r="G281" t="s">
        <v>135</v>
      </c>
      <c r="J281" t="s">
        <v>136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 t="shared" ref="S281:S287" si="144">"17:40:16.523"</f>
        <v>17:40:16.523</v>
      </c>
      <c r="T281" t="str">
        <f t="shared" ref="T281:T287" si="145">"17:40:15.423"</f>
        <v>17:40:15.423</v>
      </c>
      <c r="U281" t="str">
        <f t="shared" si="131"/>
        <v>A9D612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125</v>
      </c>
      <c r="AG281">
        <v>0</v>
      </c>
      <c r="AH281">
        <v>3</v>
      </c>
      <c r="AI281">
        <v>2</v>
      </c>
      <c r="AJ281">
        <v>0</v>
      </c>
      <c r="AK281" t="s">
        <v>231</v>
      </c>
      <c r="AL281">
        <v>40.559913999999999</v>
      </c>
      <c r="AM281" t="s">
        <v>232</v>
      </c>
      <c r="AN281">
        <v>-75.508797000000001</v>
      </c>
      <c r="AO281">
        <v>100</v>
      </c>
      <c r="AP281">
        <v>300</v>
      </c>
      <c r="AQ281" t="s">
        <v>129</v>
      </c>
      <c r="AR281">
        <v>-26</v>
      </c>
      <c r="AS281">
        <v>-51</v>
      </c>
      <c r="AT281">
        <v>-320</v>
      </c>
      <c r="BB281">
        <v>1200</v>
      </c>
      <c r="BC281">
        <v>1</v>
      </c>
      <c r="BD281" t="str">
        <f t="shared" si="132"/>
        <v xml:space="preserve">N7329F  </v>
      </c>
      <c r="BE281">
        <v>1</v>
      </c>
      <c r="BG281">
        <v>0</v>
      </c>
      <c r="BH281">
        <v>0</v>
      </c>
      <c r="BI281">
        <v>0</v>
      </c>
      <c r="BJ281">
        <v>400</v>
      </c>
      <c r="BK281">
        <v>100</v>
      </c>
      <c r="BL281" t="s">
        <v>192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 t="shared" ref="CE281:CE287" si="146">"17:40:16.527"</f>
        <v>17:40:16.527</v>
      </c>
      <c r="CF281">
        <v>527190847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4</v>
      </c>
      <c r="CY281">
        <v>7</v>
      </c>
      <c r="CZ281" t="s">
        <v>131</v>
      </c>
      <c r="DA281">
        <v>408</v>
      </c>
      <c r="DB281">
        <v>1</v>
      </c>
      <c r="DC281" t="s">
        <v>132</v>
      </c>
      <c r="DD281" t="s">
        <v>133</v>
      </c>
      <c r="DG281">
        <v>10844415</v>
      </c>
      <c r="DI281">
        <v>1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"09/28/2022 17:40:16.762"</f>
        <v>09/28/2022 17:40:16.762</v>
      </c>
      <c r="C282" t="str">
        <f t="shared" si="130"/>
        <v>FFDFD3C0</v>
      </c>
      <c r="D282" t="s">
        <v>147</v>
      </c>
      <c r="E282">
        <v>38</v>
      </c>
      <c r="J282" t="s">
        <v>148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 t="shared" si="144"/>
        <v>17:40:16.523</v>
      </c>
      <c r="T282" t="str">
        <f t="shared" si="145"/>
        <v>17:40:15.423</v>
      </c>
      <c r="U282" t="str">
        <f t="shared" si="131"/>
        <v>A9D612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125</v>
      </c>
      <c r="AG282">
        <v>0</v>
      </c>
      <c r="AH282">
        <v>3</v>
      </c>
      <c r="AI282">
        <v>2</v>
      </c>
      <c r="AJ282">
        <v>0</v>
      </c>
      <c r="AK282" t="s">
        <v>231</v>
      </c>
      <c r="AL282">
        <v>40.559913999999999</v>
      </c>
      <c r="AM282" t="s">
        <v>232</v>
      </c>
      <c r="AN282">
        <v>-75.508797000000001</v>
      </c>
      <c r="AO282">
        <v>100</v>
      </c>
      <c r="AP282">
        <v>300</v>
      </c>
      <c r="AQ282" t="s">
        <v>129</v>
      </c>
      <c r="AR282">
        <v>-26</v>
      </c>
      <c r="AS282">
        <v>-51</v>
      </c>
      <c r="AT282">
        <v>-320</v>
      </c>
      <c r="BB282">
        <v>1200</v>
      </c>
      <c r="BC282">
        <v>1</v>
      </c>
      <c r="BD282" t="str">
        <f t="shared" si="132"/>
        <v xml:space="preserve">N7329F  </v>
      </c>
      <c r="BE282">
        <v>1</v>
      </c>
      <c r="BG282">
        <v>0</v>
      </c>
      <c r="BH282">
        <v>0</v>
      </c>
      <c r="BI282">
        <v>0</v>
      </c>
      <c r="BJ282">
        <v>400</v>
      </c>
      <c r="BK282">
        <v>100</v>
      </c>
      <c r="BL282" t="s">
        <v>192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 t="shared" si="146"/>
        <v>17:40:16.527</v>
      </c>
      <c r="CF282">
        <v>527190847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4</v>
      </c>
      <c r="CY282">
        <v>7</v>
      </c>
      <c r="CZ282" t="s">
        <v>131</v>
      </c>
      <c r="DA282">
        <v>408</v>
      </c>
      <c r="DB282">
        <v>1</v>
      </c>
      <c r="DC282" t="s">
        <v>132</v>
      </c>
      <c r="DD282" t="s">
        <v>133</v>
      </c>
      <c r="DG282">
        <v>10844415</v>
      </c>
      <c r="DI282">
        <v>1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"09/28/2022 17:40:16.762"</f>
        <v>09/28/2022 17:40:16.762</v>
      </c>
      <c r="C283" t="str">
        <f t="shared" si="130"/>
        <v>FFDFD3C0</v>
      </c>
      <c r="D283" t="s">
        <v>145</v>
      </c>
      <c r="E283">
        <v>17</v>
      </c>
      <c r="H283">
        <v>279</v>
      </c>
      <c r="I283" t="s">
        <v>146</v>
      </c>
      <c r="J283" t="s">
        <v>141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si="144"/>
        <v>17:40:16.523</v>
      </c>
      <c r="T283" t="str">
        <f t="shared" si="145"/>
        <v>17:40:15.423</v>
      </c>
      <c r="U283" t="str">
        <f t="shared" si="131"/>
        <v>A9D612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125</v>
      </c>
      <c r="AG283">
        <v>0</v>
      </c>
      <c r="AH283">
        <v>3</v>
      </c>
      <c r="AI283">
        <v>2</v>
      </c>
      <c r="AJ283">
        <v>0</v>
      </c>
      <c r="AK283" t="s">
        <v>231</v>
      </c>
      <c r="AL283">
        <v>40.559913999999999</v>
      </c>
      <c r="AM283" t="s">
        <v>232</v>
      </c>
      <c r="AN283">
        <v>-75.508797000000001</v>
      </c>
      <c r="AO283">
        <v>100</v>
      </c>
      <c r="AP283">
        <v>300</v>
      </c>
      <c r="AQ283" t="s">
        <v>129</v>
      </c>
      <c r="AR283">
        <v>-26</v>
      </c>
      <c r="AS283">
        <v>-51</v>
      </c>
      <c r="AT283">
        <v>-320</v>
      </c>
      <c r="BB283">
        <v>1200</v>
      </c>
      <c r="BC283">
        <v>1</v>
      </c>
      <c r="BD283" t="str">
        <f t="shared" si="132"/>
        <v xml:space="preserve">N7329F  </v>
      </c>
      <c r="BE283">
        <v>1</v>
      </c>
      <c r="BG283">
        <v>0</v>
      </c>
      <c r="BH283">
        <v>0</v>
      </c>
      <c r="BI283">
        <v>0</v>
      </c>
      <c r="BJ283">
        <v>400</v>
      </c>
      <c r="BK283">
        <v>100</v>
      </c>
      <c r="BL283" t="s">
        <v>192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 t="shared" si="146"/>
        <v>17:40:16.527</v>
      </c>
      <c r="CF283">
        <v>527190847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4</v>
      </c>
      <c r="CY283">
        <v>7</v>
      </c>
      <c r="CZ283" t="s">
        <v>131</v>
      </c>
      <c r="DA283">
        <v>408</v>
      </c>
      <c r="DB283">
        <v>1</v>
      </c>
      <c r="DC283" t="s">
        <v>132</v>
      </c>
      <c r="DD283" t="s">
        <v>133</v>
      </c>
      <c r="DG283">
        <v>10844415</v>
      </c>
      <c r="DI283">
        <v>1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"09/28/2022 17:40:16.778"</f>
        <v>09/28/2022 17:40:16.778</v>
      </c>
      <c r="C284" t="str">
        <f t="shared" si="130"/>
        <v>FFDFD3C0</v>
      </c>
      <c r="D284" t="s">
        <v>142</v>
      </c>
      <c r="E284">
        <v>4</v>
      </c>
      <c r="F284">
        <v>1004</v>
      </c>
      <c r="G284" t="s">
        <v>143</v>
      </c>
      <c r="J284" t="s">
        <v>144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144"/>
        <v>17:40:16.523</v>
      </c>
      <c r="T284" t="str">
        <f t="shared" si="145"/>
        <v>17:40:15.423</v>
      </c>
      <c r="U284" t="str">
        <f t="shared" si="131"/>
        <v>A9D612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125</v>
      </c>
      <c r="AG284">
        <v>0</v>
      </c>
      <c r="AH284">
        <v>3</v>
      </c>
      <c r="AI284">
        <v>2</v>
      </c>
      <c r="AJ284">
        <v>0</v>
      </c>
      <c r="AK284" t="s">
        <v>231</v>
      </c>
      <c r="AL284">
        <v>40.559913999999999</v>
      </c>
      <c r="AM284" t="s">
        <v>232</v>
      </c>
      <c r="AN284">
        <v>-75.508797000000001</v>
      </c>
      <c r="AO284">
        <v>100</v>
      </c>
      <c r="AP284">
        <v>300</v>
      </c>
      <c r="AQ284" t="s">
        <v>129</v>
      </c>
      <c r="AR284">
        <v>-26</v>
      </c>
      <c r="AS284">
        <v>-51</v>
      </c>
      <c r="AT284">
        <v>-320</v>
      </c>
      <c r="BB284">
        <v>1200</v>
      </c>
      <c r="BC284">
        <v>1</v>
      </c>
      <c r="BD284" t="str">
        <f t="shared" si="132"/>
        <v xml:space="preserve">N7329F  </v>
      </c>
      <c r="BE284">
        <v>1</v>
      </c>
      <c r="BG284">
        <v>0</v>
      </c>
      <c r="BH284">
        <v>0</v>
      </c>
      <c r="BI284">
        <v>0</v>
      </c>
      <c r="BJ284">
        <v>400</v>
      </c>
      <c r="BK284">
        <v>100</v>
      </c>
      <c r="BL284" t="s">
        <v>192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 t="shared" si="146"/>
        <v>17:40:16.527</v>
      </c>
      <c r="CF284">
        <v>527190847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4</v>
      </c>
      <c r="CY284">
        <v>7</v>
      </c>
      <c r="CZ284" t="s">
        <v>131</v>
      </c>
      <c r="DA284">
        <v>408</v>
      </c>
      <c r="DB284">
        <v>1</v>
      </c>
      <c r="DC284" t="s">
        <v>132</v>
      </c>
      <c r="DD284" t="s">
        <v>133</v>
      </c>
      <c r="DG284">
        <v>10844415</v>
      </c>
      <c r="DI284">
        <v>1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"09/28/2022 17:40:16.778"</f>
        <v>09/28/2022 17:40:16.778</v>
      </c>
      <c r="C285" t="str">
        <f t="shared" si="130"/>
        <v>FFDFD3C0</v>
      </c>
      <c r="D285" t="s">
        <v>142</v>
      </c>
      <c r="E285">
        <v>3</v>
      </c>
      <c r="F285">
        <v>1003</v>
      </c>
      <c r="G285" t="s">
        <v>124</v>
      </c>
      <c r="J285" t="s">
        <v>144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144"/>
        <v>17:40:16.523</v>
      </c>
      <c r="T285" t="str">
        <f t="shared" si="145"/>
        <v>17:40:15.423</v>
      </c>
      <c r="U285" t="str">
        <f t="shared" si="131"/>
        <v>A9D612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125</v>
      </c>
      <c r="AG285">
        <v>0</v>
      </c>
      <c r="AH285">
        <v>3</v>
      </c>
      <c r="AI285">
        <v>2</v>
      </c>
      <c r="AJ285">
        <v>0</v>
      </c>
      <c r="AK285" t="s">
        <v>231</v>
      </c>
      <c r="AL285">
        <v>40.559913999999999</v>
      </c>
      <c r="AM285" t="s">
        <v>232</v>
      </c>
      <c r="AN285">
        <v>-75.508797000000001</v>
      </c>
      <c r="AO285">
        <v>100</v>
      </c>
      <c r="AP285">
        <v>300</v>
      </c>
      <c r="AQ285" t="s">
        <v>129</v>
      </c>
      <c r="AR285">
        <v>-26</v>
      </c>
      <c r="AS285">
        <v>-51</v>
      </c>
      <c r="AT285">
        <v>-320</v>
      </c>
      <c r="BB285">
        <v>1200</v>
      </c>
      <c r="BC285">
        <v>1</v>
      </c>
      <c r="BD285" t="str">
        <f t="shared" si="132"/>
        <v xml:space="preserve">N7329F  </v>
      </c>
      <c r="BE285">
        <v>1</v>
      </c>
      <c r="BG285">
        <v>0</v>
      </c>
      <c r="BH285">
        <v>0</v>
      </c>
      <c r="BI285">
        <v>0</v>
      </c>
      <c r="BJ285">
        <v>400</v>
      </c>
      <c r="BK285">
        <v>100</v>
      </c>
      <c r="BL285" t="s">
        <v>192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 t="shared" si="146"/>
        <v>17:40:16.527</v>
      </c>
      <c r="CF285">
        <v>527190847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4</v>
      </c>
      <c r="CY285">
        <v>7</v>
      </c>
      <c r="CZ285" t="s">
        <v>131</v>
      </c>
      <c r="DA285">
        <v>408</v>
      </c>
      <c r="DB285">
        <v>1</v>
      </c>
      <c r="DC285" t="s">
        <v>132</v>
      </c>
      <c r="DD285" t="s">
        <v>133</v>
      </c>
      <c r="DG285">
        <v>10844415</v>
      </c>
      <c r="DI285">
        <v>1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"09/28/2022 17:40:16.778"</f>
        <v>09/28/2022 17:40:16.778</v>
      </c>
      <c r="C286" t="str">
        <f t="shared" si="130"/>
        <v>FFDFD3C0</v>
      </c>
      <c r="D286" t="s">
        <v>145</v>
      </c>
      <c r="E286">
        <v>16</v>
      </c>
      <c r="H286">
        <v>278</v>
      </c>
      <c r="I286" t="s">
        <v>149</v>
      </c>
      <c r="J286" t="s">
        <v>141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si="144"/>
        <v>17:40:16.523</v>
      </c>
      <c r="T286" t="str">
        <f t="shared" si="145"/>
        <v>17:40:15.423</v>
      </c>
      <c r="U286" t="str">
        <f t="shared" si="131"/>
        <v>A9D612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125</v>
      </c>
      <c r="AG286">
        <v>0</v>
      </c>
      <c r="AH286">
        <v>3</v>
      </c>
      <c r="AI286">
        <v>2</v>
      </c>
      <c r="AJ286">
        <v>0</v>
      </c>
      <c r="AK286" t="s">
        <v>231</v>
      </c>
      <c r="AL286">
        <v>40.559913999999999</v>
      </c>
      <c r="AM286" t="s">
        <v>232</v>
      </c>
      <c r="AN286">
        <v>-75.508797000000001</v>
      </c>
      <c r="AO286">
        <v>100</v>
      </c>
      <c r="AP286">
        <v>300</v>
      </c>
      <c r="AQ286" t="s">
        <v>129</v>
      </c>
      <c r="AR286">
        <v>-26</v>
      </c>
      <c r="AS286">
        <v>-51</v>
      </c>
      <c r="AT286">
        <v>-320</v>
      </c>
      <c r="BB286">
        <v>1200</v>
      </c>
      <c r="BC286">
        <v>1</v>
      </c>
      <c r="BD286" t="str">
        <f t="shared" si="132"/>
        <v xml:space="preserve">N7329F  </v>
      </c>
      <c r="BE286">
        <v>1</v>
      </c>
      <c r="BG286">
        <v>0</v>
      </c>
      <c r="BH286">
        <v>0</v>
      </c>
      <c r="BI286">
        <v>0</v>
      </c>
      <c r="BJ286">
        <v>400</v>
      </c>
      <c r="BK286">
        <v>100</v>
      </c>
      <c r="BL286" t="s">
        <v>192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 t="shared" si="146"/>
        <v>17:40:16.527</v>
      </c>
      <c r="CF286">
        <v>527190847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4</v>
      </c>
      <c r="CY286">
        <v>7</v>
      </c>
      <c r="CZ286" t="s">
        <v>131</v>
      </c>
      <c r="DA286">
        <v>408</v>
      </c>
      <c r="DB286">
        <v>1</v>
      </c>
      <c r="DC286" t="s">
        <v>132</v>
      </c>
      <c r="DD286" t="s">
        <v>133</v>
      </c>
      <c r="DG286">
        <v>10844415</v>
      </c>
      <c r="DI286">
        <v>1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3">
      <c r="A287" t="str">
        <f>"09/28/2022 17:40:16.778"</f>
        <v>09/28/2022 17:40:16.778</v>
      </c>
      <c r="C287" t="str">
        <f t="shared" si="130"/>
        <v>FFDFD3C0</v>
      </c>
      <c r="D287" t="s">
        <v>139</v>
      </c>
      <c r="E287">
        <v>36</v>
      </c>
      <c r="H287">
        <v>123</v>
      </c>
      <c r="I287" t="s">
        <v>140</v>
      </c>
      <c r="J287" t="s">
        <v>141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144"/>
        <v>17:40:16.523</v>
      </c>
      <c r="T287" t="str">
        <f t="shared" si="145"/>
        <v>17:40:15.423</v>
      </c>
      <c r="U287" t="str">
        <f t="shared" si="131"/>
        <v>A9D612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125</v>
      </c>
      <c r="AG287">
        <v>0</v>
      </c>
      <c r="AH287">
        <v>3</v>
      </c>
      <c r="AI287">
        <v>2</v>
      </c>
      <c r="AJ287">
        <v>0</v>
      </c>
      <c r="AK287" t="s">
        <v>231</v>
      </c>
      <c r="AL287">
        <v>40.559913999999999</v>
      </c>
      <c r="AM287" t="s">
        <v>232</v>
      </c>
      <c r="AN287">
        <v>-75.508797000000001</v>
      </c>
      <c r="AO287">
        <v>100</v>
      </c>
      <c r="AP287">
        <v>300</v>
      </c>
      <c r="AQ287" t="s">
        <v>129</v>
      </c>
      <c r="AR287">
        <v>-26</v>
      </c>
      <c r="AS287">
        <v>-51</v>
      </c>
      <c r="AT287">
        <v>-320</v>
      </c>
      <c r="BB287">
        <v>1200</v>
      </c>
      <c r="BC287">
        <v>1</v>
      </c>
      <c r="BD287" t="str">
        <f t="shared" si="132"/>
        <v xml:space="preserve">N7329F  </v>
      </c>
      <c r="BE287">
        <v>1</v>
      </c>
      <c r="BG287">
        <v>0</v>
      </c>
      <c r="BH287">
        <v>0</v>
      </c>
      <c r="BI287">
        <v>0</v>
      </c>
      <c r="BJ287">
        <v>400</v>
      </c>
      <c r="BK287">
        <v>100</v>
      </c>
      <c r="BL287" t="s">
        <v>192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 t="shared" si="146"/>
        <v>17:40:16.527</v>
      </c>
      <c r="CF287">
        <v>527190847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4</v>
      </c>
      <c r="CY287">
        <v>7</v>
      </c>
      <c r="CZ287" t="s">
        <v>131</v>
      </c>
      <c r="DA287">
        <v>408</v>
      </c>
      <c r="DB287">
        <v>1</v>
      </c>
      <c r="DC287" t="s">
        <v>132</v>
      </c>
      <c r="DD287" t="s">
        <v>133</v>
      </c>
      <c r="DG287">
        <v>10844415</v>
      </c>
      <c r="DI287">
        <v>1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3">
      <c r="A288" t="str">
        <f>"09/28/2022 17:40:17.638"</f>
        <v>09/28/2022 17:40:17.638</v>
      </c>
      <c r="C288" t="str">
        <f t="shared" si="130"/>
        <v>FFDFD3C0</v>
      </c>
      <c r="D288" t="s">
        <v>134</v>
      </c>
      <c r="E288">
        <v>1</v>
      </c>
      <c r="F288">
        <v>3001</v>
      </c>
      <c r="G288" t="s">
        <v>135</v>
      </c>
      <c r="J288" t="s">
        <v>136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ref="S288:S294" si="147">"17:40:17.422"</f>
        <v>17:40:17.422</v>
      </c>
      <c r="T288" t="str">
        <f t="shared" ref="T288:T294" si="148">"17:40:17.022"</f>
        <v>17:40:17.022</v>
      </c>
      <c r="U288" t="str">
        <f t="shared" si="131"/>
        <v>A9D612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125</v>
      </c>
      <c r="AG288">
        <v>0</v>
      </c>
      <c r="AH288">
        <v>3</v>
      </c>
      <c r="AI288">
        <v>2</v>
      </c>
      <c r="AJ288">
        <v>0</v>
      </c>
      <c r="AK288" t="s">
        <v>233</v>
      </c>
      <c r="AL288">
        <v>40.559699999999999</v>
      </c>
      <c r="AM288" t="s">
        <v>234</v>
      </c>
      <c r="AN288">
        <v>-75.508904000000001</v>
      </c>
      <c r="AO288">
        <v>100</v>
      </c>
      <c r="AP288">
        <v>300</v>
      </c>
      <c r="AQ288" t="s">
        <v>129</v>
      </c>
      <c r="AR288">
        <v>-23</v>
      </c>
      <c r="AS288">
        <v>-55</v>
      </c>
      <c r="AT288">
        <v>-576</v>
      </c>
      <c r="BB288">
        <v>1200</v>
      </c>
      <c r="BC288">
        <v>1</v>
      </c>
      <c r="BD288" t="str">
        <f t="shared" si="132"/>
        <v xml:space="preserve">N7329F  </v>
      </c>
      <c r="BE288">
        <v>1</v>
      </c>
      <c r="BG288">
        <v>0</v>
      </c>
      <c r="BH288">
        <v>0</v>
      </c>
      <c r="BI288">
        <v>0</v>
      </c>
      <c r="BJ288">
        <v>375</v>
      </c>
      <c r="BK288">
        <v>75</v>
      </c>
      <c r="BL288" t="s">
        <v>192</v>
      </c>
      <c r="BM288">
        <v>1</v>
      </c>
      <c r="BN288">
        <v>1</v>
      </c>
      <c r="BO288">
        <v>1</v>
      </c>
      <c r="BP288">
        <v>0</v>
      </c>
      <c r="BS288">
        <v>0</v>
      </c>
      <c r="BT288">
        <v>0</v>
      </c>
      <c r="BU288">
        <v>0</v>
      </c>
      <c r="CE288" t="str">
        <f t="shared" ref="CE288:CE294" si="149">"17:40:17.428"</f>
        <v>17:40:17.428</v>
      </c>
      <c r="CF288">
        <v>428322396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4</v>
      </c>
      <c r="CY288">
        <v>7</v>
      </c>
      <c r="CZ288" t="s">
        <v>131</v>
      </c>
      <c r="DA288">
        <v>408</v>
      </c>
      <c r="DB288">
        <v>0</v>
      </c>
      <c r="DC288" t="s">
        <v>132</v>
      </c>
      <c r="DD288" t="s">
        <v>133</v>
      </c>
      <c r="DG288">
        <v>1494219</v>
      </c>
      <c r="DI288">
        <v>1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 t="shared" ref="A289:A294" si="150">"09/28/2022 17:40:17.685"</f>
        <v>09/28/2022 17:40:17.685</v>
      </c>
      <c r="C289" t="str">
        <f t="shared" si="130"/>
        <v>FFDFD3C0</v>
      </c>
      <c r="D289" t="s">
        <v>147</v>
      </c>
      <c r="E289">
        <v>38</v>
      </c>
      <c r="J289" t="s">
        <v>148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147"/>
        <v>17:40:17.422</v>
      </c>
      <c r="T289" t="str">
        <f t="shared" si="148"/>
        <v>17:40:17.022</v>
      </c>
      <c r="U289" t="str">
        <f t="shared" si="131"/>
        <v>A9D612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125</v>
      </c>
      <c r="AG289">
        <v>0</v>
      </c>
      <c r="AH289">
        <v>3</v>
      </c>
      <c r="AI289">
        <v>2</v>
      </c>
      <c r="AJ289">
        <v>0</v>
      </c>
      <c r="AK289" t="s">
        <v>233</v>
      </c>
      <c r="AL289">
        <v>40.559699999999999</v>
      </c>
      <c r="AM289" t="s">
        <v>234</v>
      </c>
      <c r="AN289">
        <v>-75.508904000000001</v>
      </c>
      <c r="AO289">
        <v>100</v>
      </c>
      <c r="AP289">
        <v>300</v>
      </c>
      <c r="AQ289" t="s">
        <v>129</v>
      </c>
      <c r="AR289">
        <v>-23</v>
      </c>
      <c r="AS289">
        <v>-55</v>
      </c>
      <c r="AT289">
        <v>-576</v>
      </c>
      <c r="BB289">
        <v>1200</v>
      </c>
      <c r="BC289">
        <v>1</v>
      </c>
      <c r="BD289" t="str">
        <f t="shared" si="132"/>
        <v xml:space="preserve">N7329F  </v>
      </c>
      <c r="BE289">
        <v>1</v>
      </c>
      <c r="BG289">
        <v>0</v>
      </c>
      <c r="BH289">
        <v>0</v>
      </c>
      <c r="BI289">
        <v>0</v>
      </c>
      <c r="BJ289">
        <v>375</v>
      </c>
      <c r="BK289">
        <v>75</v>
      </c>
      <c r="BL289" t="s">
        <v>192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 t="shared" si="149"/>
        <v>17:40:17.428</v>
      </c>
      <c r="CF289">
        <v>428322396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4</v>
      </c>
      <c r="CY289">
        <v>7</v>
      </c>
      <c r="CZ289" t="s">
        <v>131</v>
      </c>
      <c r="DA289">
        <v>408</v>
      </c>
      <c r="DB289">
        <v>0</v>
      </c>
      <c r="DC289" t="s">
        <v>132</v>
      </c>
      <c r="DD289" t="s">
        <v>133</v>
      </c>
      <c r="DG289">
        <v>1494219</v>
      </c>
      <c r="DI289">
        <v>1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 t="shared" si="150"/>
        <v>09/28/2022 17:40:17.685</v>
      </c>
      <c r="C290" t="str">
        <f t="shared" si="130"/>
        <v>FFDFD3C0</v>
      </c>
      <c r="D290" t="s">
        <v>145</v>
      </c>
      <c r="E290">
        <v>17</v>
      </c>
      <c r="H290">
        <v>279</v>
      </c>
      <c r="I290" t="s">
        <v>146</v>
      </c>
      <c r="J290" t="s">
        <v>141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si="147"/>
        <v>17:40:17.422</v>
      </c>
      <c r="T290" t="str">
        <f t="shared" si="148"/>
        <v>17:40:17.022</v>
      </c>
      <c r="U290" t="str">
        <f t="shared" si="131"/>
        <v>A9D612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125</v>
      </c>
      <c r="AG290">
        <v>0</v>
      </c>
      <c r="AH290">
        <v>3</v>
      </c>
      <c r="AI290">
        <v>2</v>
      </c>
      <c r="AJ290">
        <v>0</v>
      </c>
      <c r="AK290" t="s">
        <v>233</v>
      </c>
      <c r="AL290">
        <v>40.559699999999999</v>
      </c>
      <c r="AM290" t="s">
        <v>234</v>
      </c>
      <c r="AN290">
        <v>-75.508904000000001</v>
      </c>
      <c r="AO290">
        <v>100</v>
      </c>
      <c r="AP290">
        <v>300</v>
      </c>
      <c r="AQ290" t="s">
        <v>129</v>
      </c>
      <c r="AR290">
        <v>-23</v>
      </c>
      <c r="AS290">
        <v>-55</v>
      </c>
      <c r="AT290">
        <v>-576</v>
      </c>
      <c r="BB290">
        <v>1200</v>
      </c>
      <c r="BC290">
        <v>1</v>
      </c>
      <c r="BD290" t="str">
        <f t="shared" si="132"/>
        <v xml:space="preserve">N7329F  </v>
      </c>
      <c r="BE290">
        <v>1</v>
      </c>
      <c r="BG290">
        <v>0</v>
      </c>
      <c r="BH290">
        <v>0</v>
      </c>
      <c r="BI290">
        <v>0</v>
      </c>
      <c r="BJ290">
        <v>375</v>
      </c>
      <c r="BK290">
        <v>75</v>
      </c>
      <c r="BL290" t="s">
        <v>192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 t="shared" si="149"/>
        <v>17:40:17.428</v>
      </c>
      <c r="CF290">
        <v>428322396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4</v>
      </c>
      <c r="CY290">
        <v>7</v>
      </c>
      <c r="CZ290" t="s">
        <v>131</v>
      </c>
      <c r="DA290">
        <v>408</v>
      </c>
      <c r="DB290">
        <v>0</v>
      </c>
      <c r="DC290" t="s">
        <v>132</v>
      </c>
      <c r="DD290" t="s">
        <v>133</v>
      </c>
      <c r="DG290">
        <v>1494219</v>
      </c>
      <c r="DI290">
        <v>1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 t="shared" si="150"/>
        <v>09/28/2022 17:40:17.685</v>
      </c>
      <c r="C291" t="str">
        <f t="shared" si="130"/>
        <v>FFDFD3C0</v>
      </c>
      <c r="D291" t="s">
        <v>142</v>
      </c>
      <c r="E291">
        <v>4</v>
      </c>
      <c r="F291">
        <v>1004</v>
      </c>
      <c r="G291" t="s">
        <v>143</v>
      </c>
      <c r="J291" t="s">
        <v>144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147"/>
        <v>17:40:17.422</v>
      </c>
      <c r="T291" t="str">
        <f t="shared" si="148"/>
        <v>17:40:17.022</v>
      </c>
      <c r="U291" t="str">
        <f t="shared" si="131"/>
        <v>A9D612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125</v>
      </c>
      <c r="AG291">
        <v>0</v>
      </c>
      <c r="AH291">
        <v>3</v>
      </c>
      <c r="AI291">
        <v>2</v>
      </c>
      <c r="AJ291">
        <v>0</v>
      </c>
      <c r="AK291" t="s">
        <v>233</v>
      </c>
      <c r="AL291">
        <v>40.559699999999999</v>
      </c>
      <c r="AM291" t="s">
        <v>234</v>
      </c>
      <c r="AN291">
        <v>-75.508904000000001</v>
      </c>
      <c r="AO291">
        <v>100</v>
      </c>
      <c r="AP291">
        <v>300</v>
      </c>
      <c r="AQ291" t="s">
        <v>129</v>
      </c>
      <c r="AR291">
        <v>-23</v>
      </c>
      <c r="AS291">
        <v>-55</v>
      </c>
      <c r="AT291">
        <v>-576</v>
      </c>
      <c r="BB291">
        <v>1200</v>
      </c>
      <c r="BC291">
        <v>1</v>
      </c>
      <c r="BD291" t="str">
        <f t="shared" si="132"/>
        <v xml:space="preserve">N7329F  </v>
      </c>
      <c r="BE291">
        <v>1</v>
      </c>
      <c r="BG291">
        <v>0</v>
      </c>
      <c r="BH291">
        <v>0</v>
      </c>
      <c r="BI291">
        <v>0</v>
      </c>
      <c r="BJ291">
        <v>375</v>
      </c>
      <c r="BK291">
        <v>75</v>
      </c>
      <c r="BL291" t="s">
        <v>192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 t="shared" si="149"/>
        <v>17:40:17.428</v>
      </c>
      <c r="CF291">
        <v>428322396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4</v>
      </c>
      <c r="CY291">
        <v>7</v>
      </c>
      <c r="CZ291" t="s">
        <v>131</v>
      </c>
      <c r="DA291">
        <v>408</v>
      </c>
      <c r="DB291">
        <v>0</v>
      </c>
      <c r="DC291" t="s">
        <v>132</v>
      </c>
      <c r="DD291" t="s">
        <v>133</v>
      </c>
      <c r="DG291">
        <v>1494219</v>
      </c>
      <c r="DI291">
        <v>1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 t="shared" si="150"/>
        <v>09/28/2022 17:40:17.685</v>
      </c>
      <c r="C292" t="str">
        <f t="shared" si="130"/>
        <v>FFDFD3C0</v>
      </c>
      <c r="D292" t="s">
        <v>145</v>
      </c>
      <c r="E292">
        <v>16</v>
      </c>
      <c r="H292">
        <v>278</v>
      </c>
      <c r="I292" t="s">
        <v>149</v>
      </c>
      <c r="J292" t="s">
        <v>141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147"/>
        <v>17:40:17.422</v>
      </c>
      <c r="T292" t="str">
        <f t="shared" si="148"/>
        <v>17:40:17.022</v>
      </c>
      <c r="U292" t="str">
        <f t="shared" si="131"/>
        <v>A9D612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125</v>
      </c>
      <c r="AG292">
        <v>0</v>
      </c>
      <c r="AH292">
        <v>3</v>
      </c>
      <c r="AI292">
        <v>2</v>
      </c>
      <c r="AJ292">
        <v>0</v>
      </c>
      <c r="AK292" t="s">
        <v>233</v>
      </c>
      <c r="AL292">
        <v>40.559699999999999</v>
      </c>
      <c r="AM292" t="s">
        <v>234</v>
      </c>
      <c r="AN292">
        <v>-75.508904000000001</v>
      </c>
      <c r="AO292">
        <v>100</v>
      </c>
      <c r="AP292">
        <v>300</v>
      </c>
      <c r="AQ292" t="s">
        <v>129</v>
      </c>
      <c r="AR292">
        <v>-23</v>
      </c>
      <c r="AS292">
        <v>-55</v>
      </c>
      <c r="AT292">
        <v>-576</v>
      </c>
      <c r="BB292">
        <v>1200</v>
      </c>
      <c r="BC292">
        <v>1</v>
      </c>
      <c r="BD292" t="str">
        <f t="shared" si="132"/>
        <v xml:space="preserve">N7329F  </v>
      </c>
      <c r="BE292">
        <v>1</v>
      </c>
      <c r="BG292">
        <v>0</v>
      </c>
      <c r="BH292">
        <v>0</v>
      </c>
      <c r="BI292">
        <v>0</v>
      </c>
      <c r="BJ292">
        <v>375</v>
      </c>
      <c r="BK292">
        <v>75</v>
      </c>
      <c r="BL292" t="s">
        <v>192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 t="shared" si="149"/>
        <v>17:40:17.428</v>
      </c>
      <c r="CF292">
        <v>428322396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4</v>
      </c>
      <c r="CY292">
        <v>7</v>
      </c>
      <c r="CZ292" t="s">
        <v>131</v>
      </c>
      <c r="DA292">
        <v>408</v>
      </c>
      <c r="DB292">
        <v>0</v>
      </c>
      <c r="DC292" t="s">
        <v>132</v>
      </c>
      <c r="DD292" t="s">
        <v>133</v>
      </c>
      <c r="DG292">
        <v>1494219</v>
      </c>
      <c r="DI292">
        <v>1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 t="shared" si="150"/>
        <v>09/28/2022 17:40:17.685</v>
      </c>
      <c r="C293" t="str">
        <f t="shared" si="130"/>
        <v>FFDFD3C0</v>
      </c>
      <c r="D293" t="s">
        <v>142</v>
      </c>
      <c r="E293">
        <v>3</v>
      </c>
      <c r="F293">
        <v>1003</v>
      </c>
      <c r="G293" t="s">
        <v>124</v>
      </c>
      <c r="J293" t="s">
        <v>144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147"/>
        <v>17:40:17.422</v>
      </c>
      <c r="T293" t="str">
        <f t="shared" si="148"/>
        <v>17:40:17.022</v>
      </c>
      <c r="U293" t="str">
        <f t="shared" si="131"/>
        <v>A9D612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125</v>
      </c>
      <c r="AG293">
        <v>0</v>
      </c>
      <c r="AH293">
        <v>3</v>
      </c>
      <c r="AI293">
        <v>2</v>
      </c>
      <c r="AJ293">
        <v>0</v>
      </c>
      <c r="AK293" t="s">
        <v>233</v>
      </c>
      <c r="AL293">
        <v>40.559699999999999</v>
      </c>
      <c r="AM293" t="s">
        <v>234</v>
      </c>
      <c r="AN293">
        <v>-75.508904000000001</v>
      </c>
      <c r="AO293">
        <v>100</v>
      </c>
      <c r="AP293">
        <v>300</v>
      </c>
      <c r="AQ293" t="s">
        <v>129</v>
      </c>
      <c r="AR293">
        <v>-23</v>
      </c>
      <c r="AS293">
        <v>-55</v>
      </c>
      <c r="AT293">
        <v>-576</v>
      </c>
      <c r="BB293">
        <v>1200</v>
      </c>
      <c r="BC293">
        <v>1</v>
      </c>
      <c r="BD293" t="str">
        <f t="shared" si="132"/>
        <v xml:space="preserve">N7329F  </v>
      </c>
      <c r="BE293">
        <v>1</v>
      </c>
      <c r="BG293">
        <v>0</v>
      </c>
      <c r="BH293">
        <v>0</v>
      </c>
      <c r="BI293">
        <v>0</v>
      </c>
      <c r="BJ293">
        <v>375</v>
      </c>
      <c r="BK293">
        <v>75</v>
      </c>
      <c r="BL293" t="s">
        <v>192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 t="shared" si="149"/>
        <v>17:40:17.428</v>
      </c>
      <c r="CF293">
        <v>428322396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4</v>
      </c>
      <c r="CY293">
        <v>7</v>
      </c>
      <c r="CZ293" t="s">
        <v>131</v>
      </c>
      <c r="DA293">
        <v>408</v>
      </c>
      <c r="DB293">
        <v>0</v>
      </c>
      <c r="DC293" t="s">
        <v>132</v>
      </c>
      <c r="DD293" t="s">
        <v>133</v>
      </c>
      <c r="DG293">
        <v>1494219</v>
      </c>
      <c r="DI293">
        <v>1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 t="shared" si="150"/>
        <v>09/28/2022 17:40:17.685</v>
      </c>
      <c r="C294" t="str">
        <f t="shared" si="130"/>
        <v>FFDFD3C0</v>
      </c>
      <c r="D294" t="s">
        <v>139</v>
      </c>
      <c r="E294">
        <v>36</v>
      </c>
      <c r="H294">
        <v>123</v>
      </c>
      <c r="I294" t="s">
        <v>140</v>
      </c>
      <c r="J294" t="s">
        <v>141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147"/>
        <v>17:40:17.422</v>
      </c>
      <c r="T294" t="str">
        <f t="shared" si="148"/>
        <v>17:40:17.022</v>
      </c>
      <c r="U294" t="str">
        <f t="shared" si="131"/>
        <v>A9D612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125</v>
      </c>
      <c r="AG294">
        <v>0</v>
      </c>
      <c r="AH294">
        <v>3</v>
      </c>
      <c r="AI294">
        <v>2</v>
      </c>
      <c r="AJ294">
        <v>0</v>
      </c>
      <c r="AK294" t="s">
        <v>233</v>
      </c>
      <c r="AL294">
        <v>40.559699999999999</v>
      </c>
      <c r="AM294" t="s">
        <v>234</v>
      </c>
      <c r="AN294">
        <v>-75.508904000000001</v>
      </c>
      <c r="AO294">
        <v>100</v>
      </c>
      <c r="AP294">
        <v>300</v>
      </c>
      <c r="AQ294" t="s">
        <v>129</v>
      </c>
      <c r="AR294">
        <v>-23</v>
      </c>
      <c r="AS294">
        <v>-55</v>
      </c>
      <c r="AT294">
        <v>-576</v>
      </c>
      <c r="BB294">
        <v>1200</v>
      </c>
      <c r="BC294">
        <v>1</v>
      </c>
      <c r="BD294" t="str">
        <f t="shared" si="132"/>
        <v xml:space="preserve">N7329F  </v>
      </c>
      <c r="BE294">
        <v>1</v>
      </c>
      <c r="BG294">
        <v>0</v>
      </c>
      <c r="BH294">
        <v>0</v>
      </c>
      <c r="BI294">
        <v>0</v>
      </c>
      <c r="BJ294">
        <v>375</v>
      </c>
      <c r="BK294">
        <v>75</v>
      </c>
      <c r="BL294" t="s">
        <v>192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 t="shared" si="149"/>
        <v>17:40:17.428</v>
      </c>
      <c r="CF294">
        <v>428322396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4</v>
      </c>
      <c r="CY294">
        <v>7</v>
      </c>
      <c r="CZ294" t="s">
        <v>131</v>
      </c>
      <c r="DA294">
        <v>408</v>
      </c>
      <c r="DB294">
        <v>0</v>
      </c>
      <c r="DC294" t="s">
        <v>132</v>
      </c>
      <c r="DD294" t="s">
        <v>133</v>
      </c>
      <c r="DG294">
        <v>1494219</v>
      </c>
      <c r="DI294">
        <v>1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"09/28/2022 17:40:19.028"</f>
        <v>09/28/2022 17:40:19.028</v>
      </c>
      <c r="C295" t="str">
        <f t="shared" si="130"/>
        <v>FFDFD3C0</v>
      </c>
      <c r="D295" t="s">
        <v>145</v>
      </c>
      <c r="E295">
        <v>17</v>
      </c>
      <c r="H295">
        <v>279</v>
      </c>
      <c r="I295" t="s">
        <v>146</v>
      </c>
      <c r="J295" t="s">
        <v>141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ref="S295:S301" si="151">"17:40:18.852"</f>
        <v>17:40:18.852</v>
      </c>
      <c r="T295" t="str">
        <f t="shared" ref="T295:T301" si="152">"17:40:17.452"</f>
        <v>17:40:17.452</v>
      </c>
      <c r="U295" t="str">
        <f t="shared" si="131"/>
        <v>A9D612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125</v>
      </c>
      <c r="AG295">
        <v>0</v>
      </c>
      <c r="AH295">
        <v>3</v>
      </c>
      <c r="AI295">
        <v>2</v>
      </c>
      <c r="AJ295">
        <v>0</v>
      </c>
      <c r="AK295" t="s">
        <v>235</v>
      </c>
      <c r="AL295">
        <v>40.559334999999997</v>
      </c>
      <c r="AM295" t="s">
        <v>236</v>
      </c>
      <c r="AN295">
        <v>-75.509162000000003</v>
      </c>
      <c r="AO295">
        <v>100</v>
      </c>
      <c r="AP295">
        <v>200</v>
      </c>
      <c r="AQ295" t="s">
        <v>129</v>
      </c>
      <c r="AR295">
        <v>-23</v>
      </c>
      <c r="AS295">
        <v>-55</v>
      </c>
      <c r="AT295">
        <v>-192</v>
      </c>
      <c r="BB295">
        <v>1200</v>
      </c>
      <c r="BC295">
        <v>1</v>
      </c>
      <c r="BD295" t="str">
        <f t="shared" si="132"/>
        <v xml:space="preserve">N7329F  </v>
      </c>
      <c r="BE295">
        <v>1</v>
      </c>
      <c r="BG295">
        <v>0</v>
      </c>
      <c r="BH295">
        <v>0</v>
      </c>
      <c r="BI295">
        <v>0</v>
      </c>
      <c r="BJ295">
        <v>375</v>
      </c>
      <c r="BK295">
        <v>175</v>
      </c>
      <c r="BL295" t="s">
        <v>192</v>
      </c>
      <c r="BM295">
        <v>1</v>
      </c>
      <c r="BN295">
        <v>1</v>
      </c>
      <c r="BO295">
        <v>1</v>
      </c>
      <c r="BP295">
        <v>0</v>
      </c>
      <c r="BS295">
        <v>0</v>
      </c>
      <c r="BT295">
        <v>0</v>
      </c>
      <c r="BU295">
        <v>0</v>
      </c>
      <c r="CE295" t="str">
        <f t="shared" ref="CE295:CE301" si="153">"17:40:18.859"</f>
        <v>17:40:18.859</v>
      </c>
      <c r="CF295">
        <v>858664141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1</v>
      </c>
      <c r="CY295">
        <v>7</v>
      </c>
      <c r="CZ295" t="s">
        <v>131</v>
      </c>
      <c r="DA295">
        <v>408</v>
      </c>
      <c r="DB295">
        <v>0</v>
      </c>
      <c r="DC295" t="s">
        <v>132</v>
      </c>
      <c r="DD295" t="s">
        <v>133</v>
      </c>
      <c r="DG295">
        <v>1496526</v>
      </c>
      <c r="DI295">
        <v>1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"09/28/2022 17:40:19.028"</f>
        <v>09/28/2022 17:40:19.028</v>
      </c>
      <c r="C296" t="str">
        <f t="shared" si="130"/>
        <v>FFDFD3C0</v>
      </c>
      <c r="D296" t="s">
        <v>145</v>
      </c>
      <c r="E296">
        <v>16</v>
      </c>
      <c r="H296">
        <v>278</v>
      </c>
      <c r="I296" t="s">
        <v>149</v>
      </c>
      <c r="J296" t="s">
        <v>141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151"/>
        <v>17:40:18.852</v>
      </c>
      <c r="T296" t="str">
        <f t="shared" si="152"/>
        <v>17:40:17.452</v>
      </c>
      <c r="U296" t="str">
        <f t="shared" si="131"/>
        <v>A9D612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125</v>
      </c>
      <c r="AG296">
        <v>0</v>
      </c>
      <c r="AH296">
        <v>3</v>
      </c>
      <c r="AI296">
        <v>2</v>
      </c>
      <c r="AJ296">
        <v>0</v>
      </c>
      <c r="AK296" t="s">
        <v>235</v>
      </c>
      <c r="AL296">
        <v>40.559334999999997</v>
      </c>
      <c r="AM296" t="s">
        <v>236</v>
      </c>
      <c r="AN296">
        <v>-75.509162000000003</v>
      </c>
      <c r="AO296">
        <v>100</v>
      </c>
      <c r="AP296">
        <v>200</v>
      </c>
      <c r="AQ296" t="s">
        <v>129</v>
      </c>
      <c r="AR296">
        <v>-23</v>
      </c>
      <c r="AS296">
        <v>-55</v>
      </c>
      <c r="AT296">
        <v>-192</v>
      </c>
      <c r="BB296">
        <v>1200</v>
      </c>
      <c r="BC296">
        <v>1</v>
      </c>
      <c r="BD296" t="str">
        <f t="shared" si="132"/>
        <v xml:space="preserve">N7329F  </v>
      </c>
      <c r="BE296">
        <v>1</v>
      </c>
      <c r="BG296">
        <v>0</v>
      </c>
      <c r="BH296">
        <v>0</v>
      </c>
      <c r="BI296">
        <v>0</v>
      </c>
      <c r="BJ296">
        <v>375</v>
      </c>
      <c r="BK296">
        <v>175</v>
      </c>
      <c r="BL296" t="s">
        <v>192</v>
      </c>
      <c r="BM296">
        <v>1</v>
      </c>
      <c r="BN296">
        <v>1</v>
      </c>
      <c r="BO296">
        <v>1</v>
      </c>
      <c r="BP296">
        <v>0</v>
      </c>
      <c r="BS296">
        <v>0</v>
      </c>
      <c r="BT296">
        <v>0</v>
      </c>
      <c r="BU296">
        <v>0</v>
      </c>
      <c r="CE296" t="str">
        <f t="shared" si="153"/>
        <v>17:40:18.859</v>
      </c>
      <c r="CF296">
        <v>858664141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1</v>
      </c>
      <c r="CY296">
        <v>7</v>
      </c>
      <c r="CZ296" t="s">
        <v>131</v>
      </c>
      <c r="DA296">
        <v>408</v>
      </c>
      <c r="DB296">
        <v>0</v>
      </c>
      <c r="DC296" t="s">
        <v>132</v>
      </c>
      <c r="DD296" t="s">
        <v>133</v>
      </c>
      <c r="DG296">
        <v>1496526</v>
      </c>
      <c r="DI296">
        <v>1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"09/28/2022 17:40:19.028"</f>
        <v>09/28/2022 17:40:19.028</v>
      </c>
      <c r="C297" t="str">
        <f t="shared" si="130"/>
        <v>FFDFD3C0</v>
      </c>
      <c r="D297" t="s">
        <v>147</v>
      </c>
      <c r="E297">
        <v>38</v>
      </c>
      <c r="J297" t="s">
        <v>148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151"/>
        <v>17:40:18.852</v>
      </c>
      <c r="T297" t="str">
        <f t="shared" si="152"/>
        <v>17:40:17.452</v>
      </c>
      <c r="U297" t="str">
        <f t="shared" si="131"/>
        <v>A9D612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125</v>
      </c>
      <c r="AG297">
        <v>0</v>
      </c>
      <c r="AH297">
        <v>3</v>
      </c>
      <c r="AI297">
        <v>2</v>
      </c>
      <c r="AJ297">
        <v>0</v>
      </c>
      <c r="AK297" t="s">
        <v>235</v>
      </c>
      <c r="AL297">
        <v>40.559334999999997</v>
      </c>
      <c r="AM297" t="s">
        <v>236</v>
      </c>
      <c r="AN297">
        <v>-75.509162000000003</v>
      </c>
      <c r="AO297">
        <v>100</v>
      </c>
      <c r="AP297">
        <v>200</v>
      </c>
      <c r="AQ297" t="s">
        <v>129</v>
      </c>
      <c r="AR297">
        <v>-23</v>
      </c>
      <c r="AS297">
        <v>-55</v>
      </c>
      <c r="AT297">
        <v>-192</v>
      </c>
      <c r="BB297">
        <v>1200</v>
      </c>
      <c r="BC297">
        <v>1</v>
      </c>
      <c r="BD297" t="str">
        <f t="shared" si="132"/>
        <v xml:space="preserve">N7329F  </v>
      </c>
      <c r="BE297">
        <v>1</v>
      </c>
      <c r="BG297">
        <v>0</v>
      </c>
      <c r="BH297">
        <v>0</v>
      </c>
      <c r="BI297">
        <v>0</v>
      </c>
      <c r="BJ297">
        <v>375</v>
      </c>
      <c r="BK297">
        <v>175</v>
      </c>
      <c r="BL297" t="s">
        <v>192</v>
      </c>
      <c r="BM297">
        <v>1</v>
      </c>
      <c r="BN297">
        <v>1</v>
      </c>
      <c r="BO297">
        <v>1</v>
      </c>
      <c r="BP297">
        <v>0</v>
      </c>
      <c r="BS297">
        <v>0</v>
      </c>
      <c r="BT297">
        <v>0</v>
      </c>
      <c r="BU297">
        <v>0</v>
      </c>
      <c r="CE297" t="str">
        <f t="shared" si="153"/>
        <v>17:40:18.859</v>
      </c>
      <c r="CF297">
        <v>858664141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1</v>
      </c>
      <c r="CY297">
        <v>7</v>
      </c>
      <c r="CZ297" t="s">
        <v>131</v>
      </c>
      <c r="DA297">
        <v>408</v>
      </c>
      <c r="DB297">
        <v>0</v>
      </c>
      <c r="DC297" t="s">
        <v>132</v>
      </c>
      <c r="DD297" t="s">
        <v>133</v>
      </c>
      <c r="DG297">
        <v>1496526</v>
      </c>
      <c r="DI297">
        <v>1</v>
      </c>
      <c r="DJ297">
        <v>0</v>
      </c>
      <c r="DK297">
        <v>1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"09/28/2022 17:40:19.043"</f>
        <v>09/28/2022 17:40:19.043</v>
      </c>
      <c r="C298" t="str">
        <f t="shared" si="130"/>
        <v>FFDFD3C0</v>
      </c>
      <c r="D298" t="s">
        <v>142</v>
      </c>
      <c r="E298">
        <v>4</v>
      </c>
      <c r="F298">
        <v>1004</v>
      </c>
      <c r="G298" t="s">
        <v>143</v>
      </c>
      <c r="J298" t="s">
        <v>144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151"/>
        <v>17:40:18.852</v>
      </c>
      <c r="T298" t="str">
        <f t="shared" si="152"/>
        <v>17:40:17.452</v>
      </c>
      <c r="U298" t="str">
        <f t="shared" si="131"/>
        <v>A9D612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125</v>
      </c>
      <c r="AG298">
        <v>0</v>
      </c>
      <c r="AH298">
        <v>3</v>
      </c>
      <c r="AI298">
        <v>2</v>
      </c>
      <c r="AJ298">
        <v>0</v>
      </c>
      <c r="AK298" t="s">
        <v>235</v>
      </c>
      <c r="AL298">
        <v>40.559334999999997</v>
      </c>
      <c r="AM298" t="s">
        <v>236</v>
      </c>
      <c r="AN298">
        <v>-75.509162000000003</v>
      </c>
      <c r="AO298">
        <v>100</v>
      </c>
      <c r="AP298">
        <v>200</v>
      </c>
      <c r="AQ298" t="s">
        <v>129</v>
      </c>
      <c r="AR298">
        <v>-23</v>
      </c>
      <c r="AS298">
        <v>-55</v>
      </c>
      <c r="AT298">
        <v>-192</v>
      </c>
      <c r="BB298">
        <v>1200</v>
      </c>
      <c r="BC298">
        <v>1</v>
      </c>
      <c r="BD298" t="str">
        <f t="shared" si="132"/>
        <v xml:space="preserve">N7329F  </v>
      </c>
      <c r="BE298">
        <v>1</v>
      </c>
      <c r="BG298">
        <v>0</v>
      </c>
      <c r="BH298">
        <v>0</v>
      </c>
      <c r="BI298">
        <v>0</v>
      </c>
      <c r="BJ298">
        <v>375</v>
      </c>
      <c r="BK298">
        <v>175</v>
      </c>
      <c r="BL298" t="s">
        <v>192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 t="shared" si="153"/>
        <v>17:40:18.859</v>
      </c>
      <c r="CF298">
        <v>858664141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1</v>
      </c>
      <c r="CY298">
        <v>7</v>
      </c>
      <c r="CZ298" t="s">
        <v>131</v>
      </c>
      <c r="DA298">
        <v>408</v>
      </c>
      <c r="DB298">
        <v>0</v>
      </c>
      <c r="DC298" t="s">
        <v>132</v>
      </c>
      <c r="DD298" t="s">
        <v>133</v>
      </c>
      <c r="DG298">
        <v>1496526</v>
      </c>
      <c r="DI298">
        <v>1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"09/28/2022 17:40:19.043"</f>
        <v>09/28/2022 17:40:19.043</v>
      </c>
      <c r="C299" t="str">
        <f t="shared" si="130"/>
        <v>FFDFD3C0</v>
      </c>
      <c r="D299" t="s">
        <v>142</v>
      </c>
      <c r="E299">
        <v>3</v>
      </c>
      <c r="F299">
        <v>1003</v>
      </c>
      <c r="G299" t="s">
        <v>124</v>
      </c>
      <c r="J299" t="s">
        <v>144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151"/>
        <v>17:40:18.852</v>
      </c>
      <c r="T299" t="str">
        <f t="shared" si="152"/>
        <v>17:40:17.452</v>
      </c>
      <c r="U299" t="str">
        <f t="shared" si="131"/>
        <v>A9D612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125</v>
      </c>
      <c r="AG299">
        <v>0</v>
      </c>
      <c r="AH299">
        <v>3</v>
      </c>
      <c r="AI299">
        <v>2</v>
      </c>
      <c r="AJ299">
        <v>0</v>
      </c>
      <c r="AK299" t="s">
        <v>235</v>
      </c>
      <c r="AL299">
        <v>40.559334999999997</v>
      </c>
      <c r="AM299" t="s">
        <v>236</v>
      </c>
      <c r="AN299">
        <v>-75.509162000000003</v>
      </c>
      <c r="AO299">
        <v>100</v>
      </c>
      <c r="AP299">
        <v>200</v>
      </c>
      <c r="AQ299" t="s">
        <v>129</v>
      </c>
      <c r="AR299">
        <v>-23</v>
      </c>
      <c r="AS299">
        <v>-55</v>
      </c>
      <c r="AT299">
        <v>-192</v>
      </c>
      <c r="BB299">
        <v>1200</v>
      </c>
      <c r="BC299">
        <v>1</v>
      </c>
      <c r="BD299" t="str">
        <f t="shared" si="132"/>
        <v xml:space="preserve">N7329F  </v>
      </c>
      <c r="BE299">
        <v>1</v>
      </c>
      <c r="BG299">
        <v>0</v>
      </c>
      <c r="BH299">
        <v>0</v>
      </c>
      <c r="BI299">
        <v>0</v>
      </c>
      <c r="BJ299">
        <v>375</v>
      </c>
      <c r="BK299">
        <v>175</v>
      </c>
      <c r="BL299" t="s">
        <v>192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 t="shared" si="153"/>
        <v>17:40:18.859</v>
      </c>
      <c r="CF299">
        <v>858664141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1</v>
      </c>
      <c r="CY299">
        <v>7</v>
      </c>
      <c r="CZ299" t="s">
        <v>131</v>
      </c>
      <c r="DA299">
        <v>408</v>
      </c>
      <c r="DB299">
        <v>0</v>
      </c>
      <c r="DC299" t="s">
        <v>132</v>
      </c>
      <c r="DD299" t="s">
        <v>133</v>
      </c>
      <c r="DG299">
        <v>1496526</v>
      </c>
      <c r="DI299">
        <v>1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"09/28/2022 17:40:19.043"</f>
        <v>09/28/2022 17:40:19.043</v>
      </c>
      <c r="C300" t="str">
        <f t="shared" si="130"/>
        <v>FFDFD3C0</v>
      </c>
      <c r="D300" t="s">
        <v>134</v>
      </c>
      <c r="E300">
        <v>1</v>
      </c>
      <c r="F300">
        <v>3001</v>
      </c>
      <c r="G300" t="s">
        <v>135</v>
      </c>
      <c r="J300" t="s">
        <v>136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 t="shared" si="151"/>
        <v>17:40:18.852</v>
      </c>
      <c r="T300" t="str">
        <f t="shared" si="152"/>
        <v>17:40:17.452</v>
      </c>
      <c r="U300" t="str">
        <f t="shared" si="131"/>
        <v>A9D612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125</v>
      </c>
      <c r="AG300">
        <v>0</v>
      </c>
      <c r="AH300">
        <v>3</v>
      </c>
      <c r="AI300">
        <v>2</v>
      </c>
      <c r="AJ300">
        <v>0</v>
      </c>
      <c r="AK300" t="s">
        <v>235</v>
      </c>
      <c r="AL300">
        <v>40.559334999999997</v>
      </c>
      <c r="AM300" t="s">
        <v>236</v>
      </c>
      <c r="AN300">
        <v>-75.509162000000003</v>
      </c>
      <c r="AO300">
        <v>100</v>
      </c>
      <c r="AP300">
        <v>200</v>
      </c>
      <c r="AQ300" t="s">
        <v>129</v>
      </c>
      <c r="AR300">
        <v>-23</v>
      </c>
      <c r="AS300">
        <v>-55</v>
      </c>
      <c r="AT300">
        <v>-192</v>
      </c>
      <c r="BB300">
        <v>1200</v>
      </c>
      <c r="BC300">
        <v>1</v>
      </c>
      <c r="BD300" t="str">
        <f t="shared" si="132"/>
        <v xml:space="preserve">N7329F  </v>
      </c>
      <c r="BE300">
        <v>1</v>
      </c>
      <c r="BG300">
        <v>0</v>
      </c>
      <c r="BH300">
        <v>0</v>
      </c>
      <c r="BI300">
        <v>0</v>
      </c>
      <c r="BJ300">
        <v>375</v>
      </c>
      <c r="BK300">
        <v>175</v>
      </c>
      <c r="BL300" t="s">
        <v>192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 t="shared" si="153"/>
        <v>17:40:18.859</v>
      </c>
      <c r="CF300">
        <v>858664141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1</v>
      </c>
      <c r="CY300">
        <v>7</v>
      </c>
      <c r="CZ300" t="s">
        <v>131</v>
      </c>
      <c r="DA300">
        <v>408</v>
      </c>
      <c r="DB300">
        <v>0</v>
      </c>
      <c r="DC300" t="s">
        <v>132</v>
      </c>
      <c r="DD300" t="s">
        <v>133</v>
      </c>
      <c r="DG300">
        <v>1496526</v>
      </c>
      <c r="DI300">
        <v>1</v>
      </c>
      <c r="DJ300">
        <v>0</v>
      </c>
      <c r="DK300">
        <v>1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"09/28/2022 17:40:19.043"</f>
        <v>09/28/2022 17:40:19.043</v>
      </c>
      <c r="C301" t="str">
        <f t="shared" si="130"/>
        <v>FFDFD3C0</v>
      </c>
      <c r="D301" t="s">
        <v>139</v>
      </c>
      <c r="E301">
        <v>36</v>
      </c>
      <c r="H301">
        <v>123</v>
      </c>
      <c r="I301" t="s">
        <v>140</v>
      </c>
      <c r="J301" t="s">
        <v>141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 t="shared" si="151"/>
        <v>17:40:18.852</v>
      </c>
      <c r="T301" t="str">
        <f t="shared" si="152"/>
        <v>17:40:17.452</v>
      </c>
      <c r="U301" t="str">
        <f t="shared" si="131"/>
        <v>A9D612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125</v>
      </c>
      <c r="AG301">
        <v>0</v>
      </c>
      <c r="AH301">
        <v>3</v>
      </c>
      <c r="AI301">
        <v>2</v>
      </c>
      <c r="AJ301">
        <v>0</v>
      </c>
      <c r="AK301" t="s">
        <v>235</v>
      </c>
      <c r="AL301">
        <v>40.559334999999997</v>
      </c>
      <c r="AM301" t="s">
        <v>236</v>
      </c>
      <c r="AN301">
        <v>-75.509162000000003</v>
      </c>
      <c r="AO301">
        <v>100</v>
      </c>
      <c r="AP301">
        <v>200</v>
      </c>
      <c r="AQ301" t="s">
        <v>129</v>
      </c>
      <c r="AR301">
        <v>-23</v>
      </c>
      <c r="AS301">
        <v>-55</v>
      </c>
      <c r="AT301">
        <v>-192</v>
      </c>
      <c r="BB301">
        <v>1200</v>
      </c>
      <c r="BC301">
        <v>1</v>
      </c>
      <c r="BD301" t="str">
        <f t="shared" si="132"/>
        <v xml:space="preserve">N7329F  </v>
      </c>
      <c r="BE301">
        <v>1</v>
      </c>
      <c r="BG301">
        <v>0</v>
      </c>
      <c r="BH301">
        <v>0</v>
      </c>
      <c r="BI301">
        <v>0</v>
      </c>
      <c r="BJ301">
        <v>375</v>
      </c>
      <c r="BK301">
        <v>175</v>
      </c>
      <c r="BL301" t="s">
        <v>192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 t="shared" si="153"/>
        <v>17:40:18.859</v>
      </c>
      <c r="CF301">
        <v>858664141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1</v>
      </c>
      <c r="CY301">
        <v>7</v>
      </c>
      <c r="CZ301" t="s">
        <v>131</v>
      </c>
      <c r="DA301">
        <v>408</v>
      </c>
      <c r="DB301">
        <v>0</v>
      </c>
      <c r="DC301" t="s">
        <v>132</v>
      </c>
      <c r="DD301" t="s">
        <v>133</v>
      </c>
      <c r="DG301">
        <v>1496526</v>
      </c>
      <c r="DI301">
        <v>1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20220928_A9D612_496538995_ADSB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2022-09-29T17:06:30Z</dcterms:created>
  <dcterms:modified xsi:type="dcterms:W3CDTF">2022-09-29T17:06:31Z</dcterms:modified>
</cp:coreProperties>
</file>