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2 NIRS Requests\22-246 ADS-B Data N2445F\"/>
    </mc:Choice>
  </mc:AlternateContent>
  <bookViews>
    <workbookView xWindow="0" yWindow="0" windowWidth="17256" windowHeight="5784"/>
  </bookViews>
  <sheets>
    <sheet name="20220213_A241E8_476349206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U2" i="1"/>
  <c r="BB2" i="1"/>
  <c r="BW2" i="1"/>
  <c r="A3" i="1"/>
  <c r="C3" i="1"/>
  <c r="S3" i="1"/>
  <c r="U3" i="1"/>
  <c r="BB3" i="1"/>
  <c r="BW3" i="1"/>
  <c r="A4" i="1"/>
  <c r="C4" i="1"/>
  <c r="S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</calcChain>
</file>

<file path=xl/sharedStrings.xml><?xml version="1.0" encoding="utf-8"?>
<sst xmlns="http://schemas.openxmlformats.org/spreadsheetml/2006/main" count="614" uniqueCount="163">
  <si>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</si>
  <si>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</si>
  <si>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</si>
  <si>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</si>
  <si>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</si>
  <si>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</si>
  <si>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</si>
  <si>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</si>
  <si>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</si>
  <si>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</si>
  <si>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</si>
  <si>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</si>
  <si>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</si>
  <si>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</si>
  <si>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</si>
  <si>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</si>
  <si>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</si>
  <si>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</si>
  <si>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</si>
  <si>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</si>
  <si>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</si>
  <si>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</si>
  <si>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</si>
  <si>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</si>
  <si>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</si>
  <si>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</si>
  <si>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</si>
  <si>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</si>
  <si>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</si>
  <si>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</si>
  <si>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</si>
  <si>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</si>
  <si>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</si>
  <si>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</si>
  <si>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</si>
  <si>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</si>
  <si>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</si>
  <si>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</si>
  <si>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</si>
  <si>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</si>
  <si>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</si>
  <si>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</si>
  <si>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</si>
  <si>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</si>
  <si>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</si>
  <si>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</si>
  <si>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</si>
  <si>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</si>
  <si>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</si>
  <si>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</si>
  <si>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</si>
  <si>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</si>
  <si>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</si>
  <si>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</si>
  <si>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</si>
  <si>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</si>
  <si>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</si>
  <si>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</si>
  <si>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</si>
  <si>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</si>
  <si>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</si>
  <si>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</si>
  <si>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</si>
  <si>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</si>
  <si>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</si>
  <si>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</si>
  <si>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</si>
  <si>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</si>
  <si>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</si>
  <si>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</si>
  <si>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</si>
  <si>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</si>
  <si>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</si>
  <si>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</si>
  <si>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</si>
  <si>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</si>
  <si>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</si>
  <si>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</si>
  <si>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</si>
  <si>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</si>
  <si>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</si>
  <si>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</si>
  <si>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</si>
  <si>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</si>
  <si>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</si>
  <si>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</si>
  <si>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</si>
  <si>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</si>
  <si>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</si>
  <si>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</si>
  <si>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</si>
  <si>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</si>
  <si>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</si>
  <si>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</si>
  <si>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</si>
  <si>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</si>
  <si>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</si>
  <si>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</si>
  <si>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</si>
  <si>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</si>
  <si>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</si>
  <si>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</si>
  <si>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</si>
  <si>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</si>
  <si>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</si>
  <si>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</si>
  <si>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</si>
  <si>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</si>
  <si>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</si>
  <si>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</si>
  <si>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</si>
  <si>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</si>
  <si>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</si>
  <si>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DB</t>
  </si>
  <si>
    <t>Kansas City</t>
  </si>
  <si>
    <t>Terminal</t>
  </si>
  <si>
    <t>038:50:50.40 N</t>
  </si>
  <si>
    <t>094:44:15.42 W</t>
  </si>
  <si>
    <t>RS - HP 1090 Multi Chl Radio</t>
  </si>
  <si>
    <t>DA</t>
  </si>
  <si>
    <t>Enroute</t>
  </si>
  <si>
    <t>C1</t>
  </si>
  <si>
    <t>EnrouteCTV</t>
  </si>
  <si>
    <t>038:50:51.72 N</t>
  </si>
  <si>
    <t>BARO</t>
  </si>
  <si>
    <t>038:50:52.88 N</t>
  </si>
  <si>
    <t>038:50:54.27 N</t>
  </si>
  <si>
    <t>094:44:15.19 W</t>
  </si>
  <si>
    <t>038:50:55.58 N</t>
  </si>
  <si>
    <t>038:50:56.74 N</t>
  </si>
  <si>
    <t>094:44:14.96 W</t>
  </si>
  <si>
    <t>038:50:58.13 N</t>
  </si>
  <si>
    <t>038:50:59.44 N</t>
  </si>
  <si>
    <t>094:44:14.81 W</t>
  </si>
  <si>
    <t>038:51:00.75 N</t>
  </si>
  <si>
    <t>094:44:14.73 W</t>
  </si>
  <si>
    <t>038:51:01.76 N</t>
  </si>
  <si>
    <t>094:44:14.50 W</t>
  </si>
  <si>
    <t>038:51:03.61 N</t>
  </si>
  <si>
    <t>094:44:14.27 W</t>
  </si>
  <si>
    <t>038:51:04.77 N</t>
  </si>
  <si>
    <t>094:44:14.11 W</t>
  </si>
  <si>
    <t>038:51:06.09 N</t>
  </si>
  <si>
    <t>094:44:13.88 W</t>
  </si>
  <si>
    <t>038:51:06.86 N</t>
  </si>
  <si>
    <t>094:44:13.73 W</t>
  </si>
  <si>
    <t>038:51:08.02 N</t>
  </si>
  <si>
    <t>094:44:13.42 W</t>
  </si>
  <si>
    <t>038:51:08.87 N</t>
  </si>
  <si>
    <t>094:44:13.26 W</t>
  </si>
  <si>
    <t>038:51:09.87 N</t>
  </si>
  <si>
    <t>094:44:13.03 W</t>
  </si>
  <si>
    <t>038:51:10.87 N</t>
  </si>
  <si>
    <t>094:44:12.80 W</t>
  </si>
  <si>
    <t>038:51:11.65 N</t>
  </si>
  <si>
    <t>038:51:12.50 N</t>
  </si>
  <si>
    <t>038:51:13.19 N</t>
  </si>
  <si>
    <t>094:44:13.18 W</t>
  </si>
  <si>
    <t>038:51:13.81 N</t>
  </si>
  <si>
    <t>094:44:13.49 W</t>
  </si>
  <si>
    <t>038:51:14.51 N</t>
  </si>
  <si>
    <t>038:51:15.12 N</t>
  </si>
  <si>
    <t>094:44:14.34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</si>
</sst>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"02/13/2022 16:20:09.621"</f>
        <v>02/13/2022 16:20:09.621</v>
      </c>
      <c r="C2" t="str">
        <f>"FFDF53C0"</f>
        <v>FFDF53C0</v>
      </c>
      <c r="D2" t="s">
        <v>113</v>
      </c>
      <c r="E2">
        <v>5</v>
      </c>
      <c r="H2">
        <v>20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"16:20:09.406"</f>
        <v>16:20:09.406</v>
      </c>
      <c r="U2" t="str">
        <f t="shared" ref="U2:U33" si="0">"A241E8"</f>
        <v>A241E8</v>
      </c>
      <c r="V2">
        <v>0</v>
      </c>
      <c r="W2">
        <v>0</v>
      </c>
      <c r="X2">
        <v>2</v>
      </c>
      <c r="Z2">
        <v>0</v>
      </c>
      <c r="AA2">
        <v>9</v>
      </c>
      <c r="AB2">
        <v>3</v>
      </c>
      <c r="AC2">
        <v>0</v>
      </c>
      <c r="AD2">
        <v>10</v>
      </c>
      <c r="AE2">
        <v>0</v>
      </c>
      <c r="AF2">
        <v>0</v>
      </c>
      <c r="AG2">
        <v>2</v>
      </c>
      <c r="AH2">
        <v>0</v>
      </c>
      <c r="AI2" t="s">
        <v>116</v>
      </c>
      <c r="AJ2">
        <v>38.847333999999996</v>
      </c>
      <c r="AK2" t="s">
        <v>117</v>
      </c>
      <c r="AL2">
        <v>-94.737617999999998</v>
      </c>
      <c r="AM2">
        <v>25</v>
      </c>
      <c r="AN2">
        <v>675</v>
      </c>
      <c r="AZ2">
        <v>1770</v>
      </c>
      <c r="BA2">
        <v>1</v>
      </c>
      <c r="BB2" t="str">
        <f t="shared" ref="BB2:BB33" si="1">"N2445F  "</f>
        <v xml:space="preserve">N2445F  </v>
      </c>
      <c r="BC2">
        <v>1</v>
      </c>
      <c r="BE2">
        <v>0</v>
      </c>
      <c r="BF2">
        <v>0</v>
      </c>
      <c r="BG2">
        <v>0</v>
      </c>
      <c r="BI2">
        <v>1</v>
      </c>
      <c r="BJ2">
        <v>1</v>
      </c>
      <c r="BK2">
        <v>1</v>
      </c>
      <c r="BL2">
        <v>0</v>
      </c>
      <c r="BO2">
        <v>0</v>
      </c>
      <c r="BP2">
        <v>0</v>
      </c>
      <c r="BW2" t="str">
        <f>"16:20:09.410"</f>
        <v>16:20:09.410</v>
      </c>
      <c r="CJ2">
        <v>0</v>
      </c>
      <c r="CK2">
        <v>0</v>
      </c>
      <c r="CL2">
        <v>0</v>
      </c>
      <c r="CM2">
        <v>2</v>
      </c>
      <c r="CN2">
        <v>0</v>
      </c>
      <c r="CO2">
        <v>2</v>
      </c>
      <c r="CP2" t="s">
        <v>118</v>
      </c>
      <c r="CQ2">
        <v>367</v>
      </c>
      <c r="CR2">
        <v>0</v>
      </c>
      <c r="CW2">
        <v>418840</v>
      </c>
      <c r="CY2">
        <v>0</v>
      </c>
      <c r="CZ2">
        <v>0</v>
      </c>
      <c r="DA2">
        <v>0</v>
      </c>
      <c r="DB2">
        <v>0</v>
      </c>
      <c r="DC2">
        <v>0</v>
      </c>
      <c r="DD2">
        <v>1</v>
      </c>
      <c r="DE2">
        <v>1</v>
      </c>
      <c r="DF2">
        <v>1</v>
      </c>
      <c r="DG2">
        <v>0</v>
      </c>
      <c r="DH2">
        <v>0</v>
      </c>
      <c r="DI2">
        <v>0</v>
      </c>
    </row>
    <row r="3" spans="1:113" x14ac:dyDescent="0.3">
      <c r="A3" t="str">
        <f>"02/13/2022 16:20:09.668"</f>
        <v>02/13/2022 16:20:09.668</v>
      </c>
      <c r="C3" t="str">
        <f>"FFDF53C0"</f>
        <v>FFDF53C0</v>
      </c>
      <c r="D3" t="s">
        <v>119</v>
      </c>
      <c r="E3">
        <v>6</v>
      </c>
      <c r="H3">
        <v>165</v>
      </c>
      <c r="I3" t="s">
        <v>114</v>
      </c>
      <c r="J3" t="s">
        <v>120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"16:20:09.406"</f>
        <v>16:20:09.406</v>
      </c>
      <c r="U3" t="str">
        <f t="shared" si="0"/>
        <v>A241E8</v>
      </c>
      <c r="V3">
        <v>0</v>
      </c>
      <c r="W3">
        <v>0</v>
      </c>
      <c r="X3">
        <v>2</v>
      </c>
      <c r="Z3">
        <v>0</v>
      </c>
      <c r="AA3">
        <v>9</v>
      </c>
      <c r="AB3">
        <v>3</v>
      </c>
      <c r="AC3">
        <v>0</v>
      </c>
      <c r="AD3">
        <v>10</v>
      </c>
      <c r="AE3">
        <v>0</v>
      </c>
      <c r="AF3">
        <v>0</v>
      </c>
      <c r="AG3">
        <v>2</v>
      </c>
      <c r="AH3">
        <v>0</v>
      </c>
      <c r="AI3" t="s">
        <v>116</v>
      </c>
      <c r="AJ3">
        <v>38.847333999999996</v>
      </c>
      <c r="AK3" t="s">
        <v>117</v>
      </c>
      <c r="AL3">
        <v>-94.737617999999998</v>
      </c>
      <c r="AM3">
        <v>25</v>
      </c>
      <c r="AN3">
        <v>675</v>
      </c>
      <c r="AZ3">
        <v>1770</v>
      </c>
      <c r="BA3">
        <v>1</v>
      </c>
      <c r="BB3" t="str">
        <f t="shared" si="1"/>
        <v xml:space="preserve">N2445F  </v>
      </c>
      <c r="BC3">
        <v>1</v>
      </c>
      <c r="BE3">
        <v>0</v>
      </c>
      <c r="BF3">
        <v>0</v>
      </c>
      <c r="BG3">
        <v>0</v>
      </c>
      <c r="BI3">
        <v>1</v>
      </c>
      <c r="BJ3">
        <v>1</v>
      </c>
      <c r="BK3">
        <v>1</v>
      </c>
      <c r="BL3">
        <v>0</v>
      </c>
      <c r="BO3">
        <v>0</v>
      </c>
      <c r="BP3">
        <v>0</v>
      </c>
      <c r="BW3" t="str">
        <f>"16:20:09.410"</f>
        <v>16:20:09.410</v>
      </c>
      <c r="CJ3">
        <v>0</v>
      </c>
      <c r="CK3">
        <v>0</v>
      </c>
      <c r="CL3">
        <v>0</v>
      </c>
      <c r="CM3">
        <v>2</v>
      </c>
      <c r="CN3">
        <v>0</v>
      </c>
      <c r="CO3">
        <v>2</v>
      </c>
      <c r="CP3" t="s">
        <v>118</v>
      </c>
      <c r="CQ3">
        <v>367</v>
      </c>
      <c r="CR3">
        <v>0</v>
      </c>
      <c r="CW3">
        <v>418840</v>
      </c>
      <c r="CY3">
        <v>0</v>
      </c>
      <c r="CZ3">
        <v>0</v>
      </c>
      <c r="DA3">
        <v>1</v>
      </c>
      <c r="DB3">
        <v>0</v>
      </c>
      <c r="DC3">
        <v>0</v>
      </c>
      <c r="DD3">
        <v>1</v>
      </c>
      <c r="DE3">
        <v>1</v>
      </c>
      <c r="DF3">
        <v>1</v>
      </c>
      <c r="DG3">
        <v>0</v>
      </c>
      <c r="DH3">
        <v>0</v>
      </c>
      <c r="DI3">
        <v>0</v>
      </c>
    </row>
    <row r="4" spans="1:113" x14ac:dyDescent="0.3">
      <c r="A4" t="str">
        <f>"02/13/2022 16:20:09.668"</f>
        <v>02/13/2022 16:20:09.668</v>
      </c>
      <c r="C4" t="str">
        <f>"FFDF53C0"</f>
        <v>FFDF53C0</v>
      </c>
      <c r="D4" t="s">
        <v>121</v>
      </c>
      <c r="E4">
        <v>13</v>
      </c>
      <c r="F4">
        <v>1013</v>
      </c>
      <c r="G4" t="s">
        <v>114</v>
      </c>
      <c r="J4" t="s">
        <v>122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"16:20:09.406"</f>
        <v>16:20:09.406</v>
      </c>
      <c r="U4" t="str">
        <f t="shared" si="0"/>
        <v>A241E8</v>
      </c>
      <c r="V4">
        <v>0</v>
      </c>
      <c r="W4">
        <v>0</v>
      </c>
      <c r="X4">
        <v>2</v>
      </c>
      <c r="Z4">
        <v>0</v>
      </c>
      <c r="AA4">
        <v>9</v>
      </c>
      <c r="AB4">
        <v>3</v>
      </c>
      <c r="AC4">
        <v>0</v>
      </c>
      <c r="AD4">
        <v>10</v>
      </c>
      <c r="AE4">
        <v>0</v>
      </c>
      <c r="AF4">
        <v>0</v>
      </c>
      <c r="AG4">
        <v>2</v>
      </c>
      <c r="AH4">
        <v>0</v>
      </c>
      <c r="AI4" t="s">
        <v>116</v>
      </c>
      <c r="AJ4">
        <v>38.847333999999996</v>
      </c>
      <c r="AK4" t="s">
        <v>117</v>
      </c>
      <c r="AL4">
        <v>-94.737617999999998</v>
      </c>
      <c r="AM4">
        <v>25</v>
      </c>
      <c r="AN4">
        <v>675</v>
      </c>
      <c r="AZ4">
        <v>1770</v>
      </c>
      <c r="BA4">
        <v>1</v>
      </c>
      <c r="BB4" t="str">
        <f t="shared" si="1"/>
        <v xml:space="preserve">N2445F  </v>
      </c>
      <c r="BC4">
        <v>1</v>
      </c>
      <c r="BE4">
        <v>0</v>
      </c>
      <c r="BF4">
        <v>0</v>
      </c>
      <c r="BG4">
        <v>0</v>
      </c>
      <c r="BI4">
        <v>1</v>
      </c>
      <c r="BJ4">
        <v>1</v>
      </c>
      <c r="BK4">
        <v>1</v>
      </c>
      <c r="BL4">
        <v>0</v>
      </c>
      <c r="BO4">
        <v>0</v>
      </c>
      <c r="BP4">
        <v>0</v>
      </c>
      <c r="BW4" t="str">
        <f>"16:20:09.410"</f>
        <v>16:20:09.410</v>
      </c>
      <c r="CJ4">
        <v>0</v>
      </c>
      <c r="CK4">
        <v>0</v>
      </c>
      <c r="CL4">
        <v>0</v>
      </c>
      <c r="CM4">
        <v>2</v>
      </c>
      <c r="CN4">
        <v>0</v>
      </c>
      <c r="CO4">
        <v>2</v>
      </c>
      <c r="CP4" t="s">
        <v>118</v>
      </c>
      <c r="CQ4">
        <v>367</v>
      </c>
      <c r="CR4">
        <v>0</v>
      </c>
      <c r="CW4">
        <v>418840</v>
      </c>
      <c r="CY4">
        <v>0</v>
      </c>
      <c r="CZ4">
        <v>0</v>
      </c>
      <c r="DA4">
        <v>1</v>
      </c>
      <c r="DB4">
        <v>0</v>
      </c>
      <c r="DC4">
        <v>0</v>
      </c>
      <c r="DD4">
        <v>1</v>
      </c>
      <c r="DE4">
        <v>1</v>
      </c>
      <c r="DF4">
        <v>1</v>
      </c>
      <c r="DG4">
        <v>0</v>
      </c>
      <c r="DH4">
        <v>0</v>
      </c>
      <c r="DI4">
        <v>0</v>
      </c>
    </row>
    <row r="5" spans="1:113" x14ac:dyDescent="0.3">
      <c r="A5" t="str">
        <f>"02/13/2022 16:20:10.559"</f>
        <v>02/13/2022 16:20:10.559</v>
      </c>
      <c r="C5" t="str">
        <f>"FFDFD3C0"</f>
        <v>FFDFD3C0</v>
      </c>
      <c r="D5" t="s">
        <v>119</v>
      </c>
      <c r="E5">
        <v>6</v>
      </c>
      <c r="H5">
        <v>165</v>
      </c>
      <c r="I5" t="s">
        <v>114</v>
      </c>
      <c r="J5" t="s">
        <v>120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"16:20:10.359"</f>
        <v>16:20:10.359</v>
      </c>
      <c r="T5" t="str">
        <f>"16:20:09.859"</f>
        <v>16:20:09.859</v>
      </c>
      <c r="U5" t="str">
        <f t="shared" si="0"/>
        <v>A241E8</v>
      </c>
      <c r="V5">
        <v>0</v>
      </c>
      <c r="W5">
        <v>0</v>
      </c>
      <c r="X5">
        <v>2</v>
      </c>
      <c r="Z5">
        <v>0</v>
      </c>
      <c r="AA5">
        <v>9</v>
      </c>
      <c r="AB5">
        <v>3</v>
      </c>
      <c r="AC5">
        <v>0</v>
      </c>
      <c r="AD5">
        <v>10</v>
      </c>
      <c r="AE5">
        <v>0</v>
      </c>
      <c r="AF5">
        <v>0</v>
      </c>
      <c r="AG5">
        <v>2</v>
      </c>
      <c r="AH5">
        <v>0</v>
      </c>
      <c r="AI5" t="s">
        <v>123</v>
      </c>
      <c r="AJ5">
        <v>38.847698999999999</v>
      </c>
      <c r="AK5" t="s">
        <v>117</v>
      </c>
      <c r="AL5">
        <v>-94.737617999999998</v>
      </c>
      <c r="AM5">
        <v>25</v>
      </c>
      <c r="AN5">
        <v>700</v>
      </c>
      <c r="AO5" t="s">
        <v>124</v>
      </c>
      <c r="AP5">
        <v>2</v>
      </c>
      <c r="AQ5">
        <v>81</v>
      </c>
      <c r="AR5">
        <v>320</v>
      </c>
      <c r="AZ5">
        <v>1770</v>
      </c>
      <c r="BA5">
        <v>1</v>
      </c>
      <c r="BB5" t="str">
        <f t="shared" si="1"/>
        <v xml:space="preserve">N2445F  </v>
      </c>
      <c r="BC5">
        <v>1</v>
      </c>
      <c r="BE5">
        <v>0</v>
      </c>
      <c r="BF5">
        <v>0</v>
      </c>
      <c r="BG5">
        <v>0</v>
      </c>
      <c r="BH5">
        <v>975</v>
      </c>
      <c r="BI5">
        <v>1</v>
      </c>
      <c r="BJ5">
        <v>1</v>
      </c>
      <c r="BK5">
        <v>1</v>
      </c>
      <c r="BL5">
        <v>0</v>
      </c>
      <c r="BO5">
        <v>0</v>
      </c>
      <c r="BP5">
        <v>0</v>
      </c>
      <c r="BW5" t="str">
        <f>"16:20:10.367"</f>
        <v>16:20:10.367</v>
      </c>
      <c r="CJ5">
        <v>0</v>
      </c>
      <c r="CK5">
        <v>0</v>
      </c>
      <c r="CL5">
        <v>0</v>
      </c>
      <c r="CM5">
        <v>2</v>
      </c>
      <c r="CN5">
        <v>0</v>
      </c>
      <c r="CO5">
        <v>5</v>
      </c>
      <c r="CP5" t="s">
        <v>118</v>
      </c>
      <c r="CQ5">
        <v>367</v>
      </c>
      <c r="CR5">
        <v>0</v>
      </c>
      <c r="CW5">
        <v>419469</v>
      </c>
      <c r="CY5">
        <v>0</v>
      </c>
      <c r="CZ5">
        <v>0</v>
      </c>
      <c r="DA5">
        <v>0</v>
      </c>
      <c r="DB5">
        <v>0</v>
      </c>
      <c r="DC5">
        <v>0</v>
      </c>
      <c r="DD5">
        <v>1</v>
      </c>
      <c r="DE5">
        <v>0</v>
      </c>
      <c r="DF5">
        <v>0</v>
      </c>
      <c r="DG5">
        <v>0</v>
      </c>
      <c r="DH5">
        <v>0</v>
      </c>
      <c r="DI5">
        <v>0</v>
      </c>
    </row>
    <row r="6" spans="1:113" x14ac:dyDescent="0.3">
      <c r="A6" t="str">
        <f>"02/13/2022 16:20:10.559"</f>
        <v>02/13/2022 16:20:10.559</v>
      </c>
      <c r="C6" t="str">
        <f>"FFDFD3C0"</f>
        <v>FFDFD3C0</v>
      </c>
      <c r="D6" t="s">
        <v>121</v>
      </c>
      <c r="E6">
        <v>13</v>
      </c>
      <c r="F6">
        <v>1013</v>
      </c>
      <c r="G6" t="s">
        <v>114</v>
      </c>
      <c r="J6" t="s">
        <v>122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"16:20:10.359"</f>
        <v>16:20:10.359</v>
      </c>
      <c r="T6" t="str">
        <f>"16:20:09.859"</f>
        <v>16:20:09.859</v>
      </c>
      <c r="U6" t="str">
        <f t="shared" si="0"/>
        <v>A241E8</v>
      </c>
      <c r="V6">
        <v>0</v>
      </c>
      <c r="W6">
        <v>0</v>
      </c>
      <c r="X6">
        <v>2</v>
      </c>
      <c r="Z6">
        <v>0</v>
      </c>
      <c r="AA6">
        <v>9</v>
      </c>
      <c r="AB6">
        <v>3</v>
      </c>
      <c r="AC6">
        <v>0</v>
      </c>
      <c r="AD6">
        <v>10</v>
      </c>
      <c r="AE6">
        <v>0</v>
      </c>
      <c r="AF6">
        <v>0</v>
      </c>
      <c r="AG6">
        <v>2</v>
      </c>
      <c r="AH6">
        <v>0</v>
      </c>
      <c r="AI6" t="s">
        <v>123</v>
      </c>
      <c r="AJ6">
        <v>38.847698999999999</v>
      </c>
      <c r="AK6" t="s">
        <v>117</v>
      </c>
      <c r="AL6">
        <v>-94.737617999999998</v>
      </c>
      <c r="AM6">
        <v>25</v>
      </c>
      <c r="AN6">
        <v>700</v>
      </c>
      <c r="AO6" t="s">
        <v>124</v>
      </c>
      <c r="AP6">
        <v>2</v>
      </c>
      <c r="AQ6">
        <v>81</v>
      </c>
      <c r="AR6">
        <v>320</v>
      </c>
      <c r="AZ6">
        <v>1770</v>
      </c>
      <c r="BA6">
        <v>1</v>
      </c>
      <c r="BB6" t="str">
        <f t="shared" si="1"/>
        <v xml:space="preserve">N2445F  </v>
      </c>
      <c r="BC6">
        <v>1</v>
      </c>
      <c r="BE6">
        <v>0</v>
      </c>
      <c r="BF6">
        <v>0</v>
      </c>
      <c r="BG6">
        <v>0</v>
      </c>
      <c r="BH6">
        <v>975</v>
      </c>
      <c r="BI6">
        <v>1</v>
      </c>
      <c r="BJ6">
        <v>1</v>
      </c>
      <c r="BK6">
        <v>1</v>
      </c>
      <c r="BL6">
        <v>0</v>
      </c>
      <c r="BO6">
        <v>0</v>
      </c>
      <c r="BP6">
        <v>0</v>
      </c>
      <c r="BW6" t="str">
        <f>"16:20:10.367"</f>
        <v>16:20:10.367</v>
      </c>
      <c r="CJ6">
        <v>0</v>
      </c>
      <c r="CK6">
        <v>0</v>
      </c>
      <c r="CL6">
        <v>0</v>
      </c>
      <c r="CM6">
        <v>2</v>
      </c>
      <c r="CN6">
        <v>0</v>
      </c>
      <c r="CO6">
        <v>5</v>
      </c>
      <c r="CP6" t="s">
        <v>118</v>
      </c>
      <c r="CQ6">
        <v>367</v>
      </c>
      <c r="CR6">
        <v>0</v>
      </c>
      <c r="CW6">
        <v>419469</v>
      </c>
      <c r="CY6">
        <v>0</v>
      </c>
      <c r="CZ6">
        <v>0</v>
      </c>
      <c r="DA6">
        <v>1</v>
      </c>
      <c r="DB6">
        <v>0</v>
      </c>
      <c r="DC6">
        <v>0</v>
      </c>
      <c r="DD6">
        <v>1</v>
      </c>
      <c r="DE6">
        <v>0</v>
      </c>
      <c r="DF6">
        <v>0</v>
      </c>
      <c r="DG6">
        <v>0</v>
      </c>
      <c r="DH6">
        <v>0</v>
      </c>
      <c r="DI6">
        <v>0</v>
      </c>
    </row>
    <row r="7" spans="1:113" x14ac:dyDescent="0.3">
      <c r="A7" t="str">
        <f>"02/13/2022 16:20:10.590"</f>
        <v>02/13/2022 16:20:10.590</v>
      </c>
      <c r="C7" t="str">
        <f>"FFDFD3C0"</f>
        <v>FFDFD3C0</v>
      </c>
      <c r="D7" t="s">
        <v>113</v>
      </c>
      <c r="E7">
        <v>5</v>
      </c>
      <c r="H7">
        <v>20</v>
      </c>
      <c r="I7" t="s">
        <v>114</v>
      </c>
      <c r="J7" t="s">
        <v>115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"16:20:10.359"</f>
        <v>16:20:10.359</v>
      </c>
      <c r="T7" t="str">
        <f>"16:20:09.859"</f>
        <v>16:20:09.859</v>
      </c>
      <c r="U7" t="str">
        <f t="shared" si="0"/>
        <v>A241E8</v>
      </c>
      <c r="V7">
        <v>0</v>
      </c>
      <c r="W7">
        <v>0</v>
      </c>
      <c r="X7">
        <v>2</v>
      </c>
      <c r="Z7">
        <v>0</v>
      </c>
      <c r="AA7">
        <v>9</v>
      </c>
      <c r="AB7">
        <v>3</v>
      </c>
      <c r="AC7">
        <v>0</v>
      </c>
      <c r="AD7">
        <v>10</v>
      </c>
      <c r="AE7">
        <v>0</v>
      </c>
      <c r="AF7">
        <v>0</v>
      </c>
      <c r="AG7">
        <v>2</v>
      </c>
      <c r="AH7">
        <v>0</v>
      </c>
      <c r="AI7" t="s">
        <v>123</v>
      </c>
      <c r="AJ7">
        <v>38.847698999999999</v>
      </c>
      <c r="AK7" t="s">
        <v>117</v>
      </c>
      <c r="AL7">
        <v>-94.737617999999998</v>
      </c>
      <c r="AM7">
        <v>25</v>
      </c>
      <c r="AN7">
        <v>700</v>
      </c>
      <c r="AO7" t="s">
        <v>124</v>
      </c>
      <c r="AP7">
        <v>2</v>
      </c>
      <c r="AQ7">
        <v>81</v>
      </c>
      <c r="AR7">
        <v>320</v>
      </c>
      <c r="AZ7">
        <v>1770</v>
      </c>
      <c r="BA7">
        <v>1</v>
      </c>
      <c r="BB7" t="str">
        <f t="shared" si="1"/>
        <v xml:space="preserve">N2445F  </v>
      </c>
      <c r="BC7">
        <v>1</v>
      </c>
      <c r="BE7">
        <v>0</v>
      </c>
      <c r="BF7">
        <v>0</v>
      </c>
      <c r="BG7">
        <v>0</v>
      </c>
      <c r="BH7">
        <v>975</v>
      </c>
      <c r="BI7">
        <v>1</v>
      </c>
      <c r="BJ7">
        <v>1</v>
      </c>
      <c r="BK7">
        <v>1</v>
      </c>
      <c r="BL7">
        <v>0</v>
      </c>
      <c r="BO7">
        <v>0</v>
      </c>
      <c r="BP7">
        <v>0</v>
      </c>
      <c r="BW7" t="str">
        <f>"16:20:10.367"</f>
        <v>16:20:10.367</v>
      </c>
      <c r="CJ7">
        <v>0</v>
      </c>
      <c r="CK7">
        <v>0</v>
      </c>
      <c r="CL7">
        <v>0</v>
      </c>
      <c r="CM7">
        <v>2</v>
      </c>
      <c r="CN7">
        <v>0</v>
      </c>
      <c r="CO7">
        <v>5</v>
      </c>
      <c r="CP7" t="s">
        <v>118</v>
      </c>
      <c r="CQ7">
        <v>367</v>
      </c>
      <c r="CR7">
        <v>0</v>
      </c>
      <c r="CW7">
        <v>419469</v>
      </c>
      <c r="CY7">
        <v>0</v>
      </c>
      <c r="CZ7">
        <v>0</v>
      </c>
      <c r="DA7">
        <v>1</v>
      </c>
      <c r="DB7">
        <v>0</v>
      </c>
      <c r="DC7">
        <v>0</v>
      </c>
      <c r="DD7">
        <v>1</v>
      </c>
      <c r="DE7">
        <v>0</v>
      </c>
      <c r="DF7">
        <v>0</v>
      </c>
      <c r="DG7">
        <v>0</v>
      </c>
      <c r="DH7">
        <v>0</v>
      </c>
      <c r="DI7">
        <v>0</v>
      </c>
    </row>
    <row r="8" spans="1:113" x14ac:dyDescent="0.3">
      <c r="A8" t="str">
        <f>"02/13/2022 16:20:11.496"</f>
        <v>02/13/2022 16:20:11.496</v>
      </c>
      <c r="C8" t="str">
        <f t="shared" ref="C8:C39" si="2">"FFDFD7C0"</f>
        <v>FFDFD7C0</v>
      </c>
      <c r="D8" t="s">
        <v>113</v>
      </c>
      <c r="E8">
        <v>5</v>
      </c>
      <c r="H8">
        <v>20</v>
      </c>
      <c r="I8" t="s">
        <v>114</v>
      </c>
      <c r="J8" t="s">
        <v>115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"16:20:11.281"</f>
        <v>16:20:11.281</v>
      </c>
      <c r="T8" t="str">
        <f>"16:20:10.781"</f>
        <v>16:20:10.781</v>
      </c>
      <c r="U8" t="str">
        <f t="shared" si="0"/>
        <v>A241E8</v>
      </c>
      <c r="V8">
        <v>0</v>
      </c>
      <c r="W8">
        <v>0</v>
      </c>
      <c r="X8">
        <v>2</v>
      </c>
      <c r="Z8">
        <v>0</v>
      </c>
      <c r="AA8">
        <v>9</v>
      </c>
      <c r="AB8">
        <v>3</v>
      </c>
      <c r="AC8">
        <v>0</v>
      </c>
      <c r="AD8">
        <v>10</v>
      </c>
      <c r="AE8">
        <v>0</v>
      </c>
      <c r="AF8">
        <v>0</v>
      </c>
      <c r="AG8">
        <v>2</v>
      </c>
      <c r="AH8">
        <v>1</v>
      </c>
      <c r="AI8" t="s">
        <v>125</v>
      </c>
      <c r="AJ8">
        <v>38.848021000000003</v>
      </c>
      <c r="AK8" t="s">
        <v>117</v>
      </c>
      <c r="AL8">
        <v>-94.737617999999998</v>
      </c>
      <c r="AM8">
        <v>25</v>
      </c>
      <c r="AN8">
        <v>700</v>
      </c>
      <c r="AO8" t="s">
        <v>124</v>
      </c>
      <c r="AP8">
        <v>4</v>
      </c>
      <c r="AQ8">
        <v>80</v>
      </c>
      <c r="AR8">
        <v>704</v>
      </c>
      <c r="AZ8">
        <v>1770</v>
      </c>
      <c r="BA8">
        <v>1</v>
      </c>
      <c r="BB8" t="str">
        <f t="shared" si="1"/>
        <v xml:space="preserve">N2445F  </v>
      </c>
      <c r="BC8">
        <v>1</v>
      </c>
      <c r="BE8">
        <v>0</v>
      </c>
      <c r="BF8">
        <v>0</v>
      </c>
      <c r="BG8">
        <v>0</v>
      </c>
      <c r="BH8">
        <v>1000</v>
      </c>
      <c r="BI8">
        <v>1</v>
      </c>
      <c r="BJ8">
        <v>1</v>
      </c>
      <c r="BK8">
        <v>1</v>
      </c>
      <c r="BL8">
        <v>0</v>
      </c>
      <c r="BO8">
        <v>0</v>
      </c>
      <c r="BP8">
        <v>0</v>
      </c>
      <c r="BW8" t="str">
        <f>"16:20:11.289"</f>
        <v>16:20:11.289</v>
      </c>
      <c r="BZ8">
        <v>0</v>
      </c>
      <c r="CB8">
        <v>228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2</v>
      </c>
      <c r="CL8">
        <v>0</v>
      </c>
      <c r="CM8">
        <v>2</v>
      </c>
      <c r="CN8">
        <v>0</v>
      </c>
      <c r="CO8">
        <v>6</v>
      </c>
      <c r="CP8" t="s">
        <v>118</v>
      </c>
      <c r="CQ8">
        <v>367</v>
      </c>
      <c r="CR8">
        <v>0</v>
      </c>
      <c r="CW8">
        <v>420152</v>
      </c>
      <c r="CY8">
        <v>0</v>
      </c>
      <c r="CZ8">
        <v>0</v>
      </c>
      <c r="DA8">
        <v>0</v>
      </c>
      <c r="DB8">
        <v>0</v>
      </c>
      <c r="DC8">
        <v>0</v>
      </c>
      <c r="DD8">
        <v>1</v>
      </c>
      <c r="DE8">
        <v>0</v>
      </c>
      <c r="DF8">
        <v>0</v>
      </c>
      <c r="DG8">
        <v>0</v>
      </c>
      <c r="DH8">
        <v>0</v>
      </c>
      <c r="DI8">
        <v>0</v>
      </c>
    </row>
    <row r="9" spans="1:113" x14ac:dyDescent="0.3">
      <c r="A9" t="str">
        <f>"02/13/2022 16:20:11.512"</f>
        <v>02/13/2022 16:20:11.512</v>
      </c>
      <c r="C9" t="str">
        <f t="shared" si="2"/>
        <v>FFDFD7C0</v>
      </c>
      <c r="D9" t="s">
        <v>121</v>
      </c>
      <c r="E9">
        <v>13</v>
      </c>
      <c r="F9">
        <v>1013</v>
      </c>
      <c r="G9" t="s">
        <v>114</v>
      </c>
      <c r="J9" t="s">
        <v>122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"16:20:11.281"</f>
        <v>16:20:11.281</v>
      </c>
      <c r="T9" t="str">
        <f>"16:20:10.781"</f>
        <v>16:20:10.781</v>
      </c>
      <c r="U9" t="str">
        <f t="shared" si="0"/>
        <v>A241E8</v>
      </c>
      <c r="V9">
        <v>0</v>
      </c>
      <c r="W9">
        <v>0</v>
      </c>
      <c r="X9">
        <v>2</v>
      </c>
      <c r="Z9">
        <v>0</v>
      </c>
      <c r="AA9">
        <v>9</v>
      </c>
      <c r="AB9">
        <v>3</v>
      </c>
      <c r="AC9">
        <v>0</v>
      </c>
      <c r="AD9">
        <v>10</v>
      </c>
      <c r="AE9">
        <v>0</v>
      </c>
      <c r="AF9">
        <v>0</v>
      </c>
      <c r="AG9">
        <v>2</v>
      </c>
      <c r="AH9">
        <v>1</v>
      </c>
      <c r="AI9" t="s">
        <v>125</v>
      </c>
      <c r="AJ9">
        <v>38.848021000000003</v>
      </c>
      <c r="AK9" t="s">
        <v>117</v>
      </c>
      <c r="AL9">
        <v>-94.737617999999998</v>
      </c>
      <c r="AM9">
        <v>25</v>
      </c>
      <c r="AN9">
        <v>700</v>
      </c>
      <c r="AO9" t="s">
        <v>124</v>
      </c>
      <c r="AP9">
        <v>4</v>
      </c>
      <c r="AQ9">
        <v>80</v>
      </c>
      <c r="AR9">
        <v>704</v>
      </c>
      <c r="AZ9">
        <v>1770</v>
      </c>
      <c r="BA9">
        <v>1</v>
      </c>
      <c r="BB9" t="str">
        <f t="shared" si="1"/>
        <v xml:space="preserve">N2445F  </v>
      </c>
      <c r="BC9">
        <v>1</v>
      </c>
      <c r="BE9">
        <v>0</v>
      </c>
      <c r="BF9">
        <v>0</v>
      </c>
      <c r="BG9">
        <v>0</v>
      </c>
      <c r="BH9">
        <v>1000</v>
      </c>
      <c r="BI9">
        <v>1</v>
      </c>
      <c r="BJ9">
        <v>1</v>
      </c>
      <c r="BK9">
        <v>1</v>
      </c>
      <c r="BL9">
        <v>0</v>
      </c>
      <c r="BO9">
        <v>0</v>
      </c>
      <c r="BP9">
        <v>0</v>
      </c>
      <c r="BW9" t="str">
        <f>"16:20:11.289"</f>
        <v>16:20:11.289</v>
      </c>
      <c r="BZ9">
        <v>0</v>
      </c>
      <c r="CB9">
        <v>228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2</v>
      </c>
      <c r="CL9">
        <v>0</v>
      </c>
      <c r="CM9">
        <v>2</v>
      </c>
      <c r="CN9">
        <v>0</v>
      </c>
      <c r="CO9">
        <v>6</v>
      </c>
      <c r="CP9" t="s">
        <v>118</v>
      </c>
      <c r="CQ9">
        <v>367</v>
      </c>
      <c r="CR9">
        <v>0</v>
      </c>
      <c r="CW9">
        <v>420152</v>
      </c>
      <c r="CY9">
        <v>0</v>
      </c>
      <c r="CZ9">
        <v>0</v>
      </c>
      <c r="DA9">
        <v>1</v>
      </c>
      <c r="DB9">
        <v>0</v>
      </c>
      <c r="DC9">
        <v>0</v>
      </c>
      <c r="DD9">
        <v>1</v>
      </c>
      <c r="DE9">
        <v>0</v>
      </c>
      <c r="DF9">
        <v>0</v>
      </c>
      <c r="DG9">
        <v>0</v>
      </c>
      <c r="DH9">
        <v>0</v>
      </c>
      <c r="DI9">
        <v>0</v>
      </c>
    </row>
    <row r="10" spans="1:113" x14ac:dyDescent="0.3">
      <c r="A10" t="str">
        <f>"02/13/2022 16:20:11.528"</f>
        <v>02/13/2022 16:20:11.528</v>
      </c>
      <c r="C10" t="str">
        <f t="shared" si="2"/>
        <v>FFDFD7C0</v>
      </c>
      <c r="D10" t="s">
        <v>119</v>
      </c>
      <c r="E10">
        <v>6</v>
      </c>
      <c r="H10">
        <v>165</v>
      </c>
      <c r="I10" t="s">
        <v>114</v>
      </c>
      <c r="J10" t="s">
        <v>120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"16:20:11.281"</f>
        <v>16:20:11.281</v>
      </c>
      <c r="T10" t="str">
        <f>"16:20:10.781"</f>
        <v>16:20:10.781</v>
      </c>
      <c r="U10" t="str">
        <f t="shared" si="0"/>
        <v>A241E8</v>
      </c>
      <c r="V10">
        <v>0</v>
      </c>
      <c r="W10">
        <v>0</v>
      </c>
      <c r="X10">
        <v>2</v>
      </c>
      <c r="Z10">
        <v>0</v>
      </c>
      <c r="AA10">
        <v>9</v>
      </c>
      <c r="AB10">
        <v>3</v>
      </c>
      <c r="AC10">
        <v>0</v>
      </c>
      <c r="AD10">
        <v>10</v>
      </c>
      <c r="AE10">
        <v>0</v>
      </c>
      <c r="AF10">
        <v>0</v>
      </c>
      <c r="AG10">
        <v>2</v>
      </c>
      <c r="AH10">
        <v>1</v>
      </c>
      <c r="AI10" t="s">
        <v>125</v>
      </c>
      <c r="AJ10">
        <v>38.848021000000003</v>
      </c>
      <c r="AK10" t="s">
        <v>117</v>
      </c>
      <c r="AL10">
        <v>-94.737617999999998</v>
      </c>
      <c r="AM10">
        <v>25</v>
      </c>
      <c r="AN10">
        <v>700</v>
      </c>
      <c r="AO10" t="s">
        <v>124</v>
      </c>
      <c r="AP10">
        <v>4</v>
      </c>
      <c r="AQ10">
        <v>80</v>
      </c>
      <c r="AR10">
        <v>704</v>
      </c>
      <c r="AZ10">
        <v>1770</v>
      </c>
      <c r="BA10">
        <v>1</v>
      </c>
      <c r="BB10" t="str">
        <f t="shared" si="1"/>
        <v xml:space="preserve">N2445F  </v>
      </c>
      <c r="BC10">
        <v>1</v>
      </c>
      <c r="BE10">
        <v>0</v>
      </c>
      <c r="BF10">
        <v>0</v>
      </c>
      <c r="BG10">
        <v>0</v>
      </c>
      <c r="BH10">
        <v>1000</v>
      </c>
      <c r="BI10">
        <v>1</v>
      </c>
      <c r="BJ10">
        <v>1</v>
      </c>
      <c r="BK10">
        <v>1</v>
      </c>
      <c r="BL10">
        <v>0</v>
      </c>
      <c r="BO10">
        <v>0</v>
      </c>
      <c r="BP10">
        <v>0</v>
      </c>
      <c r="BW10" t="str">
        <f>"16:20:11.289"</f>
        <v>16:20:11.289</v>
      </c>
      <c r="BZ10">
        <v>0</v>
      </c>
      <c r="CB10">
        <v>228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2</v>
      </c>
      <c r="CL10">
        <v>0</v>
      </c>
      <c r="CM10">
        <v>2</v>
      </c>
      <c r="CN10">
        <v>0</v>
      </c>
      <c r="CO10">
        <v>6</v>
      </c>
      <c r="CP10" t="s">
        <v>118</v>
      </c>
      <c r="CQ10">
        <v>367</v>
      </c>
      <c r="CR10">
        <v>0</v>
      </c>
      <c r="CW10">
        <v>420152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1</v>
      </c>
      <c r="DE10">
        <v>0</v>
      </c>
      <c r="DF10">
        <v>0</v>
      </c>
      <c r="DG10">
        <v>0</v>
      </c>
      <c r="DH10">
        <v>0</v>
      </c>
      <c r="DI10">
        <v>0</v>
      </c>
    </row>
    <row r="11" spans="1:113" x14ac:dyDescent="0.3">
      <c r="A11" t="str">
        <f>"02/13/2022 16:20:12.465"</f>
        <v>02/13/2022 16:20:12.465</v>
      </c>
      <c r="C11" t="str">
        <f t="shared" si="2"/>
        <v>FFDFD7C0</v>
      </c>
      <c r="D11" t="s">
        <v>121</v>
      </c>
      <c r="E11">
        <v>13</v>
      </c>
      <c r="F11">
        <v>1013</v>
      </c>
      <c r="G11" t="s">
        <v>114</v>
      </c>
      <c r="J11" t="s">
        <v>122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"16:20:12.273"</f>
        <v>16:20:12.273</v>
      </c>
      <c r="T11" t="str">
        <f>"16:20:11.773"</f>
        <v>16:20:11.773</v>
      </c>
      <c r="U11" t="str">
        <f t="shared" si="0"/>
        <v>A241E8</v>
      </c>
      <c r="V11">
        <v>0</v>
      </c>
      <c r="W11">
        <v>0</v>
      </c>
      <c r="X11">
        <v>2</v>
      </c>
      <c r="Z11">
        <v>0</v>
      </c>
      <c r="AA11">
        <v>9</v>
      </c>
      <c r="AB11">
        <v>3</v>
      </c>
      <c r="AC11">
        <v>0</v>
      </c>
      <c r="AD11">
        <v>10</v>
      </c>
      <c r="AE11">
        <v>0</v>
      </c>
      <c r="AF11">
        <v>0</v>
      </c>
      <c r="AG11">
        <v>2</v>
      </c>
      <c r="AH11">
        <v>1</v>
      </c>
      <c r="AI11" t="s">
        <v>126</v>
      </c>
      <c r="AJ11">
        <v>38.848407000000002</v>
      </c>
      <c r="AK11" t="s">
        <v>127</v>
      </c>
      <c r="AL11">
        <v>-94.737554000000003</v>
      </c>
      <c r="AM11">
        <v>25</v>
      </c>
      <c r="AN11">
        <v>725</v>
      </c>
      <c r="AO11" t="s">
        <v>124</v>
      </c>
      <c r="AP11">
        <v>5</v>
      </c>
      <c r="AQ11">
        <v>80</v>
      </c>
      <c r="AR11">
        <v>960</v>
      </c>
      <c r="AZ11">
        <v>1770</v>
      </c>
      <c r="BA11">
        <v>1</v>
      </c>
      <c r="BB11" t="str">
        <f t="shared" si="1"/>
        <v xml:space="preserve">N2445F  </v>
      </c>
      <c r="BC11">
        <v>1</v>
      </c>
      <c r="BE11">
        <v>0</v>
      </c>
      <c r="BF11">
        <v>0</v>
      </c>
      <c r="BG11">
        <v>0</v>
      </c>
      <c r="BH11">
        <v>1025</v>
      </c>
      <c r="BI11">
        <v>1</v>
      </c>
      <c r="BJ11">
        <v>1</v>
      </c>
      <c r="BK11">
        <v>1</v>
      </c>
      <c r="BL11">
        <v>0</v>
      </c>
      <c r="BO11">
        <v>0</v>
      </c>
      <c r="BP11">
        <v>0</v>
      </c>
      <c r="BW11" t="str">
        <f>"16:20:12.275"</f>
        <v>16:20:12.275</v>
      </c>
      <c r="BZ11">
        <v>0</v>
      </c>
      <c r="CB11">
        <v>228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2</v>
      </c>
      <c r="CL11">
        <v>0</v>
      </c>
      <c r="CM11">
        <v>2</v>
      </c>
      <c r="CN11">
        <v>0</v>
      </c>
      <c r="CO11">
        <v>7</v>
      </c>
      <c r="CP11" t="s">
        <v>118</v>
      </c>
      <c r="CQ11">
        <v>367</v>
      </c>
      <c r="CR11">
        <v>0</v>
      </c>
      <c r="CW11">
        <v>420916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1</v>
      </c>
      <c r="DE11">
        <v>0</v>
      </c>
      <c r="DF11">
        <v>0</v>
      </c>
      <c r="DG11">
        <v>0</v>
      </c>
      <c r="DH11">
        <v>0</v>
      </c>
      <c r="DI11">
        <v>0</v>
      </c>
    </row>
    <row r="12" spans="1:113" x14ac:dyDescent="0.3">
      <c r="A12" t="str">
        <f>"02/13/2022 16:20:12.481"</f>
        <v>02/13/2022 16:20:12.481</v>
      </c>
      <c r="C12" t="str">
        <f t="shared" si="2"/>
        <v>FFDFD7C0</v>
      </c>
      <c r="D12" t="s">
        <v>119</v>
      </c>
      <c r="E12">
        <v>6</v>
      </c>
      <c r="H12">
        <v>165</v>
      </c>
      <c r="I12" t="s">
        <v>114</v>
      </c>
      <c r="J12" t="s">
        <v>120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"16:20:12.273"</f>
        <v>16:20:12.273</v>
      </c>
      <c r="T12" t="str">
        <f>"16:20:11.773"</f>
        <v>16:20:11.773</v>
      </c>
      <c r="U12" t="str">
        <f t="shared" si="0"/>
        <v>A241E8</v>
      </c>
      <c r="V12">
        <v>0</v>
      </c>
      <c r="W12">
        <v>0</v>
      </c>
      <c r="X12">
        <v>2</v>
      </c>
      <c r="Z12">
        <v>0</v>
      </c>
      <c r="AA12">
        <v>9</v>
      </c>
      <c r="AB12">
        <v>3</v>
      </c>
      <c r="AC12">
        <v>0</v>
      </c>
      <c r="AD12">
        <v>10</v>
      </c>
      <c r="AE12">
        <v>0</v>
      </c>
      <c r="AF12">
        <v>0</v>
      </c>
      <c r="AG12">
        <v>2</v>
      </c>
      <c r="AH12">
        <v>1</v>
      </c>
      <c r="AI12" t="s">
        <v>126</v>
      </c>
      <c r="AJ12">
        <v>38.848407000000002</v>
      </c>
      <c r="AK12" t="s">
        <v>127</v>
      </c>
      <c r="AL12">
        <v>-94.737554000000003</v>
      </c>
      <c r="AM12">
        <v>25</v>
      </c>
      <c r="AN12">
        <v>725</v>
      </c>
      <c r="AO12" t="s">
        <v>124</v>
      </c>
      <c r="AP12">
        <v>5</v>
      </c>
      <c r="AQ12">
        <v>80</v>
      </c>
      <c r="AR12">
        <v>960</v>
      </c>
      <c r="AZ12">
        <v>1770</v>
      </c>
      <c r="BA12">
        <v>1</v>
      </c>
      <c r="BB12" t="str">
        <f t="shared" si="1"/>
        <v xml:space="preserve">N2445F  </v>
      </c>
      <c r="BC12">
        <v>1</v>
      </c>
      <c r="BE12">
        <v>0</v>
      </c>
      <c r="BF12">
        <v>0</v>
      </c>
      <c r="BG12">
        <v>0</v>
      </c>
      <c r="BH12">
        <v>1025</v>
      </c>
      <c r="BI12">
        <v>1</v>
      </c>
      <c r="BJ12">
        <v>1</v>
      </c>
      <c r="BK12">
        <v>1</v>
      </c>
      <c r="BL12">
        <v>0</v>
      </c>
      <c r="BO12">
        <v>0</v>
      </c>
      <c r="BP12">
        <v>0</v>
      </c>
      <c r="BW12" t="str">
        <f>"16:20:12.275"</f>
        <v>16:20:12.275</v>
      </c>
      <c r="BZ12">
        <v>0</v>
      </c>
      <c r="CB12">
        <v>228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2</v>
      </c>
      <c r="CL12">
        <v>0</v>
      </c>
      <c r="CM12">
        <v>2</v>
      </c>
      <c r="CN12">
        <v>0</v>
      </c>
      <c r="CO12">
        <v>7</v>
      </c>
      <c r="CP12" t="s">
        <v>118</v>
      </c>
      <c r="CQ12">
        <v>367</v>
      </c>
      <c r="CR12">
        <v>0</v>
      </c>
      <c r="CW12">
        <v>420916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1</v>
      </c>
      <c r="DE12">
        <v>0</v>
      </c>
      <c r="DF12">
        <v>0</v>
      </c>
      <c r="DG12">
        <v>0</v>
      </c>
      <c r="DH12">
        <v>0</v>
      </c>
      <c r="DI12">
        <v>0</v>
      </c>
    </row>
    <row r="13" spans="1:113" x14ac:dyDescent="0.3">
      <c r="A13" t="str">
        <f>"02/13/2022 16:20:12.512"</f>
        <v>02/13/2022 16:20:12.512</v>
      </c>
      <c r="C13" t="str">
        <f t="shared" si="2"/>
        <v>FFDFD7C0</v>
      </c>
      <c r="D13" t="s">
        <v>113</v>
      </c>
      <c r="E13">
        <v>5</v>
      </c>
      <c r="H13">
        <v>20</v>
      </c>
      <c r="I13" t="s">
        <v>114</v>
      </c>
      <c r="J13" t="s">
        <v>115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"16:20:12.273"</f>
        <v>16:20:12.273</v>
      </c>
      <c r="T13" t="str">
        <f>"16:20:11.773"</f>
        <v>16:20:11.773</v>
      </c>
      <c r="U13" t="str">
        <f t="shared" si="0"/>
        <v>A241E8</v>
      </c>
      <c r="V13">
        <v>0</v>
      </c>
      <c r="W13">
        <v>0</v>
      </c>
      <c r="X13">
        <v>2</v>
      </c>
      <c r="Z13">
        <v>0</v>
      </c>
      <c r="AA13">
        <v>9</v>
      </c>
      <c r="AB13">
        <v>3</v>
      </c>
      <c r="AC13">
        <v>0</v>
      </c>
      <c r="AD13">
        <v>10</v>
      </c>
      <c r="AE13">
        <v>0</v>
      </c>
      <c r="AF13">
        <v>0</v>
      </c>
      <c r="AG13">
        <v>2</v>
      </c>
      <c r="AH13">
        <v>1</v>
      </c>
      <c r="AI13" t="s">
        <v>126</v>
      </c>
      <c r="AJ13">
        <v>38.848407000000002</v>
      </c>
      <c r="AK13" t="s">
        <v>127</v>
      </c>
      <c r="AL13">
        <v>-94.737554000000003</v>
      </c>
      <c r="AM13">
        <v>25</v>
      </c>
      <c r="AN13">
        <v>725</v>
      </c>
      <c r="AO13" t="s">
        <v>124</v>
      </c>
      <c r="AP13">
        <v>5</v>
      </c>
      <c r="AQ13">
        <v>80</v>
      </c>
      <c r="AR13">
        <v>960</v>
      </c>
      <c r="AZ13">
        <v>1770</v>
      </c>
      <c r="BA13">
        <v>1</v>
      </c>
      <c r="BB13" t="str">
        <f t="shared" si="1"/>
        <v xml:space="preserve">N2445F  </v>
      </c>
      <c r="BC13">
        <v>1</v>
      </c>
      <c r="BE13">
        <v>0</v>
      </c>
      <c r="BF13">
        <v>0</v>
      </c>
      <c r="BG13">
        <v>0</v>
      </c>
      <c r="BH13">
        <v>1025</v>
      </c>
      <c r="BI13">
        <v>1</v>
      </c>
      <c r="BJ13">
        <v>1</v>
      </c>
      <c r="BK13">
        <v>1</v>
      </c>
      <c r="BL13">
        <v>0</v>
      </c>
      <c r="BO13">
        <v>0</v>
      </c>
      <c r="BP13">
        <v>0</v>
      </c>
      <c r="BW13" t="str">
        <f>"16:20:12.275"</f>
        <v>16:20:12.275</v>
      </c>
      <c r="BZ13">
        <v>0</v>
      </c>
      <c r="CB13">
        <v>228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2</v>
      </c>
      <c r="CL13">
        <v>0</v>
      </c>
      <c r="CM13">
        <v>2</v>
      </c>
      <c r="CN13">
        <v>0</v>
      </c>
      <c r="CO13">
        <v>7</v>
      </c>
      <c r="CP13" t="s">
        <v>118</v>
      </c>
      <c r="CQ13">
        <v>367</v>
      </c>
      <c r="CR13">
        <v>0</v>
      </c>
      <c r="CW13">
        <v>420916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1</v>
      </c>
      <c r="DE13">
        <v>0</v>
      </c>
      <c r="DF13">
        <v>0</v>
      </c>
      <c r="DG13">
        <v>0</v>
      </c>
      <c r="DH13">
        <v>0</v>
      </c>
      <c r="DI13">
        <v>0</v>
      </c>
    </row>
    <row r="14" spans="1:113" x14ac:dyDescent="0.3">
      <c r="A14" t="str">
        <f>"02/13/2022 16:20:13.450"</f>
        <v>02/13/2022 16:20:13.450</v>
      </c>
      <c r="C14" t="str">
        <f t="shared" si="2"/>
        <v>FFDFD7C0</v>
      </c>
      <c r="D14" t="s">
        <v>119</v>
      </c>
      <c r="E14">
        <v>6</v>
      </c>
      <c r="H14">
        <v>165</v>
      </c>
      <c r="I14" t="s">
        <v>114</v>
      </c>
      <c r="J14" t="s">
        <v>120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"16:20:13.250"</f>
        <v>16:20:13.250</v>
      </c>
      <c r="T14" t="str">
        <f>"16:20:12.750"</f>
        <v>16:20:12.750</v>
      </c>
      <c r="U14" t="str">
        <f t="shared" si="0"/>
        <v>A241E8</v>
      </c>
      <c r="V14">
        <v>0</v>
      </c>
      <c r="W14">
        <v>0</v>
      </c>
      <c r="X14">
        <v>2</v>
      </c>
      <c r="Z14">
        <v>0</v>
      </c>
      <c r="AA14">
        <v>9</v>
      </c>
      <c r="AB14">
        <v>3</v>
      </c>
      <c r="AC14">
        <v>0</v>
      </c>
      <c r="AD14">
        <v>10</v>
      </c>
      <c r="AE14">
        <v>0</v>
      </c>
      <c r="AF14">
        <v>0</v>
      </c>
      <c r="AG14">
        <v>2</v>
      </c>
      <c r="AH14">
        <v>1</v>
      </c>
      <c r="AI14" t="s">
        <v>128</v>
      </c>
      <c r="AJ14">
        <v>38.848771999999997</v>
      </c>
      <c r="AK14" t="s">
        <v>127</v>
      </c>
      <c r="AL14">
        <v>-94.737554000000003</v>
      </c>
      <c r="AM14">
        <v>25</v>
      </c>
      <c r="AN14">
        <v>750</v>
      </c>
      <c r="AO14" t="s">
        <v>124</v>
      </c>
      <c r="AP14">
        <v>4</v>
      </c>
      <c r="AQ14">
        <v>80</v>
      </c>
      <c r="AR14">
        <v>1024</v>
      </c>
      <c r="AZ14">
        <v>1770</v>
      </c>
      <c r="BA14">
        <v>1</v>
      </c>
      <c r="BB14" t="str">
        <f t="shared" si="1"/>
        <v xml:space="preserve">N2445F  </v>
      </c>
      <c r="BC14">
        <v>1</v>
      </c>
      <c r="BE14">
        <v>0</v>
      </c>
      <c r="BF14">
        <v>0</v>
      </c>
      <c r="BG14">
        <v>0</v>
      </c>
      <c r="BH14">
        <v>1025</v>
      </c>
      <c r="BI14">
        <v>1</v>
      </c>
      <c r="BJ14">
        <v>1</v>
      </c>
      <c r="BK14">
        <v>1</v>
      </c>
      <c r="BL14">
        <v>0</v>
      </c>
      <c r="BO14">
        <v>0</v>
      </c>
      <c r="BP14">
        <v>0</v>
      </c>
      <c r="BW14" t="str">
        <f>"16:20:13.250"</f>
        <v>16:20:13.250</v>
      </c>
      <c r="BZ14">
        <v>0</v>
      </c>
      <c r="CB14">
        <v>228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2</v>
      </c>
      <c r="CL14">
        <v>0</v>
      </c>
      <c r="CM14">
        <v>2</v>
      </c>
      <c r="CN14">
        <v>0</v>
      </c>
      <c r="CO14">
        <v>7</v>
      </c>
      <c r="CP14" t="s">
        <v>118</v>
      </c>
      <c r="CQ14">
        <v>367</v>
      </c>
      <c r="CR14">
        <v>0</v>
      </c>
      <c r="CW14">
        <v>421718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1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3">
      <c r="A15" t="str">
        <f>"02/13/2022 16:20:13.481"</f>
        <v>02/13/2022 16:20:13.481</v>
      </c>
      <c r="C15" t="str">
        <f t="shared" si="2"/>
        <v>FFDFD7C0</v>
      </c>
      <c r="D15" t="s">
        <v>113</v>
      </c>
      <c r="E15">
        <v>5</v>
      </c>
      <c r="H15">
        <v>20</v>
      </c>
      <c r="I15" t="s">
        <v>114</v>
      </c>
      <c r="J15" t="s">
        <v>115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"16:20:13.250"</f>
        <v>16:20:13.250</v>
      </c>
      <c r="T15" t="str">
        <f>"16:20:12.750"</f>
        <v>16:20:12.750</v>
      </c>
      <c r="U15" t="str">
        <f t="shared" si="0"/>
        <v>A241E8</v>
      </c>
      <c r="V15">
        <v>0</v>
      </c>
      <c r="W15">
        <v>0</v>
      </c>
      <c r="X15">
        <v>2</v>
      </c>
      <c r="Z15">
        <v>0</v>
      </c>
      <c r="AA15">
        <v>9</v>
      </c>
      <c r="AB15">
        <v>3</v>
      </c>
      <c r="AC15">
        <v>0</v>
      </c>
      <c r="AD15">
        <v>10</v>
      </c>
      <c r="AE15">
        <v>0</v>
      </c>
      <c r="AF15">
        <v>0</v>
      </c>
      <c r="AG15">
        <v>2</v>
      </c>
      <c r="AH15">
        <v>1</v>
      </c>
      <c r="AI15" t="s">
        <v>128</v>
      </c>
      <c r="AJ15">
        <v>38.848771999999997</v>
      </c>
      <c r="AK15" t="s">
        <v>127</v>
      </c>
      <c r="AL15">
        <v>-94.737554000000003</v>
      </c>
      <c r="AM15">
        <v>25</v>
      </c>
      <c r="AN15">
        <v>750</v>
      </c>
      <c r="AO15" t="s">
        <v>124</v>
      </c>
      <c r="AP15">
        <v>4</v>
      </c>
      <c r="AQ15">
        <v>80</v>
      </c>
      <c r="AR15">
        <v>1024</v>
      </c>
      <c r="AZ15">
        <v>1770</v>
      </c>
      <c r="BA15">
        <v>1</v>
      </c>
      <c r="BB15" t="str">
        <f t="shared" si="1"/>
        <v xml:space="preserve">N2445F  </v>
      </c>
      <c r="BC15">
        <v>1</v>
      </c>
      <c r="BE15">
        <v>0</v>
      </c>
      <c r="BF15">
        <v>0</v>
      </c>
      <c r="BG15">
        <v>0</v>
      </c>
      <c r="BH15">
        <v>1025</v>
      </c>
      <c r="BI15">
        <v>1</v>
      </c>
      <c r="BJ15">
        <v>1</v>
      </c>
      <c r="BK15">
        <v>1</v>
      </c>
      <c r="BL15">
        <v>0</v>
      </c>
      <c r="BO15">
        <v>0</v>
      </c>
      <c r="BP15">
        <v>0</v>
      </c>
      <c r="BW15" t="str">
        <f>"16:20:13.250"</f>
        <v>16:20:13.250</v>
      </c>
      <c r="BZ15">
        <v>0</v>
      </c>
      <c r="CB15">
        <v>228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2</v>
      </c>
      <c r="CL15">
        <v>0</v>
      </c>
      <c r="CM15">
        <v>2</v>
      </c>
      <c r="CN15">
        <v>0</v>
      </c>
      <c r="CO15">
        <v>7</v>
      </c>
      <c r="CP15" t="s">
        <v>118</v>
      </c>
      <c r="CQ15">
        <v>367</v>
      </c>
      <c r="CR15">
        <v>0</v>
      </c>
      <c r="CW15">
        <v>421718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1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3">
      <c r="A16" t="str">
        <f>"02/13/2022 16:20:13.481"</f>
        <v>02/13/2022 16:20:13.481</v>
      </c>
      <c r="C16" t="str">
        <f t="shared" si="2"/>
        <v>FFDFD7C0</v>
      </c>
      <c r="D16" t="s">
        <v>121</v>
      </c>
      <c r="E16">
        <v>13</v>
      </c>
      <c r="F16">
        <v>1013</v>
      </c>
      <c r="G16" t="s">
        <v>114</v>
      </c>
      <c r="J16" t="s">
        <v>122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"16:20:13.250"</f>
        <v>16:20:13.250</v>
      </c>
      <c r="T16" t="str">
        <f>"16:20:12.750"</f>
        <v>16:20:12.750</v>
      </c>
      <c r="U16" t="str">
        <f t="shared" si="0"/>
        <v>A241E8</v>
      </c>
      <c r="V16">
        <v>0</v>
      </c>
      <c r="W16">
        <v>0</v>
      </c>
      <c r="X16">
        <v>2</v>
      </c>
      <c r="Z16">
        <v>0</v>
      </c>
      <c r="AA16">
        <v>9</v>
      </c>
      <c r="AB16">
        <v>3</v>
      </c>
      <c r="AC16">
        <v>0</v>
      </c>
      <c r="AD16">
        <v>10</v>
      </c>
      <c r="AE16">
        <v>0</v>
      </c>
      <c r="AF16">
        <v>0</v>
      </c>
      <c r="AG16">
        <v>2</v>
      </c>
      <c r="AH16">
        <v>1</v>
      </c>
      <c r="AI16" t="s">
        <v>128</v>
      </c>
      <c r="AJ16">
        <v>38.848771999999997</v>
      </c>
      <c r="AK16" t="s">
        <v>127</v>
      </c>
      <c r="AL16">
        <v>-94.737554000000003</v>
      </c>
      <c r="AM16">
        <v>25</v>
      </c>
      <c r="AN16">
        <v>750</v>
      </c>
      <c r="AO16" t="s">
        <v>124</v>
      </c>
      <c r="AP16">
        <v>4</v>
      </c>
      <c r="AQ16">
        <v>80</v>
      </c>
      <c r="AR16">
        <v>1024</v>
      </c>
      <c r="AZ16">
        <v>1770</v>
      </c>
      <c r="BA16">
        <v>1</v>
      </c>
      <c r="BB16" t="str">
        <f t="shared" si="1"/>
        <v xml:space="preserve">N2445F  </v>
      </c>
      <c r="BC16">
        <v>1</v>
      </c>
      <c r="BE16">
        <v>0</v>
      </c>
      <c r="BF16">
        <v>0</v>
      </c>
      <c r="BG16">
        <v>0</v>
      </c>
      <c r="BH16">
        <v>1025</v>
      </c>
      <c r="BI16">
        <v>1</v>
      </c>
      <c r="BJ16">
        <v>1</v>
      </c>
      <c r="BK16">
        <v>1</v>
      </c>
      <c r="BL16">
        <v>0</v>
      </c>
      <c r="BO16">
        <v>0</v>
      </c>
      <c r="BP16">
        <v>0</v>
      </c>
      <c r="BW16" t="str">
        <f>"16:20:13.250"</f>
        <v>16:20:13.250</v>
      </c>
      <c r="BZ16">
        <v>0</v>
      </c>
      <c r="CB16">
        <v>228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2</v>
      </c>
      <c r="CL16">
        <v>0</v>
      </c>
      <c r="CM16">
        <v>2</v>
      </c>
      <c r="CN16">
        <v>0</v>
      </c>
      <c r="CO16">
        <v>7</v>
      </c>
      <c r="CP16" t="s">
        <v>118</v>
      </c>
      <c r="CQ16">
        <v>367</v>
      </c>
      <c r="CR16">
        <v>0</v>
      </c>
      <c r="CW16">
        <v>421718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1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3">
      <c r="A17" t="str">
        <f>"02/13/2022 16:20:14.468"</f>
        <v>02/13/2022 16:20:14.468</v>
      </c>
      <c r="C17" t="str">
        <f t="shared" si="2"/>
        <v>FFDFD7C0</v>
      </c>
      <c r="D17" t="s">
        <v>119</v>
      </c>
      <c r="E17">
        <v>6</v>
      </c>
      <c r="H17">
        <v>165</v>
      </c>
      <c r="I17" t="s">
        <v>114</v>
      </c>
      <c r="J17" t="s">
        <v>120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"16:20:14.250"</f>
        <v>16:20:14.250</v>
      </c>
      <c r="T17" t="str">
        <f>"16:20:13.850"</f>
        <v>16:20:13.850</v>
      </c>
      <c r="U17" t="str">
        <f t="shared" si="0"/>
        <v>A241E8</v>
      </c>
      <c r="V17">
        <v>0</v>
      </c>
      <c r="W17">
        <v>0</v>
      </c>
      <c r="X17">
        <v>2</v>
      </c>
      <c r="Z17">
        <v>0</v>
      </c>
      <c r="AA17">
        <v>9</v>
      </c>
      <c r="AB17">
        <v>3</v>
      </c>
      <c r="AC17">
        <v>0</v>
      </c>
      <c r="AD17">
        <v>10</v>
      </c>
      <c r="AE17">
        <v>0</v>
      </c>
      <c r="AF17">
        <v>0</v>
      </c>
      <c r="AG17">
        <v>2</v>
      </c>
      <c r="AH17">
        <v>1</v>
      </c>
      <c r="AI17" t="s">
        <v>129</v>
      </c>
      <c r="AJ17">
        <v>38.849094000000001</v>
      </c>
      <c r="AK17" t="s">
        <v>130</v>
      </c>
      <c r="AL17">
        <v>-94.737488999999997</v>
      </c>
      <c r="AM17">
        <v>25</v>
      </c>
      <c r="AN17">
        <v>775</v>
      </c>
      <c r="AO17" t="s">
        <v>124</v>
      </c>
      <c r="AP17">
        <v>4</v>
      </c>
      <c r="AQ17">
        <v>78</v>
      </c>
      <c r="AR17">
        <v>1216</v>
      </c>
      <c r="AZ17">
        <v>1770</v>
      </c>
      <c r="BA17">
        <v>1</v>
      </c>
      <c r="BB17" t="str">
        <f t="shared" si="1"/>
        <v xml:space="preserve">N2445F  </v>
      </c>
      <c r="BC17">
        <v>1</v>
      </c>
      <c r="BE17">
        <v>0</v>
      </c>
      <c r="BF17">
        <v>0</v>
      </c>
      <c r="BG17">
        <v>0</v>
      </c>
      <c r="BH17">
        <v>1050</v>
      </c>
      <c r="BI17">
        <v>1</v>
      </c>
      <c r="BJ17">
        <v>1</v>
      </c>
      <c r="BK17">
        <v>1</v>
      </c>
      <c r="BL17">
        <v>0</v>
      </c>
      <c r="BO17">
        <v>0</v>
      </c>
      <c r="BP17">
        <v>0</v>
      </c>
      <c r="BW17" t="str">
        <f>"16:20:14.258"</f>
        <v>16:20:14.258</v>
      </c>
      <c r="BZ17">
        <v>0</v>
      </c>
      <c r="CB17">
        <v>228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2</v>
      </c>
      <c r="CL17">
        <v>0</v>
      </c>
      <c r="CM17">
        <v>2</v>
      </c>
      <c r="CN17">
        <v>0</v>
      </c>
      <c r="CO17">
        <v>7</v>
      </c>
      <c r="CP17" t="s">
        <v>118</v>
      </c>
      <c r="CQ17">
        <v>367</v>
      </c>
      <c r="CR17">
        <v>0</v>
      </c>
      <c r="CW17">
        <v>422428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1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3">
      <c r="A18" t="str">
        <f>"02/13/2022 16:20:14.484"</f>
        <v>02/13/2022 16:20:14.484</v>
      </c>
      <c r="C18" t="str">
        <f t="shared" si="2"/>
        <v>FFDFD7C0</v>
      </c>
      <c r="D18" t="s">
        <v>113</v>
      </c>
      <c r="E18">
        <v>5</v>
      </c>
      <c r="H18">
        <v>20</v>
      </c>
      <c r="I18" t="s">
        <v>114</v>
      </c>
      <c r="J18" t="s">
        <v>115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"16:20:14.250"</f>
        <v>16:20:14.250</v>
      </c>
      <c r="T18" t="str">
        <f>"16:20:13.850"</f>
        <v>16:20:13.850</v>
      </c>
      <c r="U18" t="str">
        <f t="shared" si="0"/>
        <v>A241E8</v>
      </c>
      <c r="V18">
        <v>0</v>
      </c>
      <c r="W18">
        <v>0</v>
      </c>
      <c r="X18">
        <v>2</v>
      </c>
      <c r="Z18">
        <v>0</v>
      </c>
      <c r="AA18">
        <v>9</v>
      </c>
      <c r="AB18">
        <v>3</v>
      </c>
      <c r="AC18">
        <v>0</v>
      </c>
      <c r="AD18">
        <v>10</v>
      </c>
      <c r="AE18">
        <v>0</v>
      </c>
      <c r="AF18">
        <v>0</v>
      </c>
      <c r="AG18">
        <v>2</v>
      </c>
      <c r="AH18">
        <v>1</v>
      </c>
      <c r="AI18" t="s">
        <v>129</v>
      </c>
      <c r="AJ18">
        <v>38.849094000000001</v>
      </c>
      <c r="AK18" t="s">
        <v>130</v>
      </c>
      <c r="AL18">
        <v>-94.737488999999997</v>
      </c>
      <c r="AM18">
        <v>25</v>
      </c>
      <c r="AN18">
        <v>775</v>
      </c>
      <c r="AO18" t="s">
        <v>124</v>
      </c>
      <c r="AP18">
        <v>4</v>
      </c>
      <c r="AQ18">
        <v>78</v>
      </c>
      <c r="AR18">
        <v>1216</v>
      </c>
      <c r="AZ18">
        <v>1770</v>
      </c>
      <c r="BA18">
        <v>1</v>
      </c>
      <c r="BB18" t="str">
        <f t="shared" si="1"/>
        <v xml:space="preserve">N2445F  </v>
      </c>
      <c r="BC18">
        <v>1</v>
      </c>
      <c r="BE18">
        <v>0</v>
      </c>
      <c r="BF18">
        <v>0</v>
      </c>
      <c r="BG18">
        <v>0</v>
      </c>
      <c r="BH18">
        <v>1050</v>
      </c>
      <c r="BI18">
        <v>1</v>
      </c>
      <c r="BJ18">
        <v>1</v>
      </c>
      <c r="BK18">
        <v>1</v>
      </c>
      <c r="BL18">
        <v>0</v>
      </c>
      <c r="BO18">
        <v>0</v>
      </c>
      <c r="BP18">
        <v>0</v>
      </c>
      <c r="BW18" t="str">
        <f>"16:20:14.258"</f>
        <v>16:20:14.258</v>
      </c>
      <c r="BZ18">
        <v>0</v>
      </c>
      <c r="CB18">
        <v>228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2</v>
      </c>
      <c r="CL18">
        <v>0</v>
      </c>
      <c r="CM18">
        <v>2</v>
      </c>
      <c r="CN18">
        <v>0</v>
      </c>
      <c r="CO18">
        <v>7</v>
      </c>
      <c r="CP18" t="s">
        <v>118</v>
      </c>
      <c r="CQ18">
        <v>367</v>
      </c>
      <c r="CR18">
        <v>0</v>
      </c>
      <c r="CW18">
        <v>422428</v>
      </c>
      <c r="CY18">
        <v>0</v>
      </c>
      <c r="CZ18">
        <v>0</v>
      </c>
      <c r="DA18">
        <v>1</v>
      </c>
      <c r="DB18">
        <v>0</v>
      </c>
      <c r="DC18">
        <v>0</v>
      </c>
      <c r="DD18">
        <v>1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3">
      <c r="A19" t="str">
        <f>"02/13/2022 16:20:14.484"</f>
        <v>02/13/2022 16:20:14.484</v>
      </c>
      <c r="C19" t="str">
        <f t="shared" si="2"/>
        <v>FFDFD7C0</v>
      </c>
      <c r="D19" t="s">
        <v>121</v>
      </c>
      <c r="E19">
        <v>13</v>
      </c>
      <c r="F19">
        <v>1013</v>
      </c>
      <c r="G19" t="s">
        <v>114</v>
      </c>
      <c r="J19" t="s">
        <v>122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"16:20:14.250"</f>
        <v>16:20:14.250</v>
      </c>
      <c r="T19" t="str">
        <f>"16:20:13.850"</f>
        <v>16:20:13.850</v>
      </c>
      <c r="U19" t="str">
        <f t="shared" si="0"/>
        <v>A241E8</v>
      </c>
      <c r="V19">
        <v>0</v>
      </c>
      <c r="W19">
        <v>0</v>
      </c>
      <c r="X19">
        <v>2</v>
      </c>
      <c r="Z19">
        <v>0</v>
      </c>
      <c r="AA19">
        <v>9</v>
      </c>
      <c r="AB19">
        <v>3</v>
      </c>
      <c r="AC19">
        <v>0</v>
      </c>
      <c r="AD19">
        <v>10</v>
      </c>
      <c r="AE19">
        <v>0</v>
      </c>
      <c r="AF19">
        <v>0</v>
      </c>
      <c r="AG19">
        <v>2</v>
      </c>
      <c r="AH19">
        <v>1</v>
      </c>
      <c r="AI19" t="s">
        <v>129</v>
      </c>
      <c r="AJ19">
        <v>38.849094000000001</v>
      </c>
      <c r="AK19" t="s">
        <v>130</v>
      </c>
      <c r="AL19">
        <v>-94.737488999999997</v>
      </c>
      <c r="AM19">
        <v>25</v>
      </c>
      <c r="AN19">
        <v>775</v>
      </c>
      <c r="AO19" t="s">
        <v>124</v>
      </c>
      <c r="AP19">
        <v>4</v>
      </c>
      <c r="AQ19">
        <v>78</v>
      </c>
      <c r="AR19">
        <v>1216</v>
      </c>
      <c r="AZ19">
        <v>1770</v>
      </c>
      <c r="BA19">
        <v>1</v>
      </c>
      <c r="BB19" t="str">
        <f t="shared" si="1"/>
        <v xml:space="preserve">N2445F  </v>
      </c>
      <c r="BC19">
        <v>1</v>
      </c>
      <c r="BE19">
        <v>0</v>
      </c>
      <c r="BF19">
        <v>0</v>
      </c>
      <c r="BG19">
        <v>0</v>
      </c>
      <c r="BH19">
        <v>1050</v>
      </c>
      <c r="BI19">
        <v>1</v>
      </c>
      <c r="BJ19">
        <v>1</v>
      </c>
      <c r="BK19">
        <v>1</v>
      </c>
      <c r="BL19">
        <v>0</v>
      </c>
      <c r="BO19">
        <v>0</v>
      </c>
      <c r="BP19">
        <v>0</v>
      </c>
      <c r="BW19" t="str">
        <f>"16:20:14.258"</f>
        <v>16:20:14.258</v>
      </c>
      <c r="BZ19">
        <v>0</v>
      </c>
      <c r="CB19">
        <v>228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2</v>
      </c>
      <c r="CL19">
        <v>0</v>
      </c>
      <c r="CM19">
        <v>2</v>
      </c>
      <c r="CN19">
        <v>0</v>
      </c>
      <c r="CO19">
        <v>7</v>
      </c>
      <c r="CP19" t="s">
        <v>118</v>
      </c>
      <c r="CQ19">
        <v>367</v>
      </c>
      <c r="CR19">
        <v>0</v>
      </c>
      <c r="CW19">
        <v>422428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1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3">
      <c r="A20" t="str">
        <f>"02/13/2022 16:20:15.437"</f>
        <v>02/13/2022 16:20:15.437</v>
      </c>
      <c r="C20" t="str">
        <f t="shared" si="2"/>
        <v>FFDFD7C0</v>
      </c>
      <c r="D20" t="s">
        <v>119</v>
      </c>
      <c r="E20">
        <v>6</v>
      </c>
      <c r="H20">
        <v>165</v>
      </c>
      <c r="I20" t="s">
        <v>114</v>
      </c>
      <c r="J20" t="s">
        <v>120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"16:20:15.219"</f>
        <v>16:20:15.219</v>
      </c>
      <c r="T20" t="str">
        <f>"16:20:14.719"</f>
        <v>16:20:14.719</v>
      </c>
      <c r="U20" t="str">
        <f t="shared" si="0"/>
        <v>A241E8</v>
      </c>
      <c r="V20">
        <v>0</v>
      </c>
      <c r="W20">
        <v>0</v>
      </c>
      <c r="X20">
        <v>2</v>
      </c>
      <c r="Z20">
        <v>0</v>
      </c>
      <c r="AA20">
        <v>9</v>
      </c>
      <c r="AB20">
        <v>3</v>
      </c>
      <c r="AC20">
        <v>0</v>
      </c>
      <c r="AD20">
        <v>10</v>
      </c>
      <c r="AE20">
        <v>0</v>
      </c>
      <c r="AF20">
        <v>0</v>
      </c>
      <c r="AG20">
        <v>2</v>
      </c>
      <c r="AH20">
        <v>1</v>
      </c>
      <c r="AI20" t="s">
        <v>131</v>
      </c>
      <c r="AJ20">
        <v>38.84948</v>
      </c>
      <c r="AK20" t="s">
        <v>130</v>
      </c>
      <c r="AL20">
        <v>-94.737488999999997</v>
      </c>
      <c r="AM20">
        <v>25</v>
      </c>
      <c r="AN20">
        <v>800</v>
      </c>
      <c r="AO20" t="s">
        <v>124</v>
      </c>
      <c r="AP20">
        <v>5</v>
      </c>
      <c r="AQ20">
        <v>77</v>
      </c>
      <c r="AR20">
        <v>1344</v>
      </c>
      <c r="AZ20">
        <v>1770</v>
      </c>
      <c r="BA20">
        <v>1</v>
      </c>
      <c r="BB20" t="str">
        <f t="shared" si="1"/>
        <v xml:space="preserve">N2445F  </v>
      </c>
      <c r="BC20">
        <v>1</v>
      </c>
      <c r="BE20">
        <v>0</v>
      </c>
      <c r="BF20">
        <v>0</v>
      </c>
      <c r="BG20">
        <v>0</v>
      </c>
      <c r="BH20">
        <v>1075</v>
      </c>
      <c r="BI20">
        <v>1</v>
      </c>
      <c r="BJ20">
        <v>1</v>
      </c>
      <c r="BK20">
        <v>1</v>
      </c>
      <c r="BL20">
        <v>0</v>
      </c>
      <c r="BO20">
        <v>0</v>
      </c>
      <c r="BP20">
        <v>0</v>
      </c>
      <c r="BW20" t="str">
        <f>"16:20:15.220"</f>
        <v>16:20:15.220</v>
      </c>
      <c r="BZ20">
        <v>0</v>
      </c>
      <c r="CB20">
        <v>228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2</v>
      </c>
      <c r="CL20">
        <v>0</v>
      </c>
      <c r="CM20">
        <v>2</v>
      </c>
      <c r="CN20">
        <v>0</v>
      </c>
      <c r="CO20">
        <v>7</v>
      </c>
      <c r="CP20" t="s">
        <v>118</v>
      </c>
      <c r="CQ20">
        <v>367</v>
      </c>
      <c r="CR20">
        <v>0</v>
      </c>
      <c r="CW20">
        <v>423129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1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3">
      <c r="A21" t="str">
        <f>"02/13/2022 16:20:15.437"</f>
        <v>02/13/2022 16:20:15.437</v>
      </c>
      <c r="C21" t="str">
        <f t="shared" si="2"/>
        <v>FFDFD7C0</v>
      </c>
      <c r="D21" t="s">
        <v>121</v>
      </c>
      <c r="E21">
        <v>13</v>
      </c>
      <c r="F21">
        <v>1013</v>
      </c>
      <c r="G21" t="s">
        <v>114</v>
      </c>
      <c r="J21" t="s">
        <v>122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"16:20:15.219"</f>
        <v>16:20:15.219</v>
      </c>
      <c r="T21" t="str">
        <f>"16:20:14.719"</f>
        <v>16:20:14.719</v>
      </c>
      <c r="U21" t="str">
        <f t="shared" si="0"/>
        <v>A241E8</v>
      </c>
      <c r="V21">
        <v>0</v>
      </c>
      <c r="W21">
        <v>0</v>
      </c>
      <c r="X21">
        <v>2</v>
      </c>
      <c r="Z21">
        <v>0</v>
      </c>
      <c r="AA21">
        <v>9</v>
      </c>
      <c r="AB21">
        <v>3</v>
      </c>
      <c r="AC21">
        <v>0</v>
      </c>
      <c r="AD21">
        <v>10</v>
      </c>
      <c r="AE21">
        <v>0</v>
      </c>
      <c r="AF21">
        <v>0</v>
      </c>
      <c r="AG21">
        <v>2</v>
      </c>
      <c r="AH21">
        <v>1</v>
      </c>
      <c r="AI21" t="s">
        <v>131</v>
      </c>
      <c r="AJ21">
        <v>38.84948</v>
      </c>
      <c r="AK21" t="s">
        <v>130</v>
      </c>
      <c r="AL21">
        <v>-94.737488999999997</v>
      </c>
      <c r="AM21">
        <v>25</v>
      </c>
      <c r="AN21">
        <v>800</v>
      </c>
      <c r="AO21" t="s">
        <v>124</v>
      </c>
      <c r="AP21">
        <v>5</v>
      </c>
      <c r="AQ21">
        <v>77</v>
      </c>
      <c r="AR21">
        <v>1344</v>
      </c>
      <c r="AZ21">
        <v>1770</v>
      </c>
      <c r="BA21">
        <v>1</v>
      </c>
      <c r="BB21" t="str">
        <f t="shared" si="1"/>
        <v xml:space="preserve">N2445F  </v>
      </c>
      <c r="BC21">
        <v>1</v>
      </c>
      <c r="BE21">
        <v>0</v>
      </c>
      <c r="BF21">
        <v>0</v>
      </c>
      <c r="BG21">
        <v>0</v>
      </c>
      <c r="BH21">
        <v>1075</v>
      </c>
      <c r="BI21">
        <v>1</v>
      </c>
      <c r="BJ21">
        <v>1</v>
      </c>
      <c r="BK21">
        <v>1</v>
      </c>
      <c r="BL21">
        <v>0</v>
      </c>
      <c r="BO21">
        <v>0</v>
      </c>
      <c r="BP21">
        <v>0</v>
      </c>
      <c r="BW21" t="str">
        <f>"16:20:15.220"</f>
        <v>16:20:15.220</v>
      </c>
      <c r="BZ21">
        <v>0</v>
      </c>
      <c r="CB21">
        <v>228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2</v>
      </c>
      <c r="CL21">
        <v>0</v>
      </c>
      <c r="CM21">
        <v>2</v>
      </c>
      <c r="CN21">
        <v>0</v>
      </c>
      <c r="CO21">
        <v>7</v>
      </c>
      <c r="CP21" t="s">
        <v>118</v>
      </c>
      <c r="CQ21">
        <v>367</v>
      </c>
      <c r="CR21">
        <v>0</v>
      </c>
      <c r="CW21">
        <v>423129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1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>"02/13/2022 16:20:15.437"</f>
        <v>02/13/2022 16:20:15.437</v>
      </c>
      <c r="C22" t="str">
        <f t="shared" si="2"/>
        <v>FFDFD7C0</v>
      </c>
      <c r="D22" t="s">
        <v>113</v>
      </c>
      <c r="E22">
        <v>5</v>
      </c>
      <c r="H22">
        <v>20</v>
      </c>
      <c r="I22" t="s">
        <v>114</v>
      </c>
      <c r="J22" t="s">
        <v>115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"16:20:15.219"</f>
        <v>16:20:15.219</v>
      </c>
      <c r="T22" t="str">
        <f>"16:20:14.719"</f>
        <v>16:20:14.719</v>
      </c>
      <c r="U22" t="str">
        <f t="shared" si="0"/>
        <v>A241E8</v>
      </c>
      <c r="V22">
        <v>0</v>
      </c>
      <c r="W22">
        <v>0</v>
      </c>
      <c r="X22">
        <v>2</v>
      </c>
      <c r="Z22">
        <v>0</v>
      </c>
      <c r="AA22">
        <v>9</v>
      </c>
      <c r="AB22">
        <v>3</v>
      </c>
      <c r="AC22">
        <v>0</v>
      </c>
      <c r="AD22">
        <v>10</v>
      </c>
      <c r="AE22">
        <v>0</v>
      </c>
      <c r="AF22">
        <v>0</v>
      </c>
      <c r="AG22">
        <v>2</v>
      </c>
      <c r="AH22">
        <v>1</v>
      </c>
      <c r="AI22" t="s">
        <v>131</v>
      </c>
      <c r="AJ22">
        <v>38.84948</v>
      </c>
      <c r="AK22" t="s">
        <v>130</v>
      </c>
      <c r="AL22">
        <v>-94.737488999999997</v>
      </c>
      <c r="AM22">
        <v>25</v>
      </c>
      <c r="AN22">
        <v>800</v>
      </c>
      <c r="AO22" t="s">
        <v>124</v>
      </c>
      <c r="AP22">
        <v>5</v>
      </c>
      <c r="AQ22">
        <v>77</v>
      </c>
      <c r="AR22">
        <v>1344</v>
      </c>
      <c r="AZ22">
        <v>1770</v>
      </c>
      <c r="BA22">
        <v>1</v>
      </c>
      <c r="BB22" t="str">
        <f t="shared" si="1"/>
        <v xml:space="preserve">N2445F  </v>
      </c>
      <c r="BC22">
        <v>1</v>
      </c>
      <c r="BE22">
        <v>0</v>
      </c>
      <c r="BF22">
        <v>0</v>
      </c>
      <c r="BG22">
        <v>0</v>
      </c>
      <c r="BH22">
        <v>1075</v>
      </c>
      <c r="BI22">
        <v>1</v>
      </c>
      <c r="BJ22">
        <v>1</v>
      </c>
      <c r="BK22">
        <v>1</v>
      </c>
      <c r="BL22">
        <v>0</v>
      </c>
      <c r="BO22">
        <v>0</v>
      </c>
      <c r="BP22">
        <v>0</v>
      </c>
      <c r="BW22" t="str">
        <f>"16:20:15.220"</f>
        <v>16:20:15.220</v>
      </c>
      <c r="BZ22">
        <v>0</v>
      </c>
      <c r="CB22">
        <v>228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2</v>
      </c>
      <c r="CL22">
        <v>0</v>
      </c>
      <c r="CM22">
        <v>2</v>
      </c>
      <c r="CN22">
        <v>0</v>
      </c>
      <c r="CO22">
        <v>7</v>
      </c>
      <c r="CP22" t="s">
        <v>118</v>
      </c>
      <c r="CQ22">
        <v>367</v>
      </c>
      <c r="CR22">
        <v>0</v>
      </c>
      <c r="CW22">
        <v>423129</v>
      </c>
      <c r="CY22">
        <v>0</v>
      </c>
      <c r="CZ22">
        <v>0</v>
      </c>
      <c r="DA22">
        <v>1</v>
      </c>
      <c r="DB22">
        <v>0</v>
      </c>
      <c r="DC22">
        <v>0</v>
      </c>
      <c r="DD22">
        <v>1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>"02/13/2022 16:20:16.531"</f>
        <v>02/13/2022 16:20:16.531</v>
      </c>
      <c r="C23" t="str">
        <f t="shared" si="2"/>
        <v>FFDFD7C0</v>
      </c>
      <c r="D23" t="s">
        <v>121</v>
      </c>
      <c r="E23">
        <v>13</v>
      </c>
      <c r="F23">
        <v>1013</v>
      </c>
      <c r="G23" t="s">
        <v>114</v>
      </c>
      <c r="J23" t="s">
        <v>122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"16:20:16.313"</f>
        <v>16:20:16.313</v>
      </c>
      <c r="T23" t="str">
        <f>"16:20:15.813"</f>
        <v>16:20:15.813</v>
      </c>
      <c r="U23" t="str">
        <f t="shared" si="0"/>
        <v>A241E8</v>
      </c>
      <c r="V23">
        <v>0</v>
      </c>
      <c r="W23">
        <v>0</v>
      </c>
      <c r="X23">
        <v>2</v>
      </c>
      <c r="Z23">
        <v>0</v>
      </c>
      <c r="AA23">
        <v>9</v>
      </c>
      <c r="AB23">
        <v>3</v>
      </c>
      <c r="AC23">
        <v>0</v>
      </c>
      <c r="AD23">
        <v>10</v>
      </c>
      <c r="AE23">
        <v>0</v>
      </c>
      <c r="AF23">
        <v>0</v>
      </c>
      <c r="AG23">
        <v>2</v>
      </c>
      <c r="AH23">
        <v>1</v>
      </c>
      <c r="AI23" t="s">
        <v>132</v>
      </c>
      <c r="AJ23">
        <v>38.849845000000002</v>
      </c>
      <c r="AK23" t="s">
        <v>133</v>
      </c>
      <c r="AL23">
        <v>-94.737446000000006</v>
      </c>
      <c r="AM23">
        <v>25</v>
      </c>
      <c r="AN23">
        <v>825</v>
      </c>
      <c r="AO23" t="s">
        <v>124</v>
      </c>
      <c r="AP23">
        <v>6</v>
      </c>
      <c r="AQ23">
        <v>76</v>
      </c>
      <c r="AR23">
        <v>1280</v>
      </c>
      <c r="AZ23">
        <v>1770</v>
      </c>
      <c r="BA23">
        <v>1</v>
      </c>
      <c r="BB23" t="str">
        <f t="shared" si="1"/>
        <v xml:space="preserve">N2445F  </v>
      </c>
      <c r="BC23">
        <v>1</v>
      </c>
      <c r="BE23">
        <v>0</v>
      </c>
      <c r="BF23">
        <v>0</v>
      </c>
      <c r="BG23">
        <v>0</v>
      </c>
      <c r="BH23">
        <v>1100</v>
      </c>
      <c r="BI23">
        <v>1</v>
      </c>
      <c r="BJ23">
        <v>1</v>
      </c>
      <c r="BK23">
        <v>1</v>
      </c>
      <c r="BL23">
        <v>0</v>
      </c>
      <c r="BO23">
        <v>0</v>
      </c>
      <c r="BP23">
        <v>0</v>
      </c>
      <c r="BW23" t="str">
        <f>"16:20:16.314"</f>
        <v>16:20:16.314</v>
      </c>
      <c r="BZ23">
        <v>0</v>
      </c>
      <c r="CB23">
        <v>228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2</v>
      </c>
      <c r="CL23">
        <v>0</v>
      </c>
      <c r="CM23">
        <v>2</v>
      </c>
      <c r="CN23">
        <v>0</v>
      </c>
      <c r="CO23">
        <v>7</v>
      </c>
      <c r="CP23" t="s">
        <v>118</v>
      </c>
      <c r="CQ23">
        <v>367</v>
      </c>
      <c r="CR23">
        <v>0</v>
      </c>
      <c r="CW23">
        <v>424026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1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>"02/13/2022 16:20:16.531"</f>
        <v>02/13/2022 16:20:16.531</v>
      </c>
      <c r="C24" t="str">
        <f t="shared" si="2"/>
        <v>FFDFD7C0</v>
      </c>
      <c r="D24" t="s">
        <v>113</v>
      </c>
      <c r="E24">
        <v>5</v>
      </c>
      <c r="H24">
        <v>20</v>
      </c>
      <c r="I24" t="s">
        <v>114</v>
      </c>
      <c r="J24" t="s">
        <v>115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"16:20:16.313"</f>
        <v>16:20:16.313</v>
      </c>
      <c r="T24" t="str">
        <f>"16:20:15.813"</f>
        <v>16:20:15.813</v>
      </c>
      <c r="U24" t="str">
        <f t="shared" si="0"/>
        <v>A241E8</v>
      </c>
      <c r="V24">
        <v>0</v>
      </c>
      <c r="W24">
        <v>0</v>
      </c>
      <c r="X24">
        <v>2</v>
      </c>
      <c r="Z24">
        <v>0</v>
      </c>
      <c r="AA24">
        <v>9</v>
      </c>
      <c r="AB24">
        <v>3</v>
      </c>
      <c r="AC24">
        <v>0</v>
      </c>
      <c r="AD24">
        <v>10</v>
      </c>
      <c r="AE24">
        <v>0</v>
      </c>
      <c r="AF24">
        <v>0</v>
      </c>
      <c r="AG24">
        <v>2</v>
      </c>
      <c r="AH24">
        <v>1</v>
      </c>
      <c r="AI24" t="s">
        <v>132</v>
      </c>
      <c r="AJ24">
        <v>38.849845000000002</v>
      </c>
      <c r="AK24" t="s">
        <v>133</v>
      </c>
      <c r="AL24">
        <v>-94.737446000000006</v>
      </c>
      <c r="AM24">
        <v>25</v>
      </c>
      <c r="AN24">
        <v>825</v>
      </c>
      <c r="AO24" t="s">
        <v>124</v>
      </c>
      <c r="AP24">
        <v>6</v>
      </c>
      <c r="AQ24">
        <v>76</v>
      </c>
      <c r="AR24">
        <v>1280</v>
      </c>
      <c r="AZ24">
        <v>1770</v>
      </c>
      <c r="BA24">
        <v>1</v>
      </c>
      <c r="BB24" t="str">
        <f t="shared" si="1"/>
        <v xml:space="preserve">N2445F  </v>
      </c>
      <c r="BC24">
        <v>1</v>
      </c>
      <c r="BE24">
        <v>0</v>
      </c>
      <c r="BF24">
        <v>0</v>
      </c>
      <c r="BG24">
        <v>0</v>
      </c>
      <c r="BH24">
        <v>1100</v>
      </c>
      <c r="BI24">
        <v>1</v>
      </c>
      <c r="BJ24">
        <v>1</v>
      </c>
      <c r="BK24">
        <v>1</v>
      </c>
      <c r="BL24">
        <v>0</v>
      </c>
      <c r="BO24">
        <v>0</v>
      </c>
      <c r="BP24">
        <v>0</v>
      </c>
      <c r="BW24" t="str">
        <f>"16:20:16.314"</f>
        <v>16:20:16.314</v>
      </c>
      <c r="BZ24">
        <v>0</v>
      </c>
      <c r="CB24">
        <v>228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2</v>
      </c>
      <c r="CL24">
        <v>0</v>
      </c>
      <c r="CM24">
        <v>2</v>
      </c>
      <c r="CN24">
        <v>0</v>
      </c>
      <c r="CO24">
        <v>7</v>
      </c>
      <c r="CP24" t="s">
        <v>118</v>
      </c>
      <c r="CQ24">
        <v>367</v>
      </c>
      <c r="CR24">
        <v>0</v>
      </c>
      <c r="CW24">
        <v>424026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1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>"02/13/2022 16:20:16.547"</f>
        <v>02/13/2022 16:20:16.547</v>
      </c>
      <c r="C25" t="str">
        <f t="shared" si="2"/>
        <v>FFDFD7C0</v>
      </c>
      <c r="D25" t="s">
        <v>119</v>
      </c>
      <c r="E25">
        <v>6</v>
      </c>
      <c r="H25">
        <v>165</v>
      </c>
      <c r="I25" t="s">
        <v>114</v>
      </c>
      <c r="J25" t="s">
        <v>120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"16:20:16.313"</f>
        <v>16:20:16.313</v>
      </c>
      <c r="T25" t="str">
        <f>"16:20:15.813"</f>
        <v>16:20:15.813</v>
      </c>
      <c r="U25" t="str">
        <f t="shared" si="0"/>
        <v>A241E8</v>
      </c>
      <c r="V25">
        <v>0</v>
      </c>
      <c r="W25">
        <v>0</v>
      </c>
      <c r="X25">
        <v>2</v>
      </c>
      <c r="Z25">
        <v>0</v>
      </c>
      <c r="AA25">
        <v>9</v>
      </c>
      <c r="AB25">
        <v>3</v>
      </c>
      <c r="AC25">
        <v>0</v>
      </c>
      <c r="AD25">
        <v>10</v>
      </c>
      <c r="AE25">
        <v>0</v>
      </c>
      <c r="AF25">
        <v>0</v>
      </c>
      <c r="AG25">
        <v>2</v>
      </c>
      <c r="AH25">
        <v>1</v>
      </c>
      <c r="AI25" t="s">
        <v>132</v>
      </c>
      <c r="AJ25">
        <v>38.849845000000002</v>
      </c>
      <c r="AK25" t="s">
        <v>133</v>
      </c>
      <c r="AL25">
        <v>-94.737446000000006</v>
      </c>
      <c r="AM25">
        <v>25</v>
      </c>
      <c r="AN25">
        <v>825</v>
      </c>
      <c r="AO25" t="s">
        <v>124</v>
      </c>
      <c r="AP25">
        <v>6</v>
      </c>
      <c r="AQ25">
        <v>76</v>
      </c>
      <c r="AR25">
        <v>1280</v>
      </c>
      <c r="AZ25">
        <v>1770</v>
      </c>
      <c r="BA25">
        <v>1</v>
      </c>
      <c r="BB25" t="str">
        <f t="shared" si="1"/>
        <v xml:space="preserve">N2445F  </v>
      </c>
      <c r="BC25">
        <v>1</v>
      </c>
      <c r="BE25">
        <v>0</v>
      </c>
      <c r="BF25">
        <v>0</v>
      </c>
      <c r="BG25">
        <v>0</v>
      </c>
      <c r="BH25">
        <v>1100</v>
      </c>
      <c r="BI25">
        <v>1</v>
      </c>
      <c r="BJ25">
        <v>1</v>
      </c>
      <c r="BK25">
        <v>1</v>
      </c>
      <c r="BL25">
        <v>0</v>
      </c>
      <c r="BO25">
        <v>0</v>
      </c>
      <c r="BP25">
        <v>0</v>
      </c>
      <c r="BW25" t="str">
        <f>"16:20:16.314"</f>
        <v>16:20:16.314</v>
      </c>
      <c r="BZ25">
        <v>0</v>
      </c>
      <c r="CB25">
        <v>228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2</v>
      </c>
      <c r="CL25">
        <v>0</v>
      </c>
      <c r="CM25">
        <v>2</v>
      </c>
      <c r="CN25">
        <v>0</v>
      </c>
      <c r="CO25">
        <v>7</v>
      </c>
      <c r="CP25" t="s">
        <v>118</v>
      </c>
      <c r="CQ25">
        <v>367</v>
      </c>
      <c r="CR25">
        <v>0</v>
      </c>
      <c r="CW25">
        <v>424026</v>
      </c>
      <c r="CY25">
        <v>0</v>
      </c>
      <c r="CZ25">
        <v>0</v>
      </c>
      <c r="DA25">
        <v>1</v>
      </c>
      <c r="DB25">
        <v>0</v>
      </c>
      <c r="DC25">
        <v>0</v>
      </c>
      <c r="DD25">
        <v>1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>"02/13/2022 16:20:17.986"</f>
        <v>02/13/2022 16:20:17.986</v>
      </c>
      <c r="C26" t="str">
        <f t="shared" si="2"/>
        <v>FFDFD7C0</v>
      </c>
      <c r="D26" t="s">
        <v>113</v>
      </c>
      <c r="E26">
        <v>5</v>
      </c>
      <c r="H26">
        <v>20</v>
      </c>
      <c r="I26" t="s">
        <v>114</v>
      </c>
      <c r="J26" t="s">
        <v>115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"16:20:17.422"</f>
        <v>16:20:17.422</v>
      </c>
      <c r="T26" t="str">
        <f>"16:20:16.922"</f>
        <v>16:20:16.922</v>
      </c>
      <c r="U26" t="str">
        <f t="shared" si="0"/>
        <v>A241E8</v>
      </c>
      <c r="V26">
        <v>0</v>
      </c>
      <c r="W26">
        <v>0</v>
      </c>
      <c r="X26">
        <v>2</v>
      </c>
      <c r="Z26">
        <v>0</v>
      </c>
      <c r="AA26">
        <v>9</v>
      </c>
      <c r="AB26">
        <v>3</v>
      </c>
      <c r="AC26">
        <v>0</v>
      </c>
      <c r="AD26">
        <v>10</v>
      </c>
      <c r="AE26">
        <v>0</v>
      </c>
      <c r="AF26">
        <v>0</v>
      </c>
      <c r="AG26">
        <v>2</v>
      </c>
      <c r="AH26">
        <v>1</v>
      </c>
      <c r="AI26" t="s">
        <v>134</v>
      </c>
      <c r="AJ26">
        <v>38.850209999999997</v>
      </c>
      <c r="AK26" t="s">
        <v>135</v>
      </c>
      <c r="AL26">
        <v>-94.737425000000002</v>
      </c>
      <c r="AM26">
        <v>25</v>
      </c>
      <c r="AN26">
        <v>825</v>
      </c>
      <c r="AO26" t="s">
        <v>124</v>
      </c>
      <c r="AP26">
        <v>6</v>
      </c>
      <c r="AQ26">
        <v>76</v>
      </c>
      <c r="AR26">
        <v>1216</v>
      </c>
      <c r="AZ26">
        <v>1770</v>
      </c>
      <c r="BA26">
        <v>1</v>
      </c>
      <c r="BB26" t="str">
        <f t="shared" si="1"/>
        <v xml:space="preserve">N2445F  </v>
      </c>
      <c r="BC26">
        <v>1</v>
      </c>
      <c r="BE26">
        <v>0</v>
      </c>
      <c r="BF26">
        <v>0</v>
      </c>
      <c r="BG26">
        <v>0</v>
      </c>
      <c r="BH26">
        <v>1125</v>
      </c>
      <c r="BI26">
        <v>1</v>
      </c>
      <c r="BJ26">
        <v>1</v>
      </c>
      <c r="BK26">
        <v>1</v>
      </c>
      <c r="BL26">
        <v>0</v>
      </c>
      <c r="BO26">
        <v>0</v>
      </c>
      <c r="BP26">
        <v>0</v>
      </c>
      <c r="BW26" t="str">
        <f>"16:20:17.425"</f>
        <v>16:20:17.425</v>
      </c>
      <c r="BZ26">
        <v>0</v>
      </c>
      <c r="CB26">
        <v>228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2</v>
      </c>
      <c r="CL26">
        <v>0</v>
      </c>
      <c r="CM26">
        <v>2</v>
      </c>
      <c r="CN26">
        <v>0</v>
      </c>
      <c r="CO26">
        <v>7</v>
      </c>
      <c r="CP26" t="s">
        <v>118</v>
      </c>
      <c r="CQ26">
        <v>367</v>
      </c>
      <c r="CR26">
        <v>3</v>
      </c>
      <c r="CW26">
        <v>332087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1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>"02/13/2022 16:20:18.001"</f>
        <v>02/13/2022 16:20:18.001</v>
      </c>
      <c r="C27" t="str">
        <f t="shared" si="2"/>
        <v>FFDFD7C0</v>
      </c>
      <c r="D27" t="s">
        <v>121</v>
      </c>
      <c r="E27">
        <v>13</v>
      </c>
      <c r="F27">
        <v>1013</v>
      </c>
      <c r="G27" t="s">
        <v>114</v>
      </c>
      <c r="J27" t="s">
        <v>122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"16:20:17.422"</f>
        <v>16:20:17.422</v>
      </c>
      <c r="T27" t="str">
        <f>"16:20:16.922"</f>
        <v>16:20:16.922</v>
      </c>
      <c r="U27" t="str">
        <f t="shared" si="0"/>
        <v>A241E8</v>
      </c>
      <c r="V27">
        <v>0</v>
      </c>
      <c r="W27">
        <v>0</v>
      </c>
      <c r="X27">
        <v>2</v>
      </c>
      <c r="Z27">
        <v>0</v>
      </c>
      <c r="AA27">
        <v>9</v>
      </c>
      <c r="AB27">
        <v>3</v>
      </c>
      <c r="AC27">
        <v>0</v>
      </c>
      <c r="AD27">
        <v>10</v>
      </c>
      <c r="AE27">
        <v>0</v>
      </c>
      <c r="AF27">
        <v>0</v>
      </c>
      <c r="AG27">
        <v>2</v>
      </c>
      <c r="AH27">
        <v>1</v>
      </c>
      <c r="AI27" t="s">
        <v>134</v>
      </c>
      <c r="AJ27">
        <v>38.850209999999997</v>
      </c>
      <c r="AK27" t="s">
        <v>135</v>
      </c>
      <c r="AL27">
        <v>-94.737425000000002</v>
      </c>
      <c r="AM27">
        <v>25</v>
      </c>
      <c r="AN27">
        <v>825</v>
      </c>
      <c r="AO27" t="s">
        <v>124</v>
      </c>
      <c r="AP27">
        <v>6</v>
      </c>
      <c r="AQ27">
        <v>76</v>
      </c>
      <c r="AR27">
        <v>1216</v>
      </c>
      <c r="AZ27">
        <v>1770</v>
      </c>
      <c r="BA27">
        <v>1</v>
      </c>
      <c r="BB27" t="str">
        <f t="shared" si="1"/>
        <v xml:space="preserve">N2445F  </v>
      </c>
      <c r="BC27">
        <v>1</v>
      </c>
      <c r="BE27">
        <v>0</v>
      </c>
      <c r="BF27">
        <v>0</v>
      </c>
      <c r="BG27">
        <v>0</v>
      </c>
      <c r="BH27">
        <v>1125</v>
      </c>
      <c r="BI27">
        <v>1</v>
      </c>
      <c r="BJ27">
        <v>1</v>
      </c>
      <c r="BK27">
        <v>1</v>
      </c>
      <c r="BL27">
        <v>0</v>
      </c>
      <c r="BO27">
        <v>0</v>
      </c>
      <c r="BP27">
        <v>0</v>
      </c>
      <c r="BW27" t="str">
        <f>"16:20:17.425"</f>
        <v>16:20:17.425</v>
      </c>
      <c r="BZ27">
        <v>0</v>
      </c>
      <c r="CB27">
        <v>228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2</v>
      </c>
      <c r="CL27">
        <v>0</v>
      </c>
      <c r="CM27">
        <v>2</v>
      </c>
      <c r="CN27">
        <v>0</v>
      </c>
      <c r="CO27">
        <v>7</v>
      </c>
      <c r="CP27" t="s">
        <v>118</v>
      </c>
      <c r="CQ27">
        <v>367</v>
      </c>
      <c r="CR27">
        <v>3</v>
      </c>
      <c r="CW27">
        <v>332087</v>
      </c>
      <c r="CY27">
        <v>0</v>
      </c>
      <c r="CZ27">
        <v>0</v>
      </c>
      <c r="DA27">
        <v>1</v>
      </c>
      <c r="DB27">
        <v>0</v>
      </c>
      <c r="DC27">
        <v>0</v>
      </c>
      <c r="DD27">
        <v>1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>"02/13/2022 16:20:18.001"</f>
        <v>02/13/2022 16:20:18.001</v>
      </c>
      <c r="C28" t="str">
        <f t="shared" si="2"/>
        <v>FFDFD7C0</v>
      </c>
      <c r="D28" t="s">
        <v>119</v>
      </c>
      <c r="E28">
        <v>6</v>
      </c>
      <c r="H28">
        <v>165</v>
      </c>
      <c r="I28" t="s">
        <v>114</v>
      </c>
      <c r="J28" t="s">
        <v>120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"16:20:17.422"</f>
        <v>16:20:17.422</v>
      </c>
      <c r="T28" t="str">
        <f>"16:20:16.922"</f>
        <v>16:20:16.922</v>
      </c>
      <c r="U28" t="str">
        <f t="shared" si="0"/>
        <v>A241E8</v>
      </c>
      <c r="V28">
        <v>0</v>
      </c>
      <c r="W28">
        <v>0</v>
      </c>
      <c r="X28">
        <v>2</v>
      </c>
      <c r="Z28">
        <v>0</v>
      </c>
      <c r="AA28">
        <v>9</v>
      </c>
      <c r="AB28">
        <v>3</v>
      </c>
      <c r="AC28">
        <v>0</v>
      </c>
      <c r="AD28">
        <v>10</v>
      </c>
      <c r="AE28">
        <v>0</v>
      </c>
      <c r="AF28">
        <v>0</v>
      </c>
      <c r="AG28">
        <v>2</v>
      </c>
      <c r="AH28">
        <v>1</v>
      </c>
      <c r="AI28" t="s">
        <v>134</v>
      </c>
      <c r="AJ28">
        <v>38.850209999999997</v>
      </c>
      <c r="AK28" t="s">
        <v>135</v>
      </c>
      <c r="AL28">
        <v>-94.737425000000002</v>
      </c>
      <c r="AM28">
        <v>25</v>
      </c>
      <c r="AN28">
        <v>825</v>
      </c>
      <c r="AO28" t="s">
        <v>124</v>
      </c>
      <c r="AP28">
        <v>6</v>
      </c>
      <c r="AQ28">
        <v>76</v>
      </c>
      <c r="AR28">
        <v>1216</v>
      </c>
      <c r="AZ28">
        <v>1770</v>
      </c>
      <c r="BA28">
        <v>1</v>
      </c>
      <c r="BB28" t="str">
        <f t="shared" si="1"/>
        <v xml:space="preserve">N2445F  </v>
      </c>
      <c r="BC28">
        <v>1</v>
      </c>
      <c r="BE28">
        <v>0</v>
      </c>
      <c r="BF28">
        <v>0</v>
      </c>
      <c r="BG28">
        <v>0</v>
      </c>
      <c r="BH28">
        <v>1125</v>
      </c>
      <c r="BI28">
        <v>1</v>
      </c>
      <c r="BJ28">
        <v>1</v>
      </c>
      <c r="BK28">
        <v>1</v>
      </c>
      <c r="BL28">
        <v>0</v>
      </c>
      <c r="BO28">
        <v>0</v>
      </c>
      <c r="BP28">
        <v>0</v>
      </c>
      <c r="BW28" t="str">
        <f>"16:20:17.425"</f>
        <v>16:20:17.425</v>
      </c>
      <c r="BZ28">
        <v>0</v>
      </c>
      <c r="CB28">
        <v>228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7</v>
      </c>
      <c r="CP28" t="s">
        <v>118</v>
      </c>
      <c r="CQ28">
        <v>367</v>
      </c>
      <c r="CR28">
        <v>3</v>
      </c>
      <c r="CW28">
        <v>332087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1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>"02/13/2022 16:20:18.751"</f>
        <v>02/13/2022 16:20:18.751</v>
      </c>
      <c r="C29" t="str">
        <f t="shared" si="2"/>
        <v>FFDFD7C0</v>
      </c>
      <c r="D29" t="s">
        <v>119</v>
      </c>
      <c r="E29">
        <v>6</v>
      </c>
      <c r="H29">
        <v>165</v>
      </c>
      <c r="I29" t="s">
        <v>114</v>
      </c>
      <c r="J29" t="s">
        <v>120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"16:20:18.258"</f>
        <v>16:20:18.258</v>
      </c>
      <c r="T29" t="str">
        <f>"16:20:17.858"</f>
        <v>16:20:17.858</v>
      </c>
      <c r="U29" t="str">
        <f t="shared" si="0"/>
        <v>A241E8</v>
      </c>
      <c r="V29">
        <v>0</v>
      </c>
      <c r="W29">
        <v>0</v>
      </c>
      <c r="X29">
        <v>2</v>
      </c>
      <c r="Z29">
        <v>0</v>
      </c>
      <c r="AA29">
        <v>9</v>
      </c>
      <c r="AB29">
        <v>3</v>
      </c>
      <c r="AC29">
        <v>0</v>
      </c>
      <c r="AD29">
        <v>10</v>
      </c>
      <c r="AE29">
        <v>0</v>
      </c>
      <c r="AF29">
        <v>0</v>
      </c>
      <c r="AG29">
        <v>2</v>
      </c>
      <c r="AH29">
        <v>1</v>
      </c>
      <c r="AI29" t="s">
        <v>136</v>
      </c>
      <c r="AJ29">
        <v>38.850489000000003</v>
      </c>
      <c r="AK29" t="s">
        <v>137</v>
      </c>
      <c r="AL29">
        <v>-94.737359999999995</v>
      </c>
      <c r="AM29">
        <v>25</v>
      </c>
      <c r="AN29">
        <v>850</v>
      </c>
      <c r="AO29" t="s">
        <v>124</v>
      </c>
      <c r="AP29">
        <v>6</v>
      </c>
      <c r="AQ29">
        <v>74</v>
      </c>
      <c r="AR29">
        <v>1088</v>
      </c>
      <c r="AZ29">
        <v>1770</v>
      </c>
      <c r="BA29">
        <v>1</v>
      </c>
      <c r="BB29" t="str">
        <f t="shared" si="1"/>
        <v xml:space="preserve">N2445F  </v>
      </c>
      <c r="BC29">
        <v>1</v>
      </c>
      <c r="BE29">
        <v>0</v>
      </c>
      <c r="BF29">
        <v>0</v>
      </c>
      <c r="BG29">
        <v>0</v>
      </c>
      <c r="BH29">
        <v>1150</v>
      </c>
      <c r="BI29">
        <v>1</v>
      </c>
      <c r="BJ29">
        <v>1</v>
      </c>
      <c r="BK29">
        <v>1</v>
      </c>
      <c r="BL29">
        <v>0</v>
      </c>
      <c r="BO29">
        <v>0</v>
      </c>
      <c r="BP29">
        <v>0</v>
      </c>
      <c r="BW29" t="str">
        <f>"16:20:18.260"</f>
        <v>16:20:18.260</v>
      </c>
      <c r="BZ29">
        <v>0</v>
      </c>
      <c r="CB29">
        <v>228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2</v>
      </c>
      <c r="CL29">
        <v>0</v>
      </c>
      <c r="CM29">
        <v>2</v>
      </c>
      <c r="CN29">
        <v>0</v>
      </c>
      <c r="CO29">
        <v>7</v>
      </c>
      <c r="CP29" t="s">
        <v>118</v>
      </c>
      <c r="CQ29">
        <v>367</v>
      </c>
      <c r="CR29">
        <v>3</v>
      </c>
      <c r="CW29">
        <v>332730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1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>"02/13/2022 16:20:18.751"</f>
        <v>02/13/2022 16:20:18.751</v>
      </c>
      <c r="C30" t="str">
        <f t="shared" si="2"/>
        <v>FFDFD7C0</v>
      </c>
      <c r="D30" t="s">
        <v>121</v>
      </c>
      <c r="E30">
        <v>13</v>
      </c>
      <c r="F30">
        <v>1013</v>
      </c>
      <c r="G30" t="s">
        <v>114</v>
      </c>
      <c r="J30" t="s">
        <v>122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"16:20:18.258"</f>
        <v>16:20:18.258</v>
      </c>
      <c r="T30" t="str">
        <f>"16:20:17.858"</f>
        <v>16:20:17.858</v>
      </c>
      <c r="U30" t="str">
        <f t="shared" si="0"/>
        <v>A241E8</v>
      </c>
      <c r="V30">
        <v>0</v>
      </c>
      <c r="W30">
        <v>0</v>
      </c>
      <c r="X30">
        <v>2</v>
      </c>
      <c r="Z30">
        <v>0</v>
      </c>
      <c r="AA30">
        <v>9</v>
      </c>
      <c r="AB30">
        <v>3</v>
      </c>
      <c r="AC30">
        <v>0</v>
      </c>
      <c r="AD30">
        <v>10</v>
      </c>
      <c r="AE30">
        <v>0</v>
      </c>
      <c r="AF30">
        <v>0</v>
      </c>
      <c r="AG30">
        <v>2</v>
      </c>
      <c r="AH30">
        <v>1</v>
      </c>
      <c r="AI30" t="s">
        <v>136</v>
      </c>
      <c r="AJ30">
        <v>38.850489000000003</v>
      </c>
      <c r="AK30" t="s">
        <v>137</v>
      </c>
      <c r="AL30">
        <v>-94.737359999999995</v>
      </c>
      <c r="AM30">
        <v>25</v>
      </c>
      <c r="AN30">
        <v>850</v>
      </c>
      <c r="AO30" t="s">
        <v>124</v>
      </c>
      <c r="AP30">
        <v>6</v>
      </c>
      <c r="AQ30">
        <v>74</v>
      </c>
      <c r="AR30">
        <v>1088</v>
      </c>
      <c r="AZ30">
        <v>1770</v>
      </c>
      <c r="BA30">
        <v>1</v>
      </c>
      <c r="BB30" t="str">
        <f t="shared" si="1"/>
        <v xml:space="preserve">N2445F  </v>
      </c>
      <c r="BC30">
        <v>1</v>
      </c>
      <c r="BE30">
        <v>0</v>
      </c>
      <c r="BF30">
        <v>0</v>
      </c>
      <c r="BG30">
        <v>0</v>
      </c>
      <c r="BH30">
        <v>1150</v>
      </c>
      <c r="BI30">
        <v>1</v>
      </c>
      <c r="BJ30">
        <v>1</v>
      </c>
      <c r="BK30">
        <v>1</v>
      </c>
      <c r="BL30">
        <v>0</v>
      </c>
      <c r="BO30">
        <v>0</v>
      </c>
      <c r="BP30">
        <v>0</v>
      </c>
      <c r="BW30" t="str">
        <f>"16:20:18.260"</f>
        <v>16:20:18.260</v>
      </c>
      <c r="BZ30">
        <v>0</v>
      </c>
      <c r="CB30">
        <v>228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2</v>
      </c>
      <c r="CL30">
        <v>0</v>
      </c>
      <c r="CM30">
        <v>2</v>
      </c>
      <c r="CN30">
        <v>0</v>
      </c>
      <c r="CO30">
        <v>7</v>
      </c>
      <c r="CP30" t="s">
        <v>118</v>
      </c>
      <c r="CQ30">
        <v>367</v>
      </c>
      <c r="CR30">
        <v>3</v>
      </c>
      <c r="CW30">
        <v>332730</v>
      </c>
      <c r="CY30">
        <v>0</v>
      </c>
      <c r="CZ30">
        <v>0</v>
      </c>
      <c r="DA30">
        <v>1</v>
      </c>
      <c r="DB30">
        <v>0</v>
      </c>
      <c r="DC30">
        <v>0</v>
      </c>
      <c r="DD30">
        <v>1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>"02/13/2022 16:20:18.783"</f>
        <v>02/13/2022 16:20:18.783</v>
      </c>
      <c r="C31" t="str">
        <f t="shared" si="2"/>
        <v>FFDFD7C0</v>
      </c>
      <c r="D31" t="s">
        <v>113</v>
      </c>
      <c r="E31">
        <v>5</v>
      </c>
      <c r="H31">
        <v>20</v>
      </c>
      <c r="I31" t="s">
        <v>114</v>
      </c>
      <c r="J31" t="s">
        <v>115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"16:20:18.258"</f>
        <v>16:20:18.258</v>
      </c>
      <c r="T31" t="str">
        <f>"16:20:17.858"</f>
        <v>16:20:17.858</v>
      </c>
      <c r="U31" t="str">
        <f t="shared" si="0"/>
        <v>A241E8</v>
      </c>
      <c r="V31">
        <v>0</v>
      </c>
      <c r="W31">
        <v>0</v>
      </c>
      <c r="X31">
        <v>2</v>
      </c>
      <c r="Z31">
        <v>0</v>
      </c>
      <c r="AA31">
        <v>9</v>
      </c>
      <c r="AB31">
        <v>3</v>
      </c>
      <c r="AC31">
        <v>0</v>
      </c>
      <c r="AD31">
        <v>10</v>
      </c>
      <c r="AE31">
        <v>0</v>
      </c>
      <c r="AF31">
        <v>0</v>
      </c>
      <c r="AG31">
        <v>2</v>
      </c>
      <c r="AH31">
        <v>1</v>
      </c>
      <c r="AI31" t="s">
        <v>136</v>
      </c>
      <c r="AJ31">
        <v>38.850489000000003</v>
      </c>
      <c r="AK31" t="s">
        <v>137</v>
      </c>
      <c r="AL31">
        <v>-94.737359999999995</v>
      </c>
      <c r="AM31">
        <v>25</v>
      </c>
      <c r="AN31">
        <v>850</v>
      </c>
      <c r="AO31" t="s">
        <v>124</v>
      </c>
      <c r="AP31">
        <v>6</v>
      </c>
      <c r="AQ31">
        <v>74</v>
      </c>
      <c r="AR31">
        <v>1088</v>
      </c>
      <c r="AZ31">
        <v>1770</v>
      </c>
      <c r="BA31">
        <v>1</v>
      </c>
      <c r="BB31" t="str">
        <f t="shared" si="1"/>
        <v xml:space="preserve">N2445F  </v>
      </c>
      <c r="BC31">
        <v>1</v>
      </c>
      <c r="BE31">
        <v>0</v>
      </c>
      <c r="BF31">
        <v>0</v>
      </c>
      <c r="BG31">
        <v>0</v>
      </c>
      <c r="BH31">
        <v>1150</v>
      </c>
      <c r="BI31">
        <v>1</v>
      </c>
      <c r="BJ31">
        <v>1</v>
      </c>
      <c r="BK31">
        <v>1</v>
      </c>
      <c r="BL31">
        <v>0</v>
      </c>
      <c r="BO31">
        <v>0</v>
      </c>
      <c r="BP31">
        <v>0</v>
      </c>
      <c r="BW31" t="str">
        <f>"16:20:18.260"</f>
        <v>16:20:18.260</v>
      </c>
      <c r="BZ31">
        <v>0</v>
      </c>
      <c r="CB31">
        <v>228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2</v>
      </c>
      <c r="CL31">
        <v>0</v>
      </c>
      <c r="CM31">
        <v>2</v>
      </c>
      <c r="CN31">
        <v>0</v>
      </c>
      <c r="CO31">
        <v>7</v>
      </c>
      <c r="CP31" t="s">
        <v>118</v>
      </c>
      <c r="CQ31">
        <v>367</v>
      </c>
      <c r="CR31">
        <v>3</v>
      </c>
      <c r="CW31">
        <v>332730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1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>"02/13/2022 16:20:20.005"</f>
        <v>02/13/2022 16:20:20.005</v>
      </c>
      <c r="C32" t="str">
        <f t="shared" si="2"/>
        <v>FFDFD7C0</v>
      </c>
      <c r="D32" t="s">
        <v>121</v>
      </c>
      <c r="E32">
        <v>13</v>
      </c>
      <c r="F32">
        <v>1013</v>
      </c>
      <c r="G32" t="s">
        <v>114</v>
      </c>
      <c r="J32" t="s">
        <v>122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"16:20:19.813"</f>
        <v>16:20:19.813</v>
      </c>
      <c r="T32" t="str">
        <f>"16:20:19.313"</f>
        <v>16:20:19.313</v>
      </c>
      <c r="U32" t="str">
        <f t="shared" si="0"/>
        <v>A241E8</v>
      </c>
      <c r="V32">
        <v>0</v>
      </c>
      <c r="W32">
        <v>0</v>
      </c>
      <c r="X32">
        <v>2</v>
      </c>
      <c r="Z32">
        <v>0</v>
      </c>
      <c r="AA32">
        <v>9</v>
      </c>
      <c r="AB32">
        <v>3</v>
      </c>
      <c r="AC32">
        <v>0</v>
      </c>
      <c r="AD32">
        <v>10</v>
      </c>
      <c r="AE32">
        <v>0</v>
      </c>
      <c r="AF32">
        <v>0</v>
      </c>
      <c r="AG32">
        <v>2</v>
      </c>
      <c r="AH32">
        <v>1</v>
      </c>
      <c r="AI32" t="s">
        <v>138</v>
      </c>
      <c r="AJ32">
        <v>38.851004000000003</v>
      </c>
      <c r="AK32" t="s">
        <v>139</v>
      </c>
      <c r="AL32">
        <v>-94.737296000000001</v>
      </c>
      <c r="AM32">
        <v>25</v>
      </c>
      <c r="AN32">
        <v>850</v>
      </c>
      <c r="AO32" t="s">
        <v>124</v>
      </c>
      <c r="AP32">
        <v>8</v>
      </c>
      <c r="AQ32">
        <v>70</v>
      </c>
      <c r="AR32">
        <v>768</v>
      </c>
      <c r="AZ32">
        <v>1770</v>
      </c>
      <c r="BA32">
        <v>1</v>
      </c>
      <c r="BB32" t="str">
        <f t="shared" si="1"/>
        <v xml:space="preserve">N2445F  </v>
      </c>
      <c r="BC32">
        <v>1</v>
      </c>
      <c r="BE32">
        <v>0</v>
      </c>
      <c r="BF32">
        <v>0</v>
      </c>
      <c r="BG32">
        <v>0</v>
      </c>
      <c r="BH32">
        <v>1150</v>
      </c>
      <c r="BI32">
        <v>1</v>
      </c>
      <c r="BJ32">
        <v>1</v>
      </c>
      <c r="BK32">
        <v>1</v>
      </c>
      <c r="BL32">
        <v>0</v>
      </c>
      <c r="BO32">
        <v>0</v>
      </c>
      <c r="BP32">
        <v>0</v>
      </c>
      <c r="BW32" t="str">
        <f>"16:20:19.820"</f>
        <v>16:20:19.820</v>
      </c>
      <c r="BZ32">
        <v>0</v>
      </c>
      <c r="CB32">
        <v>228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2</v>
      </c>
      <c r="CL32">
        <v>0</v>
      </c>
      <c r="CM32">
        <v>2</v>
      </c>
      <c r="CN32">
        <v>0</v>
      </c>
      <c r="CO32">
        <v>7</v>
      </c>
      <c r="CP32" t="s">
        <v>118</v>
      </c>
      <c r="CQ32">
        <v>367</v>
      </c>
      <c r="CR32">
        <v>1</v>
      </c>
      <c r="CW32">
        <v>11001644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1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>"02/13/2022 16:20:20.020"</f>
        <v>02/13/2022 16:20:20.020</v>
      </c>
      <c r="C33" t="str">
        <f t="shared" si="2"/>
        <v>FFDFD7C0</v>
      </c>
      <c r="D33" t="s">
        <v>119</v>
      </c>
      <c r="E33">
        <v>6</v>
      </c>
      <c r="H33">
        <v>165</v>
      </c>
      <c r="I33" t="s">
        <v>114</v>
      </c>
      <c r="J33" t="s">
        <v>120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"16:20:19.813"</f>
        <v>16:20:19.813</v>
      </c>
      <c r="T33" t="str">
        <f>"16:20:19.313"</f>
        <v>16:20:19.313</v>
      </c>
      <c r="U33" t="str">
        <f t="shared" si="0"/>
        <v>A241E8</v>
      </c>
      <c r="V33">
        <v>0</v>
      </c>
      <c r="W33">
        <v>0</v>
      </c>
      <c r="X33">
        <v>2</v>
      </c>
      <c r="Z33">
        <v>0</v>
      </c>
      <c r="AA33">
        <v>9</v>
      </c>
      <c r="AB33">
        <v>3</v>
      </c>
      <c r="AC33">
        <v>0</v>
      </c>
      <c r="AD33">
        <v>10</v>
      </c>
      <c r="AE33">
        <v>0</v>
      </c>
      <c r="AF33">
        <v>0</v>
      </c>
      <c r="AG33">
        <v>2</v>
      </c>
      <c r="AH33">
        <v>1</v>
      </c>
      <c r="AI33" t="s">
        <v>138</v>
      </c>
      <c r="AJ33">
        <v>38.851004000000003</v>
      </c>
      <c r="AK33" t="s">
        <v>139</v>
      </c>
      <c r="AL33">
        <v>-94.737296000000001</v>
      </c>
      <c r="AM33">
        <v>25</v>
      </c>
      <c r="AN33">
        <v>850</v>
      </c>
      <c r="AO33" t="s">
        <v>124</v>
      </c>
      <c r="AP33">
        <v>8</v>
      </c>
      <c r="AQ33">
        <v>70</v>
      </c>
      <c r="AR33">
        <v>768</v>
      </c>
      <c r="AZ33">
        <v>1770</v>
      </c>
      <c r="BA33">
        <v>1</v>
      </c>
      <c r="BB33" t="str">
        <f t="shared" si="1"/>
        <v xml:space="preserve">N2445F  </v>
      </c>
      <c r="BC33">
        <v>1</v>
      </c>
      <c r="BE33">
        <v>0</v>
      </c>
      <c r="BF33">
        <v>0</v>
      </c>
      <c r="BG33">
        <v>0</v>
      </c>
      <c r="BH33">
        <v>1150</v>
      </c>
      <c r="BI33">
        <v>1</v>
      </c>
      <c r="BJ33">
        <v>1</v>
      </c>
      <c r="BK33">
        <v>1</v>
      </c>
      <c r="BL33">
        <v>0</v>
      </c>
      <c r="BO33">
        <v>0</v>
      </c>
      <c r="BP33">
        <v>0</v>
      </c>
      <c r="BW33" t="str">
        <f>"16:20:19.820"</f>
        <v>16:20:19.820</v>
      </c>
      <c r="BZ33">
        <v>0</v>
      </c>
      <c r="CB33">
        <v>228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2</v>
      </c>
      <c r="CL33">
        <v>0</v>
      </c>
      <c r="CM33">
        <v>2</v>
      </c>
      <c r="CN33">
        <v>0</v>
      </c>
      <c r="CO33">
        <v>7</v>
      </c>
      <c r="CP33" t="s">
        <v>118</v>
      </c>
      <c r="CQ33">
        <v>367</v>
      </c>
      <c r="CR33">
        <v>1</v>
      </c>
      <c r="CW33">
        <v>11001644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1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>"02/13/2022 16:20:20.036"</f>
        <v>02/13/2022 16:20:20.036</v>
      </c>
      <c r="C34" t="str">
        <f t="shared" si="2"/>
        <v>FFDFD7C0</v>
      </c>
      <c r="D34" t="s">
        <v>113</v>
      </c>
      <c r="E34">
        <v>5</v>
      </c>
      <c r="H34">
        <v>20</v>
      </c>
      <c r="I34" t="s">
        <v>114</v>
      </c>
      <c r="J34" t="s">
        <v>115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"16:20:19.813"</f>
        <v>16:20:19.813</v>
      </c>
      <c r="T34" t="str">
        <f>"16:20:19.313"</f>
        <v>16:20:19.313</v>
      </c>
      <c r="U34" t="str">
        <f t="shared" ref="U34:U65" si="3">"A241E8"</f>
        <v>A241E8</v>
      </c>
      <c r="V34">
        <v>0</v>
      </c>
      <c r="W34">
        <v>0</v>
      </c>
      <c r="X34">
        <v>2</v>
      </c>
      <c r="Z34">
        <v>0</v>
      </c>
      <c r="AA34">
        <v>9</v>
      </c>
      <c r="AB34">
        <v>3</v>
      </c>
      <c r="AC34">
        <v>0</v>
      </c>
      <c r="AD34">
        <v>10</v>
      </c>
      <c r="AE34">
        <v>0</v>
      </c>
      <c r="AF34">
        <v>0</v>
      </c>
      <c r="AG34">
        <v>2</v>
      </c>
      <c r="AH34">
        <v>1</v>
      </c>
      <c r="AI34" t="s">
        <v>138</v>
      </c>
      <c r="AJ34">
        <v>38.851004000000003</v>
      </c>
      <c r="AK34" t="s">
        <v>139</v>
      </c>
      <c r="AL34">
        <v>-94.737296000000001</v>
      </c>
      <c r="AM34">
        <v>25</v>
      </c>
      <c r="AN34">
        <v>850</v>
      </c>
      <c r="AO34" t="s">
        <v>124</v>
      </c>
      <c r="AP34">
        <v>8</v>
      </c>
      <c r="AQ34">
        <v>70</v>
      </c>
      <c r="AR34">
        <v>768</v>
      </c>
      <c r="AZ34">
        <v>1770</v>
      </c>
      <c r="BA34">
        <v>1</v>
      </c>
      <c r="BB34" t="str">
        <f t="shared" ref="BB34:BB65" si="4">"N2445F  "</f>
        <v xml:space="preserve">N2445F  </v>
      </c>
      <c r="BC34">
        <v>1</v>
      </c>
      <c r="BE34">
        <v>0</v>
      </c>
      <c r="BF34">
        <v>0</v>
      </c>
      <c r="BG34">
        <v>0</v>
      </c>
      <c r="BH34">
        <v>1150</v>
      </c>
      <c r="BI34">
        <v>1</v>
      </c>
      <c r="BJ34">
        <v>1</v>
      </c>
      <c r="BK34">
        <v>1</v>
      </c>
      <c r="BL34">
        <v>0</v>
      </c>
      <c r="BO34">
        <v>0</v>
      </c>
      <c r="BP34">
        <v>0</v>
      </c>
      <c r="BW34" t="str">
        <f>"16:20:19.820"</f>
        <v>16:20:19.820</v>
      </c>
      <c r="BZ34">
        <v>0</v>
      </c>
      <c r="CB34">
        <v>228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2</v>
      </c>
      <c r="CL34">
        <v>0</v>
      </c>
      <c r="CM34">
        <v>2</v>
      </c>
      <c r="CN34">
        <v>0</v>
      </c>
      <c r="CO34">
        <v>7</v>
      </c>
      <c r="CP34" t="s">
        <v>118</v>
      </c>
      <c r="CQ34">
        <v>367</v>
      </c>
      <c r="CR34">
        <v>1</v>
      </c>
      <c r="CW34">
        <v>11001644</v>
      </c>
      <c r="CY34">
        <v>0</v>
      </c>
      <c r="CZ34">
        <v>0</v>
      </c>
      <c r="DA34">
        <v>1</v>
      </c>
      <c r="DB34">
        <v>0</v>
      </c>
      <c r="DC34">
        <v>0</v>
      </c>
      <c r="DD34">
        <v>1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"02/13/2022 16:20:21.036"</f>
        <v>02/13/2022 16:20:21.036</v>
      </c>
      <c r="C35" t="str">
        <f t="shared" si="2"/>
        <v>FFDFD7C0</v>
      </c>
      <c r="D35" t="s">
        <v>113</v>
      </c>
      <c r="E35">
        <v>5</v>
      </c>
      <c r="H35">
        <v>20</v>
      </c>
      <c r="I35" t="s">
        <v>114</v>
      </c>
      <c r="J35" t="s">
        <v>115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"16:20:20.805"</f>
        <v>16:20:20.805</v>
      </c>
      <c r="T35" t="str">
        <f>"16:20:20.405"</f>
        <v>16:20:20.405</v>
      </c>
      <c r="U35" t="str">
        <f t="shared" si="3"/>
        <v>A241E8</v>
      </c>
      <c r="V35">
        <v>0</v>
      </c>
      <c r="W35">
        <v>0</v>
      </c>
      <c r="X35">
        <v>2</v>
      </c>
      <c r="Z35">
        <v>0</v>
      </c>
      <c r="AA35">
        <v>9</v>
      </c>
      <c r="AB35">
        <v>3</v>
      </c>
      <c r="AC35">
        <v>0</v>
      </c>
      <c r="AD35">
        <v>10</v>
      </c>
      <c r="AE35">
        <v>0</v>
      </c>
      <c r="AF35">
        <v>0</v>
      </c>
      <c r="AG35">
        <v>2</v>
      </c>
      <c r="AH35">
        <v>1</v>
      </c>
      <c r="AI35" t="s">
        <v>140</v>
      </c>
      <c r="AJ35">
        <v>38.851326</v>
      </c>
      <c r="AK35" t="s">
        <v>141</v>
      </c>
      <c r="AL35">
        <v>-94.737252999999995</v>
      </c>
      <c r="AM35">
        <v>25</v>
      </c>
      <c r="AN35">
        <v>850</v>
      </c>
      <c r="AO35" t="s">
        <v>124</v>
      </c>
      <c r="AP35">
        <v>9</v>
      </c>
      <c r="AQ35">
        <v>67</v>
      </c>
      <c r="AR35">
        <v>384</v>
      </c>
      <c r="AZ35">
        <v>1770</v>
      </c>
      <c r="BA35">
        <v>1</v>
      </c>
      <c r="BB35" t="str">
        <f t="shared" si="4"/>
        <v xml:space="preserve">N2445F  </v>
      </c>
      <c r="BC35">
        <v>1</v>
      </c>
      <c r="BE35">
        <v>0</v>
      </c>
      <c r="BF35">
        <v>0</v>
      </c>
      <c r="BG35">
        <v>0</v>
      </c>
      <c r="BH35">
        <v>1150</v>
      </c>
      <c r="BI35">
        <v>1</v>
      </c>
      <c r="BJ35">
        <v>1</v>
      </c>
      <c r="BK35">
        <v>1</v>
      </c>
      <c r="BL35">
        <v>0</v>
      </c>
      <c r="BO35">
        <v>0</v>
      </c>
      <c r="BP35">
        <v>0</v>
      </c>
      <c r="BW35" t="str">
        <f>"16:20:20.811"</f>
        <v>16:20:20.811</v>
      </c>
      <c r="BZ35">
        <v>0</v>
      </c>
      <c r="CB35">
        <v>228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2</v>
      </c>
      <c r="CL35">
        <v>0</v>
      </c>
      <c r="CM35">
        <v>2</v>
      </c>
      <c r="CN35">
        <v>0</v>
      </c>
      <c r="CO35">
        <v>7</v>
      </c>
      <c r="CP35" t="s">
        <v>118</v>
      </c>
      <c r="CQ35">
        <v>367</v>
      </c>
      <c r="CR35">
        <v>1</v>
      </c>
      <c r="CW35">
        <v>11002356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1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"02/13/2022 16:20:21.036"</f>
        <v>02/13/2022 16:20:21.036</v>
      </c>
      <c r="C36" t="str">
        <f t="shared" si="2"/>
        <v>FFDFD7C0</v>
      </c>
      <c r="D36" t="s">
        <v>121</v>
      </c>
      <c r="E36">
        <v>13</v>
      </c>
      <c r="F36">
        <v>1013</v>
      </c>
      <c r="G36" t="s">
        <v>114</v>
      </c>
      <c r="J36" t="s">
        <v>122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"16:20:20.805"</f>
        <v>16:20:20.805</v>
      </c>
      <c r="T36" t="str">
        <f>"16:20:20.405"</f>
        <v>16:20:20.405</v>
      </c>
      <c r="U36" t="str">
        <f t="shared" si="3"/>
        <v>A241E8</v>
      </c>
      <c r="V36">
        <v>0</v>
      </c>
      <c r="W36">
        <v>0</v>
      </c>
      <c r="X36">
        <v>2</v>
      </c>
      <c r="Z36">
        <v>0</v>
      </c>
      <c r="AA36">
        <v>9</v>
      </c>
      <c r="AB36">
        <v>3</v>
      </c>
      <c r="AC36">
        <v>0</v>
      </c>
      <c r="AD36">
        <v>10</v>
      </c>
      <c r="AE36">
        <v>0</v>
      </c>
      <c r="AF36">
        <v>0</v>
      </c>
      <c r="AG36">
        <v>2</v>
      </c>
      <c r="AH36">
        <v>1</v>
      </c>
      <c r="AI36" t="s">
        <v>140</v>
      </c>
      <c r="AJ36">
        <v>38.851326</v>
      </c>
      <c r="AK36" t="s">
        <v>141</v>
      </c>
      <c r="AL36">
        <v>-94.737252999999995</v>
      </c>
      <c r="AM36">
        <v>25</v>
      </c>
      <c r="AN36">
        <v>850</v>
      </c>
      <c r="AO36" t="s">
        <v>124</v>
      </c>
      <c r="AP36">
        <v>9</v>
      </c>
      <c r="AQ36">
        <v>67</v>
      </c>
      <c r="AR36">
        <v>384</v>
      </c>
      <c r="AZ36">
        <v>1770</v>
      </c>
      <c r="BA36">
        <v>1</v>
      </c>
      <c r="BB36" t="str">
        <f t="shared" si="4"/>
        <v xml:space="preserve">N2445F  </v>
      </c>
      <c r="BC36">
        <v>1</v>
      </c>
      <c r="BE36">
        <v>0</v>
      </c>
      <c r="BF36">
        <v>0</v>
      </c>
      <c r="BG36">
        <v>0</v>
      </c>
      <c r="BH36">
        <v>1150</v>
      </c>
      <c r="BI36">
        <v>1</v>
      </c>
      <c r="BJ36">
        <v>1</v>
      </c>
      <c r="BK36">
        <v>1</v>
      </c>
      <c r="BL36">
        <v>0</v>
      </c>
      <c r="BO36">
        <v>0</v>
      </c>
      <c r="BP36">
        <v>0</v>
      </c>
      <c r="BW36" t="str">
        <f>"16:20:20.811"</f>
        <v>16:20:20.811</v>
      </c>
      <c r="BZ36">
        <v>0</v>
      </c>
      <c r="CB36">
        <v>228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2</v>
      </c>
      <c r="CL36">
        <v>0</v>
      </c>
      <c r="CM36">
        <v>2</v>
      </c>
      <c r="CN36">
        <v>0</v>
      </c>
      <c r="CO36">
        <v>7</v>
      </c>
      <c r="CP36" t="s">
        <v>118</v>
      </c>
      <c r="CQ36">
        <v>367</v>
      </c>
      <c r="CR36">
        <v>1</v>
      </c>
      <c r="CW36">
        <v>11002356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1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"02/13/2022 16:20:21.052"</f>
        <v>02/13/2022 16:20:21.052</v>
      </c>
      <c r="C37" t="str">
        <f t="shared" si="2"/>
        <v>FFDFD7C0</v>
      </c>
      <c r="D37" t="s">
        <v>119</v>
      </c>
      <c r="E37">
        <v>6</v>
      </c>
      <c r="H37">
        <v>165</v>
      </c>
      <c r="I37" t="s">
        <v>114</v>
      </c>
      <c r="J37" t="s">
        <v>120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"16:20:20.805"</f>
        <v>16:20:20.805</v>
      </c>
      <c r="T37" t="str">
        <f>"16:20:20.405"</f>
        <v>16:20:20.405</v>
      </c>
      <c r="U37" t="str">
        <f t="shared" si="3"/>
        <v>A241E8</v>
      </c>
      <c r="V37">
        <v>0</v>
      </c>
      <c r="W37">
        <v>0</v>
      </c>
      <c r="X37">
        <v>2</v>
      </c>
      <c r="Z37">
        <v>0</v>
      </c>
      <c r="AA37">
        <v>9</v>
      </c>
      <c r="AB37">
        <v>3</v>
      </c>
      <c r="AC37">
        <v>0</v>
      </c>
      <c r="AD37">
        <v>10</v>
      </c>
      <c r="AE37">
        <v>0</v>
      </c>
      <c r="AF37">
        <v>0</v>
      </c>
      <c r="AG37">
        <v>2</v>
      </c>
      <c r="AH37">
        <v>1</v>
      </c>
      <c r="AI37" t="s">
        <v>140</v>
      </c>
      <c r="AJ37">
        <v>38.851326</v>
      </c>
      <c r="AK37" t="s">
        <v>141</v>
      </c>
      <c r="AL37">
        <v>-94.737252999999995</v>
      </c>
      <c r="AM37">
        <v>25</v>
      </c>
      <c r="AN37">
        <v>850</v>
      </c>
      <c r="AO37" t="s">
        <v>124</v>
      </c>
      <c r="AP37">
        <v>9</v>
      </c>
      <c r="AQ37">
        <v>67</v>
      </c>
      <c r="AR37">
        <v>384</v>
      </c>
      <c r="AZ37">
        <v>1770</v>
      </c>
      <c r="BA37">
        <v>1</v>
      </c>
      <c r="BB37" t="str">
        <f t="shared" si="4"/>
        <v xml:space="preserve">N2445F  </v>
      </c>
      <c r="BC37">
        <v>1</v>
      </c>
      <c r="BE37">
        <v>0</v>
      </c>
      <c r="BF37">
        <v>0</v>
      </c>
      <c r="BG37">
        <v>0</v>
      </c>
      <c r="BH37">
        <v>1150</v>
      </c>
      <c r="BI37">
        <v>1</v>
      </c>
      <c r="BJ37">
        <v>1</v>
      </c>
      <c r="BK37">
        <v>1</v>
      </c>
      <c r="BL37">
        <v>0</v>
      </c>
      <c r="BO37">
        <v>0</v>
      </c>
      <c r="BP37">
        <v>0</v>
      </c>
      <c r="BW37" t="str">
        <f>"16:20:20.811"</f>
        <v>16:20:20.811</v>
      </c>
      <c r="BZ37">
        <v>0</v>
      </c>
      <c r="CB37">
        <v>228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2</v>
      </c>
      <c r="CL37">
        <v>0</v>
      </c>
      <c r="CM37">
        <v>2</v>
      </c>
      <c r="CN37">
        <v>0</v>
      </c>
      <c r="CO37">
        <v>7</v>
      </c>
      <c r="CP37" t="s">
        <v>118</v>
      </c>
      <c r="CQ37">
        <v>367</v>
      </c>
      <c r="CR37">
        <v>1</v>
      </c>
      <c r="CW37">
        <v>11002356</v>
      </c>
      <c r="CY37">
        <v>0</v>
      </c>
      <c r="CZ37">
        <v>0</v>
      </c>
      <c r="DA37">
        <v>1</v>
      </c>
      <c r="DB37">
        <v>0</v>
      </c>
      <c r="DC37">
        <v>0</v>
      </c>
      <c r="DD37">
        <v>1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>"02/13/2022 16:20:22.145"</f>
        <v>02/13/2022 16:20:22.145</v>
      </c>
      <c r="C38" t="str">
        <f t="shared" si="2"/>
        <v>FFDFD7C0</v>
      </c>
      <c r="D38" t="s">
        <v>119</v>
      </c>
      <c r="E38">
        <v>6</v>
      </c>
      <c r="H38">
        <v>165</v>
      </c>
      <c r="I38" t="s">
        <v>114</v>
      </c>
      <c r="J38" t="s">
        <v>120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"16:20:21.922"</f>
        <v>16:20:21.922</v>
      </c>
      <c r="T38" t="str">
        <f>"16:20:21.422"</f>
        <v>16:20:21.422</v>
      </c>
      <c r="U38" t="str">
        <f t="shared" si="3"/>
        <v>A241E8</v>
      </c>
      <c r="V38">
        <v>0</v>
      </c>
      <c r="W38">
        <v>0</v>
      </c>
      <c r="X38">
        <v>2</v>
      </c>
      <c r="Z38">
        <v>0</v>
      </c>
      <c r="AA38">
        <v>9</v>
      </c>
      <c r="AB38">
        <v>3</v>
      </c>
      <c r="AC38">
        <v>0</v>
      </c>
      <c r="AD38">
        <v>10</v>
      </c>
      <c r="AE38">
        <v>0</v>
      </c>
      <c r="AF38">
        <v>0</v>
      </c>
      <c r="AG38">
        <v>2</v>
      </c>
      <c r="AH38">
        <v>1</v>
      </c>
      <c r="AI38" t="s">
        <v>142</v>
      </c>
      <c r="AJ38">
        <v>38.851689999999998</v>
      </c>
      <c r="AK38" t="s">
        <v>143</v>
      </c>
      <c r="AL38">
        <v>-94.737189000000001</v>
      </c>
      <c r="AM38">
        <v>25</v>
      </c>
      <c r="AN38">
        <v>850</v>
      </c>
      <c r="AO38" t="s">
        <v>124</v>
      </c>
      <c r="AP38">
        <v>9</v>
      </c>
      <c r="AQ38">
        <v>66</v>
      </c>
      <c r="AR38">
        <v>256</v>
      </c>
      <c r="AZ38">
        <v>1770</v>
      </c>
      <c r="BA38">
        <v>1</v>
      </c>
      <c r="BB38" t="str">
        <f t="shared" si="4"/>
        <v xml:space="preserve">N2445F  </v>
      </c>
      <c r="BC38">
        <v>1</v>
      </c>
      <c r="BE38">
        <v>0</v>
      </c>
      <c r="BF38">
        <v>0</v>
      </c>
      <c r="BG38">
        <v>0</v>
      </c>
      <c r="BH38">
        <v>1150</v>
      </c>
      <c r="BI38">
        <v>1</v>
      </c>
      <c r="BJ38">
        <v>1</v>
      </c>
      <c r="BK38">
        <v>1</v>
      </c>
      <c r="BL38">
        <v>0</v>
      </c>
      <c r="BO38">
        <v>0</v>
      </c>
      <c r="BP38">
        <v>0</v>
      </c>
      <c r="BW38" t="str">
        <f>"16:20:21.922"</f>
        <v>16:20:21.922</v>
      </c>
      <c r="BZ38">
        <v>0</v>
      </c>
      <c r="CB38">
        <v>228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2</v>
      </c>
      <c r="CL38">
        <v>0</v>
      </c>
      <c r="CM38">
        <v>2</v>
      </c>
      <c r="CN38">
        <v>0</v>
      </c>
      <c r="CO38">
        <v>7</v>
      </c>
      <c r="CP38" t="s">
        <v>118</v>
      </c>
      <c r="CQ38">
        <v>367</v>
      </c>
      <c r="CR38">
        <v>3</v>
      </c>
      <c r="CW38">
        <v>335973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1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>"02/13/2022 16:20:22.161"</f>
        <v>02/13/2022 16:20:22.161</v>
      </c>
      <c r="C39" t="str">
        <f t="shared" si="2"/>
        <v>FFDFD7C0</v>
      </c>
      <c r="D39" t="s">
        <v>121</v>
      </c>
      <c r="E39">
        <v>13</v>
      </c>
      <c r="F39">
        <v>1013</v>
      </c>
      <c r="G39" t="s">
        <v>114</v>
      </c>
      <c r="J39" t="s">
        <v>122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"16:20:21.922"</f>
        <v>16:20:21.922</v>
      </c>
      <c r="T39" t="str">
        <f>"16:20:21.422"</f>
        <v>16:20:21.422</v>
      </c>
      <c r="U39" t="str">
        <f t="shared" si="3"/>
        <v>A241E8</v>
      </c>
      <c r="V39">
        <v>0</v>
      </c>
      <c r="W39">
        <v>0</v>
      </c>
      <c r="X39">
        <v>2</v>
      </c>
      <c r="Z39">
        <v>0</v>
      </c>
      <c r="AA39">
        <v>9</v>
      </c>
      <c r="AB39">
        <v>3</v>
      </c>
      <c r="AC39">
        <v>0</v>
      </c>
      <c r="AD39">
        <v>10</v>
      </c>
      <c r="AE39">
        <v>0</v>
      </c>
      <c r="AF39">
        <v>0</v>
      </c>
      <c r="AG39">
        <v>2</v>
      </c>
      <c r="AH39">
        <v>1</v>
      </c>
      <c r="AI39" t="s">
        <v>142</v>
      </c>
      <c r="AJ39">
        <v>38.851689999999998</v>
      </c>
      <c r="AK39" t="s">
        <v>143</v>
      </c>
      <c r="AL39">
        <v>-94.737189000000001</v>
      </c>
      <c r="AM39">
        <v>25</v>
      </c>
      <c r="AN39">
        <v>850</v>
      </c>
      <c r="AO39" t="s">
        <v>124</v>
      </c>
      <c r="AP39">
        <v>9</v>
      </c>
      <c r="AQ39">
        <v>66</v>
      </c>
      <c r="AR39">
        <v>256</v>
      </c>
      <c r="AZ39">
        <v>1770</v>
      </c>
      <c r="BA39">
        <v>1</v>
      </c>
      <c r="BB39" t="str">
        <f t="shared" si="4"/>
        <v xml:space="preserve">N2445F  </v>
      </c>
      <c r="BC39">
        <v>1</v>
      </c>
      <c r="BE39">
        <v>0</v>
      </c>
      <c r="BF39">
        <v>0</v>
      </c>
      <c r="BG39">
        <v>0</v>
      </c>
      <c r="BH39">
        <v>1150</v>
      </c>
      <c r="BI39">
        <v>1</v>
      </c>
      <c r="BJ39">
        <v>1</v>
      </c>
      <c r="BK39">
        <v>1</v>
      </c>
      <c r="BL39">
        <v>0</v>
      </c>
      <c r="BO39">
        <v>0</v>
      </c>
      <c r="BP39">
        <v>0</v>
      </c>
      <c r="BW39" t="str">
        <f>"16:20:21.922"</f>
        <v>16:20:21.922</v>
      </c>
      <c r="BZ39">
        <v>0</v>
      </c>
      <c r="CB39">
        <v>228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2</v>
      </c>
      <c r="CL39">
        <v>0</v>
      </c>
      <c r="CM39">
        <v>2</v>
      </c>
      <c r="CN39">
        <v>0</v>
      </c>
      <c r="CO39">
        <v>7</v>
      </c>
      <c r="CP39" t="s">
        <v>118</v>
      </c>
      <c r="CQ39">
        <v>367</v>
      </c>
      <c r="CR39">
        <v>3</v>
      </c>
      <c r="CW39">
        <v>335973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1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>"02/13/2022 16:20:22.177"</f>
        <v>02/13/2022 16:20:22.177</v>
      </c>
      <c r="C40" t="str">
        <f t="shared" ref="C40:C73" si="5">"FFDFD7C0"</f>
        <v>FFDFD7C0</v>
      </c>
      <c r="D40" t="s">
        <v>113</v>
      </c>
      <c r="E40">
        <v>5</v>
      </c>
      <c r="H40">
        <v>20</v>
      </c>
      <c r="I40" t="s">
        <v>114</v>
      </c>
      <c r="J40" t="s">
        <v>115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"16:20:21.922"</f>
        <v>16:20:21.922</v>
      </c>
      <c r="T40" t="str">
        <f>"16:20:21.422"</f>
        <v>16:20:21.422</v>
      </c>
      <c r="U40" t="str">
        <f t="shared" si="3"/>
        <v>A241E8</v>
      </c>
      <c r="V40">
        <v>0</v>
      </c>
      <c r="W40">
        <v>0</v>
      </c>
      <c r="X40">
        <v>2</v>
      </c>
      <c r="Z40">
        <v>0</v>
      </c>
      <c r="AA40">
        <v>9</v>
      </c>
      <c r="AB40">
        <v>3</v>
      </c>
      <c r="AC40">
        <v>0</v>
      </c>
      <c r="AD40">
        <v>10</v>
      </c>
      <c r="AE40">
        <v>0</v>
      </c>
      <c r="AF40">
        <v>0</v>
      </c>
      <c r="AG40">
        <v>2</v>
      </c>
      <c r="AH40">
        <v>1</v>
      </c>
      <c r="AI40" t="s">
        <v>142</v>
      </c>
      <c r="AJ40">
        <v>38.851689999999998</v>
      </c>
      <c r="AK40" t="s">
        <v>143</v>
      </c>
      <c r="AL40">
        <v>-94.737189000000001</v>
      </c>
      <c r="AM40">
        <v>25</v>
      </c>
      <c r="AN40">
        <v>850</v>
      </c>
      <c r="AO40" t="s">
        <v>124</v>
      </c>
      <c r="AP40">
        <v>9</v>
      </c>
      <c r="AQ40">
        <v>66</v>
      </c>
      <c r="AR40">
        <v>256</v>
      </c>
      <c r="AZ40">
        <v>1770</v>
      </c>
      <c r="BA40">
        <v>1</v>
      </c>
      <c r="BB40" t="str">
        <f t="shared" si="4"/>
        <v xml:space="preserve">N2445F  </v>
      </c>
      <c r="BC40">
        <v>1</v>
      </c>
      <c r="BE40">
        <v>0</v>
      </c>
      <c r="BF40">
        <v>0</v>
      </c>
      <c r="BG40">
        <v>0</v>
      </c>
      <c r="BH40">
        <v>1150</v>
      </c>
      <c r="BI40">
        <v>1</v>
      </c>
      <c r="BJ40">
        <v>1</v>
      </c>
      <c r="BK40">
        <v>1</v>
      </c>
      <c r="BL40">
        <v>0</v>
      </c>
      <c r="BO40">
        <v>0</v>
      </c>
      <c r="BP40">
        <v>0</v>
      </c>
      <c r="BW40" t="str">
        <f>"16:20:21.922"</f>
        <v>16:20:21.922</v>
      </c>
      <c r="BZ40">
        <v>0</v>
      </c>
      <c r="CB40">
        <v>228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2</v>
      </c>
      <c r="CL40">
        <v>0</v>
      </c>
      <c r="CM40">
        <v>2</v>
      </c>
      <c r="CN40">
        <v>0</v>
      </c>
      <c r="CO40">
        <v>7</v>
      </c>
      <c r="CP40" t="s">
        <v>118</v>
      </c>
      <c r="CQ40">
        <v>367</v>
      </c>
      <c r="CR40">
        <v>3</v>
      </c>
      <c r="CW40">
        <v>335973</v>
      </c>
      <c r="CY40">
        <v>0</v>
      </c>
      <c r="CZ40">
        <v>0</v>
      </c>
      <c r="DA40">
        <v>1</v>
      </c>
      <c r="DB40">
        <v>0</v>
      </c>
      <c r="DC40">
        <v>0</v>
      </c>
      <c r="DD40">
        <v>1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>"02/13/2022 16:20:22.942"</f>
        <v>02/13/2022 16:20:22.942</v>
      </c>
      <c r="C41" t="str">
        <f t="shared" si="5"/>
        <v>FFDFD7C0</v>
      </c>
      <c r="D41" t="s">
        <v>119</v>
      </c>
      <c r="E41">
        <v>6</v>
      </c>
      <c r="H41">
        <v>165</v>
      </c>
      <c r="I41" t="s">
        <v>114</v>
      </c>
      <c r="J41" t="s">
        <v>120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"16:20:22.750"</f>
        <v>16:20:22.750</v>
      </c>
      <c r="T41" t="str">
        <f>"16:20:22.350"</f>
        <v>16:20:22.350</v>
      </c>
      <c r="U41" t="str">
        <f t="shared" si="3"/>
        <v>A241E8</v>
      </c>
      <c r="V41">
        <v>0</v>
      </c>
      <c r="W41">
        <v>0</v>
      </c>
      <c r="X41">
        <v>2</v>
      </c>
      <c r="Z41">
        <v>0</v>
      </c>
      <c r="AA41">
        <v>9</v>
      </c>
      <c r="AB41">
        <v>3</v>
      </c>
      <c r="AC41">
        <v>0</v>
      </c>
      <c r="AD41">
        <v>10</v>
      </c>
      <c r="AE41">
        <v>0</v>
      </c>
      <c r="AF41">
        <v>0</v>
      </c>
      <c r="AG41">
        <v>2</v>
      </c>
      <c r="AH41">
        <v>1</v>
      </c>
      <c r="AI41" t="s">
        <v>144</v>
      </c>
      <c r="AJ41">
        <v>38.851905000000002</v>
      </c>
      <c r="AK41" t="s">
        <v>145</v>
      </c>
      <c r="AL41">
        <v>-94.737145999999996</v>
      </c>
      <c r="AM41">
        <v>25</v>
      </c>
      <c r="AN41">
        <v>875</v>
      </c>
      <c r="AO41" t="s">
        <v>124</v>
      </c>
      <c r="AP41">
        <v>10</v>
      </c>
      <c r="AQ41">
        <v>65</v>
      </c>
      <c r="AR41">
        <v>256</v>
      </c>
      <c r="AZ41">
        <v>1770</v>
      </c>
      <c r="BA41">
        <v>1</v>
      </c>
      <c r="BB41" t="str">
        <f t="shared" si="4"/>
        <v xml:space="preserve">N2445F  </v>
      </c>
      <c r="BC41">
        <v>1</v>
      </c>
      <c r="BE41">
        <v>0</v>
      </c>
      <c r="BF41">
        <v>0</v>
      </c>
      <c r="BG41">
        <v>0</v>
      </c>
      <c r="BH41">
        <v>1150</v>
      </c>
      <c r="BI41">
        <v>1</v>
      </c>
      <c r="BJ41">
        <v>1</v>
      </c>
      <c r="BK41">
        <v>1</v>
      </c>
      <c r="BL41">
        <v>0</v>
      </c>
      <c r="BO41">
        <v>0</v>
      </c>
      <c r="BP41">
        <v>0</v>
      </c>
      <c r="BW41" t="str">
        <f>"16:20:22.755"</f>
        <v>16:20:22.755</v>
      </c>
      <c r="BZ41">
        <v>0</v>
      </c>
      <c r="CB41">
        <v>228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2</v>
      </c>
      <c r="CL41">
        <v>0</v>
      </c>
      <c r="CM41">
        <v>2</v>
      </c>
      <c r="CN41">
        <v>0</v>
      </c>
      <c r="CO41">
        <v>7</v>
      </c>
      <c r="CP41" t="s">
        <v>118</v>
      </c>
      <c r="CQ41">
        <v>367</v>
      </c>
      <c r="CR41">
        <v>1</v>
      </c>
      <c r="CW41">
        <v>11003858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1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>"02/13/2022 16:20:22.974"</f>
        <v>02/13/2022 16:20:22.974</v>
      </c>
      <c r="C42" t="str">
        <f t="shared" si="5"/>
        <v>FFDFD7C0</v>
      </c>
      <c r="D42" t="s">
        <v>121</v>
      </c>
      <c r="E42">
        <v>13</v>
      </c>
      <c r="F42">
        <v>1013</v>
      </c>
      <c r="G42" t="s">
        <v>114</v>
      </c>
      <c r="J42" t="s">
        <v>122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"16:20:22.750"</f>
        <v>16:20:22.750</v>
      </c>
      <c r="T42" t="str">
        <f>"16:20:22.350"</f>
        <v>16:20:22.350</v>
      </c>
      <c r="U42" t="str">
        <f t="shared" si="3"/>
        <v>A241E8</v>
      </c>
      <c r="V42">
        <v>0</v>
      </c>
      <c r="W42">
        <v>0</v>
      </c>
      <c r="X42">
        <v>2</v>
      </c>
      <c r="Z42">
        <v>0</v>
      </c>
      <c r="AA42">
        <v>9</v>
      </c>
      <c r="AB42">
        <v>3</v>
      </c>
      <c r="AC42">
        <v>0</v>
      </c>
      <c r="AD42">
        <v>10</v>
      </c>
      <c r="AE42">
        <v>0</v>
      </c>
      <c r="AF42">
        <v>0</v>
      </c>
      <c r="AG42">
        <v>2</v>
      </c>
      <c r="AH42">
        <v>1</v>
      </c>
      <c r="AI42" t="s">
        <v>144</v>
      </c>
      <c r="AJ42">
        <v>38.851905000000002</v>
      </c>
      <c r="AK42" t="s">
        <v>145</v>
      </c>
      <c r="AL42">
        <v>-94.737145999999996</v>
      </c>
      <c r="AM42">
        <v>25</v>
      </c>
      <c r="AN42">
        <v>875</v>
      </c>
      <c r="AO42" t="s">
        <v>124</v>
      </c>
      <c r="AP42">
        <v>10</v>
      </c>
      <c r="AQ42">
        <v>65</v>
      </c>
      <c r="AR42">
        <v>256</v>
      </c>
      <c r="AZ42">
        <v>1770</v>
      </c>
      <c r="BA42">
        <v>1</v>
      </c>
      <c r="BB42" t="str">
        <f t="shared" si="4"/>
        <v xml:space="preserve">N2445F  </v>
      </c>
      <c r="BC42">
        <v>1</v>
      </c>
      <c r="BE42">
        <v>0</v>
      </c>
      <c r="BF42">
        <v>0</v>
      </c>
      <c r="BG42">
        <v>0</v>
      </c>
      <c r="BH42">
        <v>1150</v>
      </c>
      <c r="BI42">
        <v>1</v>
      </c>
      <c r="BJ42">
        <v>1</v>
      </c>
      <c r="BK42">
        <v>1</v>
      </c>
      <c r="BL42">
        <v>0</v>
      </c>
      <c r="BO42">
        <v>0</v>
      </c>
      <c r="BP42">
        <v>0</v>
      </c>
      <c r="BW42" t="str">
        <f>"16:20:22.755"</f>
        <v>16:20:22.755</v>
      </c>
      <c r="BZ42">
        <v>0</v>
      </c>
      <c r="CB42">
        <v>228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2</v>
      </c>
      <c r="CL42">
        <v>0</v>
      </c>
      <c r="CM42">
        <v>2</v>
      </c>
      <c r="CN42">
        <v>0</v>
      </c>
      <c r="CO42">
        <v>7</v>
      </c>
      <c r="CP42" t="s">
        <v>118</v>
      </c>
      <c r="CQ42">
        <v>367</v>
      </c>
      <c r="CR42">
        <v>1</v>
      </c>
      <c r="CW42">
        <v>11003858</v>
      </c>
      <c r="CY42">
        <v>0</v>
      </c>
      <c r="CZ42">
        <v>0</v>
      </c>
      <c r="DA42">
        <v>1</v>
      </c>
      <c r="DB42">
        <v>0</v>
      </c>
      <c r="DC42">
        <v>0</v>
      </c>
      <c r="DD42">
        <v>1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>"02/13/2022 16:20:22.974"</f>
        <v>02/13/2022 16:20:22.974</v>
      </c>
      <c r="C43" t="str">
        <f t="shared" si="5"/>
        <v>FFDFD7C0</v>
      </c>
      <c r="D43" t="s">
        <v>113</v>
      </c>
      <c r="E43">
        <v>5</v>
      </c>
      <c r="H43">
        <v>20</v>
      </c>
      <c r="I43" t="s">
        <v>114</v>
      </c>
      <c r="J43" t="s">
        <v>115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"16:20:22.750"</f>
        <v>16:20:22.750</v>
      </c>
      <c r="T43" t="str">
        <f>"16:20:22.350"</f>
        <v>16:20:22.350</v>
      </c>
      <c r="U43" t="str">
        <f t="shared" si="3"/>
        <v>A241E8</v>
      </c>
      <c r="V43">
        <v>0</v>
      </c>
      <c r="W43">
        <v>0</v>
      </c>
      <c r="X43">
        <v>2</v>
      </c>
      <c r="Z43">
        <v>0</v>
      </c>
      <c r="AA43">
        <v>9</v>
      </c>
      <c r="AB43">
        <v>3</v>
      </c>
      <c r="AC43">
        <v>0</v>
      </c>
      <c r="AD43">
        <v>10</v>
      </c>
      <c r="AE43">
        <v>0</v>
      </c>
      <c r="AF43">
        <v>0</v>
      </c>
      <c r="AG43">
        <v>2</v>
      </c>
      <c r="AH43">
        <v>1</v>
      </c>
      <c r="AI43" t="s">
        <v>144</v>
      </c>
      <c r="AJ43">
        <v>38.851905000000002</v>
      </c>
      <c r="AK43" t="s">
        <v>145</v>
      </c>
      <c r="AL43">
        <v>-94.737145999999996</v>
      </c>
      <c r="AM43">
        <v>25</v>
      </c>
      <c r="AN43">
        <v>875</v>
      </c>
      <c r="AO43" t="s">
        <v>124</v>
      </c>
      <c r="AP43">
        <v>10</v>
      </c>
      <c r="AQ43">
        <v>65</v>
      </c>
      <c r="AR43">
        <v>256</v>
      </c>
      <c r="AZ43">
        <v>1770</v>
      </c>
      <c r="BA43">
        <v>1</v>
      </c>
      <c r="BB43" t="str">
        <f t="shared" si="4"/>
        <v xml:space="preserve">N2445F  </v>
      </c>
      <c r="BC43">
        <v>1</v>
      </c>
      <c r="BE43">
        <v>0</v>
      </c>
      <c r="BF43">
        <v>0</v>
      </c>
      <c r="BG43">
        <v>0</v>
      </c>
      <c r="BH43">
        <v>1150</v>
      </c>
      <c r="BI43">
        <v>1</v>
      </c>
      <c r="BJ43">
        <v>1</v>
      </c>
      <c r="BK43">
        <v>1</v>
      </c>
      <c r="BL43">
        <v>0</v>
      </c>
      <c r="BO43">
        <v>0</v>
      </c>
      <c r="BP43">
        <v>0</v>
      </c>
      <c r="BW43" t="str">
        <f>"16:20:22.755"</f>
        <v>16:20:22.755</v>
      </c>
      <c r="BZ43">
        <v>0</v>
      </c>
      <c r="CB43">
        <v>228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2</v>
      </c>
      <c r="CL43">
        <v>0</v>
      </c>
      <c r="CM43">
        <v>2</v>
      </c>
      <c r="CN43">
        <v>0</v>
      </c>
      <c r="CO43">
        <v>7</v>
      </c>
      <c r="CP43" t="s">
        <v>118</v>
      </c>
      <c r="CQ43">
        <v>367</v>
      </c>
      <c r="CR43">
        <v>1</v>
      </c>
      <c r="CW43">
        <v>11003858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1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>"02/13/2022 16:20:24.069"</f>
        <v>02/13/2022 16:20:24.069</v>
      </c>
      <c r="C44" t="str">
        <f t="shared" si="5"/>
        <v>FFDFD7C0</v>
      </c>
      <c r="D44" t="s">
        <v>119</v>
      </c>
      <c r="E44">
        <v>6</v>
      </c>
      <c r="H44">
        <v>165</v>
      </c>
      <c r="I44" t="s">
        <v>114</v>
      </c>
      <c r="J44" t="s">
        <v>120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"16:20:23.836"</f>
        <v>16:20:23.836</v>
      </c>
      <c r="T44" t="str">
        <f>"16:20:23.336"</f>
        <v>16:20:23.336</v>
      </c>
      <c r="U44" t="str">
        <f t="shared" si="3"/>
        <v>A241E8</v>
      </c>
      <c r="V44">
        <v>0</v>
      </c>
      <c r="W44">
        <v>0</v>
      </c>
      <c r="X44">
        <v>2</v>
      </c>
      <c r="Z44">
        <v>0</v>
      </c>
      <c r="AA44">
        <v>9</v>
      </c>
      <c r="AB44">
        <v>3</v>
      </c>
      <c r="AC44">
        <v>0</v>
      </c>
      <c r="AD44">
        <v>10</v>
      </c>
      <c r="AE44">
        <v>0</v>
      </c>
      <c r="AF44">
        <v>0</v>
      </c>
      <c r="AG44">
        <v>2</v>
      </c>
      <c r="AH44">
        <v>1</v>
      </c>
      <c r="AI44" t="s">
        <v>146</v>
      </c>
      <c r="AJ44">
        <v>38.852226999999999</v>
      </c>
      <c r="AK44" t="s">
        <v>147</v>
      </c>
      <c r="AL44">
        <v>-94.73706</v>
      </c>
      <c r="AM44">
        <v>25</v>
      </c>
      <c r="AN44">
        <v>875</v>
      </c>
      <c r="AO44" t="s">
        <v>124</v>
      </c>
      <c r="AP44">
        <v>10</v>
      </c>
      <c r="AQ44">
        <v>63</v>
      </c>
      <c r="AR44">
        <v>192</v>
      </c>
      <c r="AZ44">
        <v>1770</v>
      </c>
      <c r="BA44">
        <v>1</v>
      </c>
      <c r="BB44" t="str">
        <f t="shared" si="4"/>
        <v xml:space="preserve">N2445F  </v>
      </c>
      <c r="BC44">
        <v>1</v>
      </c>
      <c r="BE44">
        <v>0</v>
      </c>
      <c r="BF44">
        <v>0</v>
      </c>
      <c r="BG44">
        <v>0</v>
      </c>
      <c r="BH44">
        <v>1175</v>
      </c>
      <c r="BI44">
        <v>1</v>
      </c>
      <c r="BJ44">
        <v>1</v>
      </c>
      <c r="BK44">
        <v>1</v>
      </c>
      <c r="BL44">
        <v>0</v>
      </c>
      <c r="BO44">
        <v>0</v>
      </c>
      <c r="BP44">
        <v>0</v>
      </c>
      <c r="BW44" t="str">
        <f>"16:20:23.836"</f>
        <v>16:20:23.836</v>
      </c>
      <c r="BZ44">
        <v>0</v>
      </c>
      <c r="CB44">
        <v>228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2</v>
      </c>
      <c r="CL44">
        <v>0</v>
      </c>
      <c r="CM44">
        <v>2</v>
      </c>
      <c r="CN44">
        <v>0</v>
      </c>
      <c r="CO44">
        <v>7</v>
      </c>
      <c r="CP44" t="s">
        <v>118</v>
      </c>
      <c r="CQ44">
        <v>367</v>
      </c>
      <c r="CR44">
        <v>1</v>
      </c>
      <c r="CW44">
        <v>11004663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1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>"02/13/2022 16:20:24.100"</f>
        <v>02/13/2022 16:20:24.100</v>
      </c>
      <c r="C45" t="str">
        <f t="shared" si="5"/>
        <v>FFDFD7C0</v>
      </c>
      <c r="D45" t="s">
        <v>121</v>
      </c>
      <c r="E45">
        <v>13</v>
      </c>
      <c r="F45">
        <v>1013</v>
      </c>
      <c r="G45" t="s">
        <v>114</v>
      </c>
      <c r="J45" t="s">
        <v>122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"16:20:23.836"</f>
        <v>16:20:23.836</v>
      </c>
      <c r="T45" t="str">
        <f>"16:20:23.336"</f>
        <v>16:20:23.336</v>
      </c>
      <c r="U45" t="str">
        <f t="shared" si="3"/>
        <v>A241E8</v>
      </c>
      <c r="V45">
        <v>0</v>
      </c>
      <c r="W45">
        <v>0</v>
      </c>
      <c r="X45">
        <v>2</v>
      </c>
      <c r="Z45">
        <v>0</v>
      </c>
      <c r="AA45">
        <v>9</v>
      </c>
      <c r="AB45">
        <v>3</v>
      </c>
      <c r="AC45">
        <v>0</v>
      </c>
      <c r="AD45">
        <v>10</v>
      </c>
      <c r="AE45">
        <v>0</v>
      </c>
      <c r="AF45">
        <v>0</v>
      </c>
      <c r="AG45">
        <v>2</v>
      </c>
      <c r="AH45">
        <v>1</v>
      </c>
      <c r="AI45" t="s">
        <v>146</v>
      </c>
      <c r="AJ45">
        <v>38.852226999999999</v>
      </c>
      <c r="AK45" t="s">
        <v>147</v>
      </c>
      <c r="AL45">
        <v>-94.73706</v>
      </c>
      <c r="AM45">
        <v>25</v>
      </c>
      <c r="AN45">
        <v>875</v>
      </c>
      <c r="AO45" t="s">
        <v>124</v>
      </c>
      <c r="AP45">
        <v>10</v>
      </c>
      <c r="AQ45">
        <v>63</v>
      </c>
      <c r="AR45">
        <v>192</v>
      </c>
      <c r="AZ45">
        <v>1770</v>
      </c>
      <c r="BA45">
        <v>1</v>
      </c>
      <c r="BB45" t="str">
        <f t="shared" si="4"/>
        <v xml:space="preserve">N2445F  </v>
      </c>
      <c r="BC45">
        <v>1</v>
      </c>
      <c r="BE45">
        <v>0</v>
      </c>
      <c r="BF45">
        <v>0</v>
      </c>
      <c r="BG45">
        <v>0</v>
      </c>
      <c r="BH45">
        <v>1175</v>
      </c>
      <c r="BI45">
        <v>1</v>
      </c>
      <c r="BJ45">
        <v>1</v>
      </c>
      <c r="BK45">
        <v>1</v>
      </c>
      <c r="BL45">
        <v>0</v>
      </c>
      <c r="BO45">
        <v>0</v>
      </c>
      <c r="BP45">
        <v>0</v>
      </c>
      <c r="BW45" t="str">
        <f>"16:20:23.836"</f>
        <v>16:20:23.836</v>
      </c>
      <c r="BZ45">
        <v>0</v>
      </c>
      <c r="CB45">
        <v>228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2</v>
      </c>
      <c r="CL45">
        <v>0</v>
      </c>
      <c r="CM45">
        <v>2</v>
      </c>
      <c r="CN45">
        <v>0</v>
      </c>
      <c r="CO45">
        <v>7</v>
      </c>
      <c r="CP45" t="s">
        <v>118</v>
      </c>
      <c r="CQ45">
        <v>367</v>
      </c>
      <c r="CR45">
        <v>1</v>
      </c>
      <c r="CW45">
        <v>11004663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1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>"02/13/2022 16:20:24.115"</f>
        <v>02/13/2022 16:20:24.115</v>
      </c>
      <c r="C46" t="str">
        <f t="shared" si="5"/>
        <v>FFDFD7C0</v>
      </c>
      <c r="D46" t="s">
        <v>113</v>
      </c>
      <c r="E46">
        <v>5</v>
      </c>
      <c r="H46">
        <v>20</v>
      </c>
      <c r="I46" t="s">
        <v>114</v>
      </c>
      <c r="J46" t="s">
        <v>115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"16:20:23.836"</f>
        <v>16:20:23.836</v>
      </c>
      <c r="T46" t="str">
        <f>"16:20:23.336"</f>
        <v>16:20:23.336</v>
      </c>
      <c r="U46" t="str">
        <f t="shared" si="3"/>
        <v>A241E8</v>
      </c>
      <c r="V46">
        <v>0</v>
      </c>
      <c r="W46">
        <v>0</v>
      </c>
      <c r="X46">
        <v>2</v>
      </c>
      <c r="Z46">
        <v>0</v>
      </c>
      <c r="AA46">
        <v>9</v>
      </c>
      <c r="AB46">
        <v>3</v>
      </c>
      <c r="AC46">
        <v>0</v>
      </c>
      <c r="AD46">
        <v>10</v>
      </c>
      <c r="AE46">
        <v>0</v>
      </c>
      <c r="AF46">
        <v>0</v>
      </c>
      <c r="AG46">
        <v>2</v>
      </c>
      <c r="AH46">
        <v>1</v>
      </c>
      <c r="AI46" t="s">
        <v>146</v>
      </c>
      <c r="AJ46">
        <v>38.852226999999999</v>
      </c>
      <c r="AK46" t="s">
        <v>147</v>
      </c>
      <c r="AL46">
        <v>-94.73706</v>
      </c>
      <c r="AM46">
        <v>25</v>
      </c>
      <c r="AN46">
        <v>875</v>
      </c>
      <c r="AO46" t="s">
        <v>124</v>
      </c>
      <c r="AP46">
        <v>10</v>
      </c>
      <c r="AQ46">
        <v>63</v>
      </c>
      <c r="AR46">
        <v>192</v>
      </c>
      <c r="AZ46">
        <v>1770</v>
      </c>
      <c r="BA46">
        <v>1</v>
      </c>
      <c r="BB46" t="str">
        <f t="shared" si="4"/>
        <v xml:space="preserve">N2445F  </v>
      </c>
      <c r="BC46">
        <v>1</v>
      </c>
      <c r="BE46">
        <v>0</v>
      </c>
      <c r="BF46">
        <v>0</v>
      </c>
      <c r="BG46">
        <v>0</v>
      </c>
      <c r="BH46">
        <v>1175</v>
      </c>
      <c r="BI46">
        <v>1</v>
      </c>
      <c r="BJ46">
        <v>1</v>
      </c>
      <c r="BK46">
        <v>1</v>
      </c>
      <c r="BL46">
        <v>0</v>
      </c>
      <c r="BO46">
        <v>0</v>
      </c>
      <c r="BP46">
        <v>0</v>
      </c>
      <c r="BW46" t="str">
        <f>"16:20:23.836"</f>
        <v>16:20:23.836</v>
      </c>
      <c r="BZ46">
        <v>0</v>
      </c>
      <c r="CB46">
        <v>228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2</v>
      </c>
      <c r="CL46">
        <v>0</v>
      </c>
      <c r="CM46">
        <v>2</v>
      </c>
      <c r="CN46">
        <v>0</v>
      </c>
      <c r="CO46">
        <v>7</v>
      </c>
      <c r="CP46" t="s">
        <v>118</v>
      </c>
      <c r="CQ46">
        <v>367</v>
      </c>
      <c r="CR46">
        <v>1</v>
      </c>
      <c r="CW46">
        <v>11004663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1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>"02/13/2022 16:20:24.946"</f>
        <v>02/13/2022 16:20:24.946</v>
      </c>
      <c r="C47" t="str">
        <f t="shared" si="5"/>
        <v>FFDFD7C0</v>
      </c>
      <c r="D47" t="s">
        <v>113</v>
      </c>
      <c r="E47">
        <v>5</v>
      </c>
      <c r="H47">
        <v>20</v>
      </c>
      <c r="I47" t="s">
        <v>114</v>
      </c>
      <c r="J47" t="s">
        <v>115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"16:20:24.727"</f>
        <v>16:20:24.727</v>
      </c>
      <c r="T47" t="str">
        <f>"16:20:24.327"</f>
        <v>16:20:24.327</v>
      </c>
      <c r="U47" t="str">
        <f t="shared" si="3"/>
        <v>A241E8</v>
      </c>
      <c r="V47">
        <v>0</v>
      </c>
      <c r="W47">
        <v>0</v>
      </c>
      <c r="X47">
        <v>2</v>
      </c>
      <c r="Z47">
        <v>0</v>
      </c>
      <c r="AA47">
        <v>9</v>
      </c>
      <c r="AB47">
        <v>3</v>
      </c>
      <c r="AC47">
        <v>0</v>
      </c>
      <c r="AD47">
        <v>10</v>
      </c>
      <c r="AE47">
        <v>0</v>
      </c>
      <c r="AF47">
        <v>0</v>
      </c>
      <c r="AG47">
        <v>2</v>
      </c>
      <c r="AH47">
        <v>1</v>
      </c>
      <c r="AI47" t="s">
        <v>148</v>
      </c>
      <c r="AJ47">
        <v>38.852463</v>
      </c>
      <c r="AK47" t="s">
        <v>149</v>
      </c>
      <c r="AL47">
        <v>-94.737016999999994</v>
      </c>
      <c r="AM47">
        <v>25</v>
      </c>
      <c r="AN47">
        <v>875</v>
      </c>
      <c r="AO47" t="s">
        <v>124</v>
      </c>
      <c r="AP47">
        <v>9</v>
      </c>
      <c r="AQ47">
        <v>61</v>
      </c>
      <c r="AR47">
        <v>192</v>
      </c>
      <c r="AZ47">
        <v>1770</v>
      </c>
      <c r="BA47">
        <v>1</v>
      </c>
      <c r="BB47" t="str">
        <f t="shared" si="4"/>
        <v xml:space="preserve">N2445F  </v>
      </c>
      <c r="BC47">
        <v>1</v>
      </c>
      <c r="BE47">
        <v>0</v>
      </c>
      <c r="BF47">
        <v>0</v>
      </c>
      <c r="BG47">
        <v>0</v>
      </c>
      <c r="BH47">
        <v>1175</v>
      </c>
      <c r="BI47">
        <v>1</v>
      </c>
      <c r="BJ47">
        <v>1</v>
      </c>
      <c r="BK47">
        <v>1</v>
      </c>
      <c r="BL47">
        <v>0</v>
      </c>
      <c r="BO47">
        <v>0</v>
      </c>
      <c r="BP47">
        <v>0</v>
      </c>
      <c r="BW47" t="str">
        <f>"16:20:24.729"</f>
        <v>16:20:24.729</v>
      </c>
      <c r="BZ47">
        <v>0</v>
      </c>
      <c r="CB47">
        <v>228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2</v>
      </c>
      <c r="CL47">
        <v>0</v>
      </c>
      <c r="CM47">
        <v>2</v>
      </c>
      <c r="CN47">
        <v>0</v>
      </c>
      <c r="CO47">
        <v>7</v>
      </c>
      <c r="CP47" t="s">
        <v>118</v>
      </c>
      <c r="CQ47">
        <v>367</v>
      </c>
      <c r="CR47">
        <v>0</v>
      </c>
      <c r="CW47">
        <v>430472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1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>"02/13/2022 16:20:24.977"</f>
        <v>02/13/2022 16:20:24.977</v>
      </c>
      <c r="C48" t="str">
        <f t="shared" si="5"/>
        <v>FFDFD7C0</v>
      </c>
      <c r="D48" t="s">
        <v>119</v>
      </c>
      <c r="E48">
        <v>6</v>
      </c>
      <c r="H48">
        <v>165</v>
      </c>
      <c r="I48" t="s">
        <v>114</v>
      </c>
      <c r="J48" t="s">
        <v>120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"16:20:24.727"</f>
        <v>16:20:24.727</v>
      </c>
      <c r="T48" t="str">
        <f>"16:20:24.327"</f>
        <v>16:20:24.327</v>
      </c>
      <c r="U48" t="str">
        <f t="shared" si="3"/>
        <v>A241E8</v>
      </c>
      <c r="V48">
        <v>0</v>
      </c>
      <c r="W48">
        <v>0</v>
      </c>
      <c r="X48">
        <v>2</v>
      </c>
      <c r="Z48">
        <v>0</v>
      </c>
      <c r="AA48">
        <v>9</v>
      </c>
      <c r="AB48">
        <v>3</v>
      </c>
      <c r="AC48">
        <v>0</v>
      </c>
      <c r="AD48">
        <v>10</v>
      </c>
      <c r="AE48">
        <v>0</v>
      </c>
      <c r="AF48">
        <v>0</v>
      </c>
      <c r="AG48">
        <v>2</v>
      </c>
      <c r="AH48">
        <v>1</v>
      </c>
      <c r="AI48" t="s">
        <v>148</v>
      </c>
      <c r="AJ48">
        <v>38.852463</v>
      </c>
      <c r="AK48" t="s">
        <v>149</v>
      </c>
      <c r="AL48">
        <v>-94.737016999999994</v>
      </c>
      <c r="AM48">
        <v>25</v>
      </c>
      <c r="AN48">
        <v>875</v>
      </c>
      <c r="AO48" t="s">
        <v>124</v>
      </c>
      <c r="AP48">
        <v>9</v>
      </c>
      <c r="AQ48">
        <v>61</v>
      </c>
      <c r="AR48">
        <v>192</v>
      </c>
      <c r="AZ48">
        <v>1770</v>
      </c>
      <c r="BA48">
        <v>1</v>
      </c>
      <c r="BB48" t="str">
        <f t="shared" si="4"/>
        <v xml:space="preserve">N2445F  </v>
      </c>
      <c r="BC48">
        <v>1</v>
      </c>
      <c r="BE48">
        <v>0</v>
      </c>
      <c r="BF48">
        <v>0</v>
      </c>
      <c r="BG48">
        <v>0</v>
      </c>
      <c r="BH48">
        <v>1175</v>
      </c>
      <c r="BI48">
        <v>1</v>
      </c>
      <c r="BJ48">
        <v>1</v>
      </c>
      <c r="BK48">
        <v>1</v>
      </c>
      <c r="BL48">
        <v>0</v>
      </c>
      <c r="BO48">
        <v>0</v>
      </c>
      <c r="BP48">
        <v>0</v>
      </c>
      <c r="BW48" t="str">
        <f>"16:20:24.729"</f>
        <v>16:20:24.729</v>
      </c>
      <c r="BZ48">
        <v>0</v>
      </c>
      <c r="CB48">
        <v>228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2</v>
      </c>
      <c r="CL48">
        <v>0</v>
      </c>
      <c r="CM48">
        <v>2</v>
      </c>
      <c r="CN48">
        <v>0</v>
      </c>
      <c r="CO48">
        <v>7</v>
      </c>
      <c r="CP48" t="s">
        <v>118</v>
      </c>
      <c r="CQ48">
        <v>367</v>
      </c>
      <c r="CR48">
        <v>0</v>
      </c>
      <c r="CW48">
        <v>430472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1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>"02/13/2022 16:20:24.977"</f>
        <v>02/13/2022 16:20:24.977</v>
      </c>
      <c r="C49" t="str">
        <f t="shared" si="5"/>
        <v>FFDFD7C0</v>
      </c>
      <c r="D49" t="s">
        <v>121</v>
      </c>
      <c r="E49">
        <v>13</v>
      </c>
      <c r="F49">
        <v>1013</v>
      </c>
      <c r="G49" t="s">
        <v>114</v>
      </c>
      <c r="J49" t="s">
        <v>122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"16:20:24.727"</f>
        <v>16:20:24.727</v>
      </c>
      <c r="T49" t="str">
        <f>"16:20:24.327"</f>
        <v>16:20:24.327</v>
      </c>
      <c r="U49" t="str">
        <f t="shared" si="3"/>
        <v>A241E8</v>
      </c>
      <c r="V49">
        <v>0</v>
      </c>
      <c r="W49">
        <v>0</v>
      </c>
      <c r="X49">
        <v>2</v>
      </c>
      <c r="Z49">
        <v>0</v>
      </c>
      <c r="AA49">
        <v>9</v>
      </c>
      <c r="AB49">
        <v>3</v>
      </c>
      <c r="AC49">
        <v>0</v>
      </c>
      <c r="AD49">
        <v>10</v>
      </c>
      <c r="AE49">
        <v>0</v>
      </c>
      <c r="AF49">
        <v>0</v>
      </c>
      <c r="AG49">
        <v>2</v>
      </c>
      <c r="AH49">
        <v>1</v>
      </c>
      <c r="AI49" t="s">
        <v>148</v>
      </c>
      <c r="AJ49">
        <v>38.852463</v>
      </c>
      <c r="AK49" t="s">
        <v>149</v>
      </c>
      <c r="AL49">
        <v>-94.737016999999994</v>
      </c>
      <c r="AM49">
        <v>25</v>
      </c>
      <c r="AN49">
        <v>875</v>
      </c>
      <c r="AO49" t="s">
        <v>124</v>
      </c>
      <c r="AP49">
        <v>9</v>
      </c>
      <c r="AQ49">
        <v>61</v>
      </c>
      <c r="AR49">
        <v>192</v>
      </c>
      <c r="AZ49">
        <v>1770</v>
      </c>
      <c r="BA49">
        <v>1</v>
      </c>
      <c r="BB49" t="str">
        <f t="shared" si="4"/>
        <v xml:space="preserve">N2445F  </v>
      </c>
      <c r="BC49">
        <v>1</v>
      </c>
      <c r="BE49">
        <v>0</v>
      </c>
      <c r="BF49">
        <v>0</v>
      </c>
      <c r="BG49">
        <v>0</v>
      </c>
      <c r="BH49">
        <v>1175</v>
      </c>
      <c r="BI49">
        <v>1</v>
      </c>
      <c r="BJ49">
        <v>1</v>
      </c>
      <c r="BK49">
        <v>1</v>
      </c>
      <c r="BL49">
        <v>0</v>
      </c>
      <c r="BO49">
        <v>0</v>
      </c>
      <c r="BP49">
        <v>0</v>
      </c>
      <c r="BW49" t="str">
        <f>"16:20:24.729"</f>
        <v>16:20:24.729</v>
      </c>
      <c r="BZ49">
        <v>0</v>
      </c>
      <c r="CB49">
        <v>228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2</v>
      </c>
      <c r="CL49">
        <v>0</v>
      </c>
      <c r="CM49">
        <v>2</v>
      </c>
      <c r="CN49">
        <v>0</v>
      </c>
      <c r="CO49">
        <v>7</v>
      </c>
      <c r="CP49" t="s">
        <v>118</v>
      </c>
      <c r="CQ49">
        <v>367</v>
      </c>
      <c r="CR49">
        <v>0</v>
      </c>
      <c r="CW49">
        <v>430472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1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>"02/13/2022 16:20:25.930"</f>
        <v>02/13/2022 16:20:25.930</v>
      </c>
      <c r="C50" t="str">
        <f t="shared" si="5"/>
        <v>FFDFD7C0</v>
      </c>
      <c r="D50" t="s">
        <v>121</v>
      </c>
      <c r="E50">
        <v>13</v>
      </c>
      <c r="F50">
        <v>1013</v>
      </c>
      <c r="G50" t="s">
        <v>114</v>
      </c>
      <c r="J50" t="s">
        <v>122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"16:20:25.750"</f>
        <v>16:20:25.750</v>
      </c>
      <c r="T50" t="str">
        <f>"16:20:25.250"</f>
        <v>16:20:25.250</v>
      </c>
      <c r="U50" t="str">
        <f t="shared" si="3"/>
        <v>A241E8</v>
      </c>
      <c r="V50">
        <v>0</v>
      </c>
      <c r="W50">
        <v>0</v>
      </c>
      <c r="X50">
        <v>2</v>
      </c>
      <c r="Z50">
        <v>0</v>
      </c>
      <c r="AA50">
        <v>9</v>
      </c>
      <c r="AB50">
        <v>3</v>
      </c>
      <c r="AC50">
        <v>0</v>
      </c>
      <c r="AD50">
        <v>10</v>
      </c>
      <c r="AE50">
        <v>0</v>
      </c>
      <c r="AF50">
        <v>0</v>
      </c>
      <c r="AG50">
        <v>2</v>
      </c>
      <c r="AH50">
        <v>1</v>
      </c>
      <c r="AI50" t="s">
        <v>150</v>
      </c>
      <c r="AJ50">
        <v>38.852741999999999</v>
      </c>
      <c r="AK50" t="s">
        <v>151</v>
      </c>
      <c r="AL50">
        <v>-94.736953</v>
      </c>
      <c r="AM50">
        <v>25</v>
      </c>
      <c r="AN50">
        <v>875</v>
      </c>
      <c r="AO50" t="s">
        <v>124</v>
      </c>
      <c r="AP50">
        <v>10</v>
      </c>
      <c r="AQ50">
        <v>58</v>
      </c>
      <c r="AR50">
        <v>256</v>
      </c>
      <c r="AZ50">
        <v>1770</v>
      </c>
      <c r="BA50">
        <v>1</v>
      </c>
      <c r="BB50" t="str">
        <f t="shared" si="4"/>
        <v xml:space="preserve">N2445F  </v>
      </c>
      <c r="BC50">
        <v>1</v>
      </c>
      <c r="BE50">
        <v>0</v>
      </c>
      <c r="BF50">
        <v>0</v>
      </c>
      <c r="BG50">
        <v>0</v>
      </c>
      <c r="BH50">
        <v>1175</v>
      </c>
      <c r="BI50">
        <v>1</v>
      </c>
      <c r="BJ50">
        <v>1</v>
      </c>
      <c r="BK50">
        <v>1</v>
      </c>
      <c r="BL50">
        <v>0</v>
      </c>
      <c r="BO50">
        <v>0</v>
      </c>
      <c r="BP50">
        <v>0</v>
      </c>
      <c r="BW50" t="str">
        <f>"16:20:25.756"</f>
        <v>16:20:25.756</v>
      </c>
      <c r="BZ50">
        <v>0</v>
      </c>
      <c r="CB50">
        <v>228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2</v>
      </c>
      <c r="CL50">
        <v>0</v>
      </c>
      <c r="CM50">
        <v>2</v>
      </c>
      <c r="CN50">
        <v>0</v>
      </c>
      <c r="CO50">
        <v>7</v>
      </c>
      <c r="CP50" t="s">
        <v>118</v>
      </c>
      <c r="CQ50">
        <v>367</v>
      </c>
      <c r="CR50">
        <v>0</v>
      </c>
      <c r="CW50">
        <v>431270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1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>"02/13/2022 16:20:25.961"</f>
        <v>02/13/2022 16:20:25.961</v>
      </c>
      <c r="C51" t="str">
        <f t="shared" si="5"/>
        <v>FFDFD7C0</v>
      </c>
      <c r="D51" t="s">
        <v>119</v>
      </c>
      <c r="E51">
        <v>6</v>
      </c>
      <c r="H51">
        <v>165</v>
      </c>
      <c r="I51" t="s">
        <v>114</v>
      </c>
      <c r="J51" t="s">
        <v>120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"16:20:25.750"</f>
        <v>16:20:25.750</v>
      </c>
      <c r="T51" t="str">
        <f>"16:20:25.250"</f>
        <v>16:20:25.250</v>
      </c>
      <c r="U51" t="str">
        <f t="shared" si="3"/>
        <v>A241E8</v>
      </c>
      <c r="V51">
        <v>0</v>
      </c>
      <c r="W51">
        <v>0</v>
      </c>
      <c r="X51">
        <v>2</v>
      </c>
      <c r="Z51">
        <v>0</v>
      </c>
      <c r="AA51">
        <v>9</v>
      </c>
      <c r="AB51">
        <v>3</v>
      </c>
      <c r="AC51">
        <v>0</v>
      </c>
      <c r="AD51">
        <v>10</v>
      </c>
      <c r="AE51">
        <v>0</v>
      </c>
      <c r="AF51">
        <v>0</v>
      </c>
      <c r="AG51">
        <v>2</v>
      </c>
      <c r="AH51">
        <v>1</v>
      </c>
      <c r="AI51" t="s">
        <v>150</v>
      </c>
      <c r="AJ51">
        <v>38.852741999999999</v>
      </c>
      <c r="AK51" t="s">
        <v>151</v>
      </c>
      <c r="AL51">
        <v>-94.736953</v>
      </c>
      <c r="AM51">
        <v>25</v>
      </c>
      <c r="AN51">
        <v>875</v>
      </c>
      <c r="AO51" t="s">
        <v>124</v>
      </c>
      <c r="AP51">
        <v>10</v>
      </c>
      <c r="AQ51">
        <v>58</v>
      </c>
      <c r="AR51">
        <v>256</v>
      </c>
      <c r="AZ51">
        <v>1770</v>
      </c>
      <c r="BA51">
        <v>1</v>
      </c>
      <c r="BB51" t="str">
        <f t="shared" si="4"/>
        <v xml:space="preserve">N2445F  </v>
      </c>
      <c r="BC51">
        <v>1</v>
      </c>
      <c r="BE51">
        <v>0</v>
      </c>
      <c r="BF51">
        <v>0</v>
      </c>
      <c r="BG51">
        <v>0</v>
      </c>
      <c r="BH51">
        <v>1175</v>
      </c>
      <c r="BI51">
        <v>1</v>
      </c>
      <c r="BJ51">
        <v>1</v>
      </c>
      <c r="BK51">
        <v>1</v>
      </c>
      <c r="BL51">
        <v>0</v>
      </c>
      <c r="BO51">
        <v>0</v>
      </c>
      <c r="BP51">
        <v>0</v>
      </c>
      <c r="BW51" t="str">
        <f>"16:20:25.756"</f>
        <v>16:20:25.756</v>
      </c>
      <c r="BZ51">
        <v>0</v>
      </c>
      <c r="CB51">
        <v>228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2</v>
      </c>
      <c r="CL51">
        <v>0</v>
      </c>
      <c r="CM51">
        <v>2</v>
      </c>
      <c r="CN51">
        <v>0</v>
      </c>
      <c r="CO51">
        <v>7</v>
      </c>
      <c r="CP51" t="s">
        <v>118</v>
      </c>
      <c r="CQ51">
        <v>367</v>
      </c>
      <c r="CR51">
        <v>0</v>
      </c>
      <c r="CW51">
        <v>431270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1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>"02/13/2022 16:20:25.977"</f>
        <v>02/13/2022 16:20:25.977</v>
      </c>
      <c r="C52" t="str">
        <f t="shared" si="5"/>
        <v>FFDFD7C0</v>
      </c>
      <c r="D52" t="s">
        <v>113</v>
      </c>
      <c r="E52">
        <v>5</v>
      </c>
      <c r="H52">
        <v>20</v>
      </c>
      <c r="I52" t="s">
        <v>114</v>
      </c>
      <c r="J52" t="s">
        <v>115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"16:20:25.750"</f>
        <v>16:20:25.750</v>
      </c>
      <c r="T52" t="str">
        <f>"16:20:25.250"</f>
        <v>16:20:25.250</v>
      </c>
      <c r="U52" t="str">
        <f t="shared" si="3"/>
        <v>A241E8</v>
      </c>
      <c r="V52">
        <v>0</v>
      </c>
      <c r="W52">
        <v>0</v>
      </c>
      <c r="X52">
        <v>2</v>
      </c>
      <c r="Z52">
        <v>0</v>
      </c>
      <c r="AA52">
        <v>9</v>
      </c>
      <c r="AB52">
        <v>3</v>
      </c>
      <c r="AC52">
        <v>0</v>
      </c>
      <c r="AD52">
        <v>10</v>
      </c>
      <c r="AE52">
        <v>0</v>
      </c>
      <c r="AF52">
        <v>0</v>
      </c>
      <c r="AG52">
        <v>2</v>
      </c>
      <c r="AH52">
        <v>1</v>
      </c>
      <c r="AI52" t="s">
        <v>150</v>
      </c>
      <c r="AJ52">
        <v>38.852741999999999</v>
      </c>
      <c r="AK52" t="s">
        <v>151</v>
      </c>
      <c r="AL52">
        <v>-94.736953</v>
      </c>
      <c r="AM52">
        <v>25</v>
      </c>
      <c r="AN52">
        <v>875</v>
      </c>
      <c r="AO52" t="s">
        <v>124</v>
      </c>
      <c r="AP52">
        <v>10</v>
      </c>
      <c r="AQ52">
        <v>58</v>
      </c>
      <c r="AR52">
        <v>256</v>
      </c>
      <c r="AZ52">
        <v>1770</v>
      </c>
      <c r="BA52">
        <v>1</v>
      </c>
      <c r="BB52" t="str">
        <f t="shared" si="4"/>
        <v xml:space="preserve">N2445F  </v>
      </c>
      <c r="BC52">
        <v>1</v>
      </c>
      <c r="BE52">
        <v>0</v>
      </c>
      <c r="BF52">
        <v>0</v>
      </c>
      <c r="BG52">
        <v>0</v>
      </c>
      <c r="BH52">
        <v>1175</v>
      </c>
      <c r="BI52">
        <v>1</v>
      </c>
      <c r="BJ52">
        <v>1</v>
      </c>
      <c r="BK52">
        <v>1</v>
      </c>
      <c r="BL52">
        <v>0</v>
      </c>
      <c r="BO52">
        <v>0</v>
      </c>
      <c r="BP52">
        <v>0</v>
      </c>
      <c r="BW52" t="str">
        <f>"16:20:25.756"</f>
        <v>16:20:25.756</v>
      </c>
      <c r="BZ52">
        <v>0</v>
      </c>
      <c r="CB52">
        <v>228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2</v>
      </c>
      <c r="CL52">
        <v>0</v>
      </c>
      <c r="CM52">
        <v>2</v>
      </c>
      <c r="CN52">
        <v>0</v>
      </c>
      <c r="CO52">
        <v>7</v>
      </c>
      <c r="CP52" t="s">
        <v>118</v>
      </c>
      <c r="CQ52">
        <v>367</v>
      </c>
      <c r="CR52">
        <v>0</v>
      </c>
      <c r="CW52">
        <v>431270</v>
      </c>
      <c r="CY52">
        <v>0</v>
      </c>
      <c r="CZ52">
        <v>0</v>
      </c>
      <c r="DA52">
        <v>1</v>
      </c>
      <c r="DB52">
        <v>0</v>
      </c>
      <c r="DC52">
        <v>0</v>
      </c>
      <c r="DD52">
        <v>1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>"02/13/2022 16:20:26.946"</f>
        <v>02/13/2022 16:20:26.946</v>
      </c>
      <c r="C53" t="str">
        <f t="shared" si="5"/>
        <v>FFDFD7C0</v>
      </c>
      <c r="D53" t="s">
        <v>119</v>
      </c>
      <c r="E53">
        <v>6</v>
      </c>
      <c r="H53">
        <v>165</v>
      </c>
      <c r="I53" t="s">
        <v>114</v>
      </c>
      <c r="J53" t="s">
        <v>120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"16:20:26.711"</f>
        <v>16:20:26.711</v>
      </c>
      <c r="T53" t="str">
        <f>"16:20:26.211"</f>
        <v>16:20:26.211</v>
      </c>
      <c r="U53" t="str">
        <f t="shared" si="3"/>
        <v>A241E8</v>
      </c>
      <c r="V53">
        <v>0</v>
      </c>
      <c r="W53">
        <v>0</v>
      </c>
      <c r="X53">
        <v>2</v>
      </c>
      <c r="Z53">
        <v>0</v>
      </c>
      <c r="AA53">
        <v>9</v>
      </c>
      <c r="AB53">
        <v>3</v>
      </c>
      <c r="AC53">
        <v>0</v>
      </c>
      <c r="AD53">
        <v>10</v>
      </c>
      <c r="AE53">
        <v>0</v>
      </c>
      <c r="AF53">
        <v>0</v>
      </c>
      <c r="AG53">
        <v>2</v>
      </c>
      <c r="AH53">
        <v>1</v>
      </c>
      <c r="AI53" t="s">
        <v>152</v>
      </c>
      <c r="AJ53">
        <v>38.853020999999998</v>
      </c>
      <c r="AK53" t="s">
        <v>153</v>
      </c>
      <c r="AL53">
        <v>-94.736887999999993</v>
      </c>
      <c r="AM53">
        <v>25</v>
      </c>
      <c r="AN53">
        <v>875</v>
      </c>
      <c r="AO53" t="s">
        <v>124</v>
      </c>
      <c r="AP53">
        <v>8</v>
      </c>
      <c r="AQ53">
        <v>56</v>
      </c>
      <c r="AR53">
        <v>256</v>
      </c>
      <c r="AZ53">
        <v>1770</v>
      </c>
      <c r="BA53">
        <v>1</v>
      </c>
      <c r="BB53" t="str">
        <f t="shared" si="4"/>
        <v xml:space="preserve">N2445F  </v>
      </c>
      <c r="BC53">
        <v>1</v>
      </c>
      <c r="BE53">
        <v>0</v>
      </c>
      <c r="BF53">
        <v>0</v>
      </c>
      <c r="BG53">
        <v>0</v>
      </c>
      <c r="BH53">
        <v>1175</v>
      </c>
      <c r="BI53">
        <v>1</v>
      </c>
      <c r="BJ53">
        <v>1</v>
      </c>
      <c r="BK53">
        <v>1</v>
      </c>
      <c r="BL53">
        <v>0</v>
      </c>
      <c r="BO53">
        <v>0</v>
      </c>
      <c r="BP53">
        <v>0</v>
      </c>
      <c r="BW53" t="str">
        <f>"16:20:26.718"</f>
        <v>16:20:26.718</v>
      </c>
      <c r="BZ53">
        <v>0</v>
      </c>
      <c r="CB53">
        <v>228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2</v>
      </c>
      <c r="CL53">
        <v>0</v>
      </c>
      <c r="CM53">
        <v>2</v>
      </c>
      <c r="CN53">
        <v>0</v>
      </c>
      <c r="CO53">
        <v>7</v>
      </c>
      <c r="CP53" t="s">
        <v>118</v>
      </c>
      <c r="CQ53">
        <v>367</v>
      </c>
      <c r="CR53">
        <v>0</v>
      </c>
      <c r="CW53">
        <v>432086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1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>"02/13/2022 16:20:26.946"</f>
        <v>02/13/2022 16:20:26.946</v>
      </c>
      <c r="C54" t="str">
        <f t="shared" si="5"/>
        <v>FFDFD7C0</v>
      </c>
      <c r="D54" t="s">
        <v>121</v>
      </c>
      <c r="E54">
        <v>13</v>
      </c>
      <c r="F54">
        <v>1013</v>
      </c>
      <c r="G54" t="s">
        <v>114</v>
      </c>
      <c r="J54" t="s">
        <v>122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"16:20:26.711"</f>
        <v>16:20:26.711</v>
      </c>
      <c r="T54" t="str">
        <f>"16:20:26.211"</f>
        <v>16:20:26.211</v>
      </c>
      <c r="U54" t="str">
        <f t="shared" si="3"/>
        <v>A241E8</v>
      </c>
      <c r="V54">
        <v>0</v>
      </c>
      <c r="W54">
        <v>0</v>
      </c>
      <c r="X54">
        <v>2</v>
      </c>
      <c r="Z54">
        <v>0</v>
      </c>
      <c r="AA54">
        <v>9</v>
      </c>
      <c r="AB54">
        <v>3</v>
      </c>
      <c r="AC54">
        <v>0</v>
      </c>
      <c r="AD54">
        <v>10</v>
      </c>
      <c r="AE54">
        <v>0</v>
      </c>
      <c r="AF54">
        <v>0</v>
      </c>
      <c r="AG54">
        <v>2</v>
      </c>
      <c r="AH54">
        <v>1</v>
      </c>
      <c r="AI54" t="s">
        <v>152</v>
      </c>
      <c r="AJ54">
        <v>38.853020999999998</v>
      </c>
      <c r="AK54" t="s">
        <v>153</v>
      </c>
      <c r="AL54">
        <v>-94.736887999999993</v>
      </c>
      <c r="AM54">
        <v>25</v>
      </c>
      <c r="AN54">
        <v>875</v>
      </c>
      <c r="AO54" t="s">
        <v>124</v>
      </c>
      <c r="AP54">
        <v>8</v>
      </c>
      <c r="AQ54">
        <v>56</v>
      </c>
      <c r="AR54">
        <v>256</v>
      </c>
      <c r="AZ54">
        <v>1770</v>
      </c>
      <c r="BA54">
        <v>1</v>
      </c>
      <c r="BB54" t="str">
        <f t="shared" si="4"/>
        <v xml:space="preserve">N2445F  </v>
      </c>
      <c r="BC54">
        <v>1</v>
      </c>
      <c r="BE54">
        <v>0</v>
      </c>
      <c r="BF54">
        <v>0</v>
      </c>
      <c r="BG54">
        <v>0</v>
      </c>
      <c r="BH54">
        <v>1175</v>
      </c>
      <c r="BI54">
        <v>1</v>
      </c>
      <c r="BJ54">
        <v>1</v>
      </c>
      <c r="BK54">
        <v>1</v>
      </c>
      <c r="BL54">
        <v>0</v>
      </c>
      <c r="BO54">
        <v>0</v>
      </c>
      <c r="BP54">
        <v>0</v>
      </c>
      <c r="BW54" t="str">
        <f>"16:20:26.718"</f>
        <v>16:20:26.718</v>
      </c>
      <c r="BZ54">
        <v>0</v>
      </c>
      <c r="CB54">
        <v>228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2</v>
      </c>
      <c r="CL54">
        <v>0</v>
      </c>
      <c r="CM54">
        <v>2</v>
      </c>
      <c r="CN54">
        <v>0</v>
      </c>
      <c r="CO54">
        <v>7</v>
      </c>
      <c r="CP54" t="s">
        <v>118</v>
      </c>
      <c r="CQ54">
        <v>367</v>
      </c>
      <c r="CR54">
        <v>0</v>
      </c>
      <c r="CW54">
        <v>432086</v>
      </c>
      <c r="CY54">
        <v>0</v>
      </c>
      <c r="CZ54">
        <v>0</v>
      </c>
      <c r="DA54">
        <v>1</v>
      </c>
      <c r="DB54">
        <v>0</v>
      </c>
      <c r="DC54">
        <v>0</v>
      </c>
      <c r="DD54">
        <v>1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>"02/13/2022 16:20:26.993"</f>
        <v>02/13/2022 16:20:26.993</v>
      </c>
      <c r="C55" t="str">
        <f t="shared" si="5"/>
        <v>FFDFD7C0</v>
      </c>
      <c r="D55" t="s">
        <v>113</v>
      </c>
      <c r="E55">
        <v>5</v>
      </c>
      <c r="H55">
        <v>20</v>
      </c>
      <c r="I55" t="s">
        <v>114</v>
      </c>
      <c r="J55" t="s">
        <v>115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"16:20:26.711"</f>
        <v>16:20:26.711</v>
      </c>
      <c r="T55" t="str">
        <f>"16:20:26.211"</f>
        <v>16:20:26.211</v>
      </c>
      <c r="U55" t="str">
        <f t="shared" si="3"/>
        <v>A241E8</v>
      </c>
      <c r="V55">
        <v>0</v>
      </c>
      <c r="W55">
        <v>0</v>
      </c>
      <c r="X55">
        <v>2</v>
      </c>
      <c r="Z55">
        <v>0</v>
      </c>
      <c r="AA55">
        <v>9</v>
      </c>
      <c r="AB55">
        <v>3</v>
      </c>
      <c r="AC55">
        <v>0</v>
      </c>
      <c r="AD55">
        <v>10</v>
      </c>
      <c r="AE55">
        <v>0</v>
      </c>
      <c r="AF55">
        <v>0</v>
      </c>
      <c r="AG55">
        <v>2</v>
      </c>
      <c r="AH55">
        <v>1</v>
      </c>
      <c r="AI55" t="s">
        <v>152</v>
      </c>
      <c r="AJ55">
        <v>38.853020999999998</v>
      </c>
      <c r="AK55" t="s">
        <v>153</v>
      </c>
      <c r="AL55">
        <v>-94.736887999999993</v>
      </c>
      <c r="AM55">
        <v>25</v>
      </c>
      <c r="AN55">
        <v>875</v>
      </c>
      <c r="AO55" t="s">
        <v>124</v>
      </c>
      <c r="AP55">
        <v>8</v>
      </c>
      <c r="AQ55">
        <v>56</v>
      </c>
      <c r="AR55">
        <v>256</v>
      </c>
      <c r="AZ55">
        <v>1770</v>
      </c>
      <c r="BA55">
        <v>1</v>
      </c>
      <c r="BB55" t="str">
        <f t="shared" si="4"/>
        <v xml:space="preserve">N2445F  </v>
      </c>
      <c r="BC55">
        <v>1</v>
      </c>
      <c r="BE55">
        <v>0</v>
      </c>
      <c r="BF55">
        <v>0</v>
      </c>
      <c r="BG55">
        <v>0</v>
      </c>
      <c r="BH55">
        <v>1175</v>
      </c>
      <c r="BI55">
        <v>1</v>
      </c>
      <c r="BJ55">
        <v>1</v>
      </c>
      <c r="BK55">
        <v>1</v>
      </c>
      <c r="BL55">
        <v>0</v>
      </c>
      <c r="BO55">
        <v>0</v>
      </c>
      <c r="BP55">
        <v>0</v>
      </c>
      <c r="BW55" t="str">
        <f>"16:20:26.718"</f>
        <v>16:20:26.718</v>
      </c>
      <c r="BZ55">
        <v>0</v>
      </c>
      <c r="CB55">
        <v>228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2</v>
      </c>
      <c r="CL55">
        <v>0</v>
      </c>
      <c r="CM55">
        <v>2</v>
      </c>
      <c r="CN55">
        <v>0</v>
      </c>
      <c r="CO55">
        <v>7</v>
      </c>
      <c r="CP55" t="s">
        <v>118</v>
      </c>
      <c r="CQ55">
        <v>367</v>
      </c>
      <c r="CR55">
        <v>0</v>
      </c>
      <c r="CW55">
        <v>432086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1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>"02/13/2022 16:20:28.071"</f>
        <v>02/13/2022 16:20:28.071</v>
      </c>
      <c r="C56" t="str">
        <f t="shared" si="5"/>
        <v>FFDFD7C0</v>
      </c>
      <c r="D56" t="s">
        <v>113</v>
      </c>
      <c r="E56">
        <v>5</v>
      </c>
      <c r="H56">
        <v>20</v>
      </c>
      <c r="I56" t="s">
        <v>114</v>
      </c>
      <c r="J56" t="s">
        <v>115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"16:20:27.789"</f>
        <v>16:20:27.789</v>
      </c>
      <c r="T56" t="str">
        <f>"16:20:27.289"</f>
        <v>16:20:27.289</v>
      </c>
      <c r="U56" t="str">
        <f t="shared" si="3"/>
        <v>A241E8</v>
      </c>
      <c r="V56">
        <v>0</v>
      </c>
      <c r="W56">
        <v>0</v>
      </c>
      <c r="X56">
        <v>2</v>
      </c>
      <c r="Z56">
        <v>0</v>
      </c>
      <c r="AA56">
        <v>9</v>
      </c>
      <c r="AB56">
        <v>3</v>
      </c>
      <c r="AC56">
        <v>0</v>
      </c>
      <c r="AD56">
        <v>10</v>
      </c>
      <c r="AE56">
        <v>0</v>
      </c>
      <c r="AF56">
        <v>0</v>
      </c>
      <c r="AG56">
        <v>2</v>
      </c>
      <c r="AH56">
        <v>1</v>
      </c>
      <c r="AI56" t="s">
        <v>154</v>
      </c>
      <c r="AJ56">
        <v>38.853234999999998</v>
      </c>
      <c r="AK56" t="s">
        <v>153</v>
      </c>
      <c r="AL56">
        <v>-94.736887999999993</v>
      </c>
      <c r="AM56">
        <v>25</v>
      </c>
      <c r="AN56">
        <v>900</v>
      </c>
      <c r="AO56" t="s">
        <v>124</v>
      </c>
      <c r="AP56">
        <v>3</v>
      </c>
      <c r="AQ56">
        <v>52</v>
      </c>
      <c r="AR56">
        <v>320</v>
      </c>
      <c r="AZ56">
        <v>1770</v>
      </c>
      <c r="BA56">
        <v>1</v>
      </c>
      <c r="BB56" t="str">
        <f t="shared" si="4"/>
        <v xml:space="preserve">N2445F  </v>
      </c>
      <c r="BC56">
        <v>1</v>
      </c>
      <c r="BE56">
        <v>0</v>
      </c>
      <c r="BF56">
        <v>0</v>
      </c>
      <c r="BG56">
        <v>0</v>
      </c>
      <c r="BH56">
        <v>1175</v>
      </c>
      <c r="BI56">
        <v>1</v>
      </c>
      <c r="BJ56">
        <v>1</v>
      </c>
      <c r="BK56">
        <v>1</v>
      </c>
      <c r="BL56">
        <v>0</v>
      </c>
      <c r="BO56">
        <v>0</v>
      </c>
      <c r="BP56">
        <v>0</v>
      </c>
      <c r="BW56" t="str">
        <f>"16:20:27.794"</f>
        <v>16:20:27.794</v>
      </c>
      <c r="BZ56">
        <v>0</v>
      </c>
      <c r="CB56">
        <v>228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7</v>
      </c>
      <c r="CP56" t="s">
        <v>118</v>
      </c>
      <c r="CQ56">
        <v>367</v>
      </c>
      <c r="CR56">
        <v>0</v>
      </c>
      <c r="CW56">
        <v>432923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1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>"02/13/2022 16:20:28.071"</f>
        <v>02/13/2022 16:20:28.071</v>
      </c>
      <c r="C57" t="str">
        <f t="shared" si="5"/>
        <v>FFDFD7C0</v>
      </c>
      <c r="D57" t="s">
        <v>121</v>
      </c>
      <c r="E57">
        <v>13</v>
      </c>
      <c r="F57">
        <v>1013</v>
      </c>
      <c r="G57" t="s">
        <v>114</v>
      </c>
      <c r="J57" t="s">
        <v>122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"16:20:27.789"</f>
        <v>16:20:27.789</v>
      </c>
      <c r="T57" t="str">
        <f>"16:20:27.289"</f>
        <v>16:20:27.289</v>
      </c>
      <c r="U57" t="str">
        <f t="shared" si="3"/>
        <v>A241E8</v>
      </c>
      <c r="V57">
        <v>0</v>
      </c>
      <c r="W57">
        <v>0</v>
      </c>
      <c r="X57">
        <v>2</v>
      </c>
      <c r="Z57">
        <v>0</v>
      </c>
      <c r="AA57">
        <v>9</v>
      </c>
      <c r="AB57">
        <v>3</v>
      </c>
      <c r="AC57">
        <v>0</v>
      </c>
      <c r="AD57">
        <v>10</v>
      </c>
      <c r="AE57">
        <v>0</v>
      </c>
      <c r="AF57">
        <v>0</v>
      </c>
      <c r="AG57">
        <v>2</v>
      </c>
      <c r="AH57">
        <v>1</v>
      </c>
      <c r="AI57" t="s">
        <v>154</v>
      </c>
      <c r="AJ57">
        <v>38.853234999999998</v>
      </c>
      <c r="AK57" t="s">
        <v>153</v>
      </c>
      <c r="AL57">
        <v>-94.736887999999993</v>
      </c>
      <c r="AM57">
        <v>25</v>
      </c>
      <c r="AN57">
        <v>900</v>
      </c>
      <c r="AO57" t="s">
        <v>124</v>
      </c>
      <c r="AP57">
        <v>3</v>
      </c>
      <c r="AQ57">
        <v>52</v>
      </c>
      <c r="AR57">
        <v>320</v>
      </c>
      <c r="AZ57">
        <v>1770</v>
      </c>
      <c r="BA57">
        <v>1</v>
      </c>
      <c r="BB57" t="str">
        <f t="shared" si="4"/>
        <v xml:space="preserve">N2445F  </v>
      </c>
      <c r="BC57">
        <v>1</v>
      </c>
      <c r="BE57">
        <v>0</v>
      </c>
      <c r="BF57">
        <v>0</v>
      </c>
      <c r="BG57">
        <v>0</v>
      </c>
      <c r="BH57">
        <v>1175</v>
      </c>
      <c r="BI57">
        <v>1</v>
      </c>
      <c r="BJ57">
        <v>1</v>
      </c>
      <c r="BK57">
        <v>1</v>
      </c>
      <c r="BL57">
        <v>0</v>
      </c>
      <c r="BO57">
        <v>0</v>
      </c>
      <c r="BP57">
        <v>0</v>
      </c>
      <c r="BW57" t="str">
        <f>"16:20:27.794"</f>
        <v>16:20:27.794</v>
      </c>
      <c r="BZ57">
        <v>0</v>
      </c>
      <c r="CB57">
        <v>228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2</v>
      </c>
      <c r="CL57">
        <v>0</v>
      </c>
      <c r="CM57">
        <v>2</v>
      </c>
      <c r="CN57">
        <v>0</v>
      </c>
      <c r="CO57">
        <v>7</v>
      </c>
      <c r="CP57" t="s">
        <v>118</v>
      </c>
      <c r="CQ57">
        <v>367</v>
      </c>
      <c r="CR57">
        <v>0</v>
      </c>
      <c r="CW57">
        <v>432923</v>
      </c>
      <c r="CY57">
        <v>0</v>
      </c>
      <c r="CZ57">
        <v>0</v>
      </c>
      <c r="DA57">
        <v>1</v>
      </c>
      <c r="DB57">
        <v>0</v>
      </c>
      <c r="DC57">
        <v>0</v>
      </c>
      <c r="DD57">
        <v>1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>"02/13/2022 16:20:28.071"</f>
        <v>02/13/2022 16:20:28.071</v>
      </c>
      <c r="C58" t="str">
        <f t="shared" si="5"/>
        <v>FFDFD7C0</v>
      </c>
      <c r="D58" t="s">
        <v>119</v>
      </c>
      <c r="E58">
        <v>6</v>
      </c>
      <c r="H58">
        <v>165</v>
      </c>
      <c r="I58" t="s">
        <v>114</v>
      </c>
      <c r="J58" t="s">
        <v>120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"16:20:27.789"</f>
        <v>16:20:27.789</v>
      </c>
      <c r="T58" t="str">
        <f>"16:20:27.289"</f>
        <v>16:20:27.289</v>
      </c>
      <c r="U58" t="str">
        <f t="shared" si="3"/>
        <v>A241E8</v>
      </c>
      <c r="V58">
        <v>0</v>
      </c>
      <c r="W58">
        <v>0</v>
      </c>
      <c r="X58">
        <v>2</v>
      </c>
      <c r="Z58">
        <v>0</v>
      </c>
      <c r="AA58">
        <v>9</v>
      </c>
      <c r="AB58">
        <v>3</v>
      </c>
      <c r="AC58">
        <v>0</v>
      </c>
      <c r="AD58">
        <v>10</v>
      </c>
      <c r="AE58">
        <v>0</v>
      </c>
      <c r="AF58">
        <v>0</v>
      </c>
      <c r="AG58">
        <v>2</v>
      </c>
      <c r="AH58">
        <v>1</v>
      </c>
      <c r="AI58" t="s">
        <v>154</v>
      </c>
      <c r="AJ58">
        <v>38.853234999999998</v>
      </c>
      <c r="AK58" t="s">
        <v>153</v>
      </c>
      <c r="AL58">
        <v>-94.736887999999993</v>
      </c>
      <c r="AM58">
        <v>25</v>
      </c>
      <c r="AN58">
        <v>900</v>
      </c>
      <c r="AO58" t="s">
        <v>124</v>
      </c>
      <c r="AP58">
        <v>3</v>
      </c>
      <c r="AQ58">
        <v>52</v>
      </c>
      <c r="AR58">
        <v>320</v>
      </c>
      <c r="AZ58">
        <v>1770</v>
      </c>
      <c r="BA58">
        <v>1</v>
      </c>
      <c r="BB58" t="str">
        <f t="shared" si="4"/>
        <v xml:space="preserve">N2445F  </v>
      </c>
      <c r="BC58">
        <v>1</v>
      </c>
      <c r="BE58">
        <v>0</v>
      </c>
      <c r="BF58">
        <v>0</v>
      </c>
      <c r="BG58">
        <v>0</v>
      </c>
      <c r="BH58">
        <v>1175</v>
      </c>
      <c r="BI58">
        <v>1</v>
      </c>
      <c r="BJ58">
        <v>1</v>
      </c>
      <c r="BK58">
        <v>1</v>
      </c>
      <c r="BL58">
        <v>0</v>
      </c>
      <c r="BO58">
        <v>0</v>
      </c>
      <c r="BP58">
        <v>0</v>
      </c>
      <c r="BW58" t="str">
        <f>"16:20:27.794"</f>
        <v>16:20:27.794</v>
      </c>
      <c r="BZ58">
        <v>0</v>
      </c>
      <c r="CB58">
        <v>228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2</v>
      </c>
      <c r="CL58">
        <v>0</v>
      </c>
      <c r="CM58">
        <v>2</v>
      </c>
      <c r="CN58">
        <v>0</v>
      </c>
      <c r="CO58">
        <v>7</v>
      </c>
      <c r="CP58" t="s">
        <v>118</v>
      </c>
      <c r="CQ58">
        <v>367</v>
      </c>
      <c r="CR58">
        <v>0</v>
      </c>
      <c r="CW58">
        <v>432923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1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>"02/13/2022 16:20:28.963"</f>
        <v>02/13/2022 16:20:28.963</v>
      </c>
      <c r="C59" t="str">
        <f t="shared" si="5"/>
        <v>FFDFD7C0</v>
      </c>
      <c r="D59" t="s">
        <v>113</v>
      </c>
      <c r="E59">
        <v>5</v>
      </c>
      <c r="H59">
        <v>20</v>
      </c>
      <c r="I59" t="s">
        <v>114</v>
      </c>
      <c r="J59" t="s">
        <v>115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"16:20:28.719"</f>
        <v>16:20:28.719</v>
      </c>
      <c r="T59" t="str">
        <f>"16:20:28.319"</f>
        <v>16:20:28.319</v>
      </c>
      <c r="U59" t="str">
        <f t="shared" si="3"/>
        <v>A241E8</v>
      </c>
      <c r="V59">
        <v>0</v>
      </c>
      <c r="W59">
        <v>0</v>
      </c>
      <c r="X59">
        <v>2</v>
      </c>
      <c r="Z59">
        <v>0</v>
      </c>
      <c r="AA59">
        <v>9</v>
      </c>
      <c r="AB59">
        <v>3</v>
      </c>
      <c r="AC59">
        <v>0</v>
      </c>
      <c r="AD59">
        <v>10</v>
      </c>
      <c r="AE59">
        <v>0</v>
      </c>
      <c r="AF59">
        <v>0</v>
      </c>
      <c r="AG59">
        <v>2</v>
      </c>
      <c r="AH59">
        <v>1</v>
      </c>
      <c r="AI59" t="s">
        <v>155</v>
      </c>
      <c r="AJ59">
        <v>38.853470999999999</v>
      </c>
      <c r="AK59" t="s">
        <v>151</v>
      </c>
      <c r="AL59">
        <v>-94.736953</v>
      </c>
      <c r="AM59">
        <v>25</v>
      </c>
      <c r="AN59">
        <v>900</v>
      </c>
      <c r="AO59" t="s">
        <v>124</v>
      </c>
      <c r="AP59">
        <v>-3</v>
      </c>
      <c r="AQ59">
        <v>49</v>
      </c>
      <c r="AR59">
        <v>192</v>
      </c>
      <c r="AZ59">
        <v>1770</v>
      </c>
      <c r="BA59">
        <v>1</v>
      </c>
      <c r="BB59" t="str">
        <f t="shared" si="4"/>
        <v xml:space="preserve">N2445F  </v>
      </c>
      <c r="BC59">
        <v>1</v>
      </c>
      <c r="BE59">
        <v>0</v>
      </c>
      <c r="BF59">
        <v>0</v>
      </c>
      <c r="BG59">
        <v>0</v>
      </c>
      <c r="BH59">
        <v>1175</v>
      </c>
      <c r="BI59">
        <v>1</v>
      </c>
      <c r="BJ59">
        <v>1</v>
      </c>
      <c r="BK59">
        <v>1</v>
      </c>
      <c r="BL59">
        <v>0</v>
      </c>
      <c r="BO59">
        <v>0</v>
      </c>
      <c r="BP59">
        <v>0</v>
      </c>
      <c r="BW59" t="str">
        <f>"16:20:28.723"</f>
        <v>16:20:28.723</v>
      </c>
      <c r="BZ59">
        <v>0</v>
      </c>
      <c r="CB59">
        <v>228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2</v>
      </c>
      <c r="CL59">
        <v>0</v>
      </c>
      <c r="CM59">
        <v>2</v>
      </c>
      <c r="CN59">
        <v>0</v>
      </c>
      <c r="CO59">
        <v>7</v>
      </c>
      <c r="CP59" t="s">
        <v>118</v>
      </c>
      <c r="CQ59">
        <v>367</v>
      </c>
      <c r="CR59">
        <v>0</v>
      </c>
      <c r="CW59">
        <v>433564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1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>"02/13/2022 16:20:28.963"</f>
        <v>02/13/2022 16:20:28.963</v>
      </c>
      <c r="C60" t="str">
        <f t="shared" si="5"/>
        <v>FFDFD7C0</v>
      </c>
      <c r="D60" t="s">
        <v>121</v>
      </c>
      <c r="E60">
        <v>13</v>
      </c>
      <c r="F60">
        <v>1013</v>
      </c>
      <c r="G60" t="s">
        <v>114</v>
      </c>
      <c r="J60" t="s">
        <v>122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"16:20:28.719"</f>
        <v>16:20:28.719</v>
      </c>
      <c r="T60" t="str">
        <f>"16:20:28.319"</f>
        <v>16:20:28.319</v>
      </c>
      <c r="U60" t="str">
        <f t="shared" si="3"/>
        <v>A241E8</v>
      </c>
      <c r="V60">
        <v>0</v>
      </c>
      <c r="W60">
        <v>0</v>
      </c>
      <c r="X60">
        <v>2</v>
      </c>
      <c r="Z60">
        <v>0</v>
      </c>
      <c r="AA60">
        <v>9</v>
      </c>
      <c r="AB60">
        <v>3</v>
      </c>
      <c r="AC60">
        <v>0</v>
      </c>
      <c r="AD60">
        <v>10</v>
      </c>
      <c r="AE60">
        <v>0</v>
      </c>
      <c r="AF60">
        <v>0</v>
      </c>
      <c r="AG60">
        <v>2</v>
      </c>
      <c r="AH60">
        <v>1</v>
      </c>
      <c r="AI60" t="s">
        <v>155</v>
      </c>
      <c r="AJ60">
        <v>38.853470999999999</v>
      </c>
      <c r="AK60" t="s">
        <v>151</v>
      </c>
      <c r="AL60">
        <v>-94.736953</v>
      </c>
      <c r="AM60">
        <v>25</v>
      </c>
      <c r="AN60">
        <v>900</v>
      </c>
      <c r="AO60" t="s">
        <v>124</v>
      </c>
      <c r="AP60">
        <v>-3</v>
      </c>
      <c r="AQ60">
        <v>49</v>
      </c>
      <c r="AR60">
        <v>192</v>
      </c>
      <c r="AZ60">
        <v>1770</v>
      </c>
      <c r="BA60">
        <v>1</v>
      </c>
      <c r="BB60" t="str">
        <f t="shared" si="4"/>
        <v xml:space="preserve">N2445F  </v>
      </c>
      <c r="BC60">
        <v>1</v>
      </c>
      <c r="BE60">
        <v>0</v>
      </c>
      <c r="BF60">
        <v>0</v>
      </c>
      <c r="BG60">
        <v>0</v>
      </c>
      <c r="BH60">
        <v>1175</v>
      </c>
      <c r="BI60">
        <v>1</v>
      </c>
      <c r="BJ60">
        <v>1</v>
      </c>
      <c r="BK60">
        <v>1</v>
      </c>
      <c r="BL60">
        <v>0</v>
      </c>
      <c r="BO60">
        <v>0</v>
      </c>
      <c r="BP60">
        <v>0</v>
      </c>
      <c r="BW60" t="str">
        <f>"16:20:28.723"</f>
        <v>16:20:28.723</v>
      </c>
      <c r="BZ60">
        <v>0</v>
      </c>
      <c r="CB60">
        <v>228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2</v>
      </c>
      <c r="CL60">
        <v>0</v>
      </c>
      <c r="CM60">
        <v>2</v>
      </c>
      <c r="CN60">
        <v>0</v>
      </c>
      <c r="CO60">
        <v>7</v>
      </c>
      <c r="CP60" t="s">
        <v>118</v>
      </c>
      <c r="CQ60">
        <v>367</v>
      </c>
      <c r="CR60">
        <v>0</v>
      </c>
      <c r="CW60">
        <v>433564</v>
      </c>
      <c r="CY60">
        <v>0</v>
      </c>
      <c r="CZ60">
        <v>0</v>
      </c>
      <c r="DA60">
        <v>1</v>
      </c>
      <c r="DB60">
        <v>0</v>
      </c>
      <c r="DC60">
        <v>0</v>
      </c>
      <c r="DD60">
        <v>1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>"02/13/2022 16:20:28.978"</f>
        <v>02/13/2022 16:20:28.978</v>
      </c>
      <c r="C61" t="str">
        <f t="shared" si="5"/>
        <v>FFDFD7C0</v>
      </c>
      <c r="D61" t="s">
        <v>119</v>
      </c>
      <c r="E61">
        <v>6</v>
      </c>
      <c r="H61">
        <v>165</v>
      </c>
      <c r="I61" t="s">
        <v>114</v>
      </c>
      <c r="J61" t="s">
        <v>120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"16:20:28.719"</f>
        <v>16:20:28.719</v>
      </c>
      <c r="T61" t="str">
        <f>"16:20:28.319"</f>
        <v>16:20:28.319</v>
      </c>
      <c r="U61" t="str">
        <f t="shared" si="3"/>
        <v>A241E8</v>
      </c>
      <c r="V61">
        <v>0</v>
      </c>
      <c r="W61">
        <v>0</v>
      </c>
      <c r="X61">
        <v>2</v>
      </c>
      <c r="Z61">
        <v>0</v>
      </c>
      <c r="AA61">
        <v>9</v>
      </c>
      <c r="AB61">
        <v>3</v>
      </c>
      <c r="AC61">
        <v>0</v>
      </c>
      <c r="AD61">
        <v>10</v>
      </c>
      <c r="AE61">
        <v>0</v>
      </c>
      <c r="AF61">
        <v>0</v>
      </c>
      <c r="AG61">
        <v>2</v>
      </c>
      <c r="AH61">
        <v>1</v>
      </c>
      <c r="AI61" t="s">
        <v>155</v>
      </c>
      <c r="AJ61">
        <v>38.853470999999999</v>
      </c>
      <c r="AK61" t="s">
        <v>151</v>
      </c>
      <c r="AL61">
        <v>-94.736953</v>
      </c>
      <c r="AM61">
        <v>25</v>
      </c>
      <c r="AN61">
        <v>900</v>
      </c>
      <c r="AO61" t="s">
        <v>124</v>
      </c>
      <c r="AP61">
        <v>-3</v>
      </c>
      <c r="AQ61">
        <v>49</v>
      </c>
      <c r="AR61">
        <v>192</v>
      </c>
      <c r="AZ61">
        <v>1770</v>
      </c>
      <c r="BA61">
        <v>1</v>
      </c>
      <c r="BB61" t="str">
        <f t="shared" si="4"/>
        <v xml:space="preserve">N2445F  </v>
      </c>
      <c r="BC61">
        <v>1</v>
      </c>
      <c r="BE61">
        <v>0</v>
      </c>
      <c r="BF61">
        <v>0</v>
      </c>
      <c r="BG61">
        <v>0</v>
      </c>
      <c r="BH61">
        <v>1175</v>
      </c>
      <c r="BI61">
        <v>1</v>
      </c>
      <c r="BJ61">
        <v>1</v>
      </c>
      <c r="BK61">
        <v>1</v>
      </c>
      <c r="BL61">
        <v>0</v>
      </c>
      <c r="BO61">
        <v>0</v>
      </c>
      <c r="BP61">
        <v>0</v>
      </c>
      <c r="BW61" t="str">
        <f>"16:20:28.723"</f>
        <v>16:20:28.723</v>
      </c>
      <c r="BZ61">
        <v>0</v>
      </c>
      <c r="CB61">
        <v>228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2</v>
      </c>
      <c r="CL61">
        <v>0</v>
      </c>
      <c r="CM61">
        <v>2</v>
      </c>
      <c r="CN61">
        <v>0</v>
      </c>
      <c r="CO61">
        <v>7</v>
      </c>
      <c r="CP61" t="s">
        <v>118</v>
      </c>
      <c r="CQ61">
        <v>367</v>
      </c>
      <c r="CR61">
        <v>0</v>
      </c>
      <c r="CW61">
        <v>433564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1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>"02/13/2022 16:20:29.934"</f>
        <v>02/13/2022 16:20:29.934</v>
      </c>
      <c r="C62" t="str">
        <f t="shared" si="5"/>
        <v>FFDFD7C0</v>
      </c>
      <c r="D62" t="s">
        <v>121</v>
      </c>
      <c r="E62">
        <v>13</v>
      </c>
      <c r="F62">
        <v>1013</v>
      </c>
      <c r="G62" t="s">
        <v>114</v>
      </c>
      <c r="J62" t="s">
        <v>122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"16:20:29.688"</f>
        <v>16:20:29.688</v>
      </c>
      <c r="T62" t="str">
        <f>"16:20:29.288"</f>
        <v>16:20:29.288</v>
      </c>
      <c r="U62" t="str">
        <f t="shared" si="3"/>
        <v>A241E8</v>
      </c>
      <c r="V62">
        <v>0</v>
      </c>
      <c r="W62">
        <v>0</v>
      </c>
      <c r="X62">
        <v>2</v>
      </c>
      <c r="Z62">
        <v>0</v>
      </c>
      <c r="AA62">
        <v>9</v>
      </c>
      <c r="AB62">
        <v>3</v>
      </c>
      <c r="AC62">
        <v>0</v>
      </c>
      <c r="AD62">
        <v>10</v>
      </c>
      <c r="AE62">
        <v>0</v>
      </c>
      <c r="AF62">
        <v>0</v>
      </c>
      <c r="AG62">
        <v>2</v>
      </c>
      <c r="AH62">
        <v>1</v>
      </c>
      <c r="AI62" t="s">
        <v>156</v>
      </c>
      <c r="AJ62">
        <v>38.853664000000002</v>
      </c>
      <c r="AK62" t="s">
        <v>157</v>
      </c>
      <c r="AL62">
        <v>-94.736996000000005</v>
      </c>
      <c r="AM62">
        <v>25</v>
      </c>
      <c r="AN62">
        <v>875</v>
      </c>
      <c r="AO62" t="s">
        <v>124</v>
      </c>
      <c r="AP62">
        <v>-8</v>
      </c>
      <c r="AQ62">
        <v>46</v>
      </c>
      <c r="AR62">
        <v>64</v>
      </c>
      <c r="AZ62">
        <v>1770</v>
      </c>
      <c r="BA62">
        <v>1</v>
      </c>
      <c r="BB62" t="str">
        <f t="shared" si="4"/>
        <v xml:space="preserve">N2445F  </v>
      </c>
      <c r="BC62">
        <v>1</v>
      </c>
      <c r="BE62">
        <v>0</v>
      </c>
      <c r="BF62">
        <v>0</v>
      </c>
      <c r="BG62">
        <v>0</v>
      </c>
      <c r="BH62">
        <v>1175</v>
      </c>
      <c r="BI62">
        <v>1</v>
      </c>
      <c r="BJ62">
        <v>1</v>
      </c>
      <c r="BK62">
        <v>1</v>
      </c>
      <c r="BL62">
        <v>0</v>
      </c>
      <c r="BO62">
        <v>0</v>
      </c>
      <c r="BP62">
        <v>0</v>
      </c>
      <c r="BW62" t="str">
        <f>"16:20:29.693"</f>
        <v>16:20:29.693</v>
      </c>
      <c r="BZ62">
        <v>0</v>
      </c>
      <c r="CB62">
        <v>228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2</v>
      </c>
      <c r="CL62">
        <v>0</v>
      </c>
      <c r="CM62">
        <v>2</v>
      </c>
      <c r="CN62">
        <v>0</v>
      </c>
      <c r="CO62">
        <v>7</v>
      </c>
      <c r="CP62" t="s">
        <v>118</v>
      </c>
      <c r="CQ62">
        <v>367</v>
      </c>
      <c r="CR62">
        <v>0</v>
      </c>
      <c r="CW62">
        <v>434273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1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>"02/13/2022 16:20:29.934"</f>
        <v>02/13/2022 16:20:29.934</v>
      </c>
      <c r="C63" t="str">
        <f t="shared" si="5"/>
        <v>FFDFD7C0</v>
      </c>
      <c r="D63" t="s">
        <v>113</v>
      </c>
      <c r="E63">
        <v>5</v>
      </c>
      <c r="H63">
        <v>20</v>
      </c>
      <c r="I63" t="s">
        <v>114</v>
      </c>
      <c r="J63" t="s">
        <v>115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"16:20:29.688"</f>
        <v>16:20:29.688</v>
      </c>
      <c r="T63" t="str">
        <f>"16:20:29.288"</f>
        <v>16:20:29.288</v>
      </c>
      <c r="U63" t="str">
        <f t="shared" si="3"/>
        <v>A241E8</v>
      </c>
      <c r="V63">
        <v>0</v>
      </c>
      <c r="W63">
        <v>0</v>
      </c>
      <c r="X63">
        <v>2</v>
      </c>
      <c r="Z63">
        <v>0</v>
      </c>
      <c r="AA63">
        <v>9</v>
      </c>
      <c r="AB63">
        <v>3</v>
      </c>
      <c r="AC63">
        <v>0</v>
      </c>
      <c r="AD63">
        <v>10</v>
      </c>
      <c r="AE63">
        <v>0</v>
      </c>
      <c r="AF63">
        <v>0</v>
      </c>
      <c r="AG63">
        <v>2</v>
      </c>
      <c r="AH63">
        <v>1</v>
      </c>
      <c r="AI63" t="s">
        <v>156</v>
      </c>
      <c r="AJ63">
        <v>38.853664000000002</v>
      </c>
      <c r="AK63" t="s">
        <v>157</v>
      </c>
      <c r="AL63">
        <v>-94.736996000000005</v>
      </c>
      <c r="AM63">
        <v>25</v>
      </c>
      <c r="AN63">
        <v>875</v>
      </c>
      <c r="AO63" t="s">
        <v>124</v>
      </c>
      <c r="AP63">
        <v>-8</v>
      </c>
      <c r="AQ63">
        <v>46</v>
      </c>
      <c r="AR63">
        <v>64</v>
      </c>
      <c r="AZ63">
        <v>1770</v>
      </c>
      <c r="BA63">
        <v>1</v>
      </c>
      <c r="BB63" t="str">
        <f t="shared" si="4"/>
        <v xml:space="preserve">N2445F  </v>
      </c>
      <c r="BC63">
        <v>1</v>
      </c>
      <c r="BE63">
        <v>0</v>
      </c>
      <c r="BF63">
        <v>0</v>
      </c>
      <c r="BG63">
        <v>0</v>
      </c>
      <c r="BH63">
        <v>1175</v>
      </c>
      <c r="BI63">
        <v>1</v>
      </c>
      <c r="BJ63">
        <v>1</v>
      </c>
      <c r="BK63">
        <v>1</v>
      </c>
      <c r="BL63">
        <v>0</v>
      </c>
      <c r="BO63">
        <v>0</v>
      </c>
      <c r="BP63">
        <v>0</v>
      </c>
      <c r="BW63" t="str">
        <f>"16:20:29.693"</f>
        <v>16:20:29.693</v>
      </c>
      <c r="BZ63">
        <v>0</v>
      </c>
      <c r="CB63">
        <v>228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2</v>
      </c>
      <c r="CL63">
        <v>0</v>
      </c>
      <c r="CM63">
        <v>2</v>
      </c>
      <c r="CN63">
        <v>0</v>
      </c>
      <c r="CO63">
        <v>7</v>
      </c>
      <c r="CP63" t="s">
        <v>118</v>
      </c>
      <c r="CQ63">
        <v>367</v>
      </c>
      <c r="CR63">
        <v>0</v>
      </c>
      <c r="CW63">
        <v>434273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1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>"02/13/2022 16:20:29.934"</f>
        <v>02/13/2022 16:20:29.934</v>
      </c>
      <c r="C64" t="str">
        <f t="shared" si="5"/>
        <v>FFDFD7C0</v>
      </c>
      <c r="D64" t="s">
        <v>119</v>
      </c>
      <c r="E64">
        <v>6</v>
      </c>
      <c r="H64">
        <v>165</v>
      </c>
      <c r="I64" t="s">
        <v>114</v>
      </c>
      <c r="J64" t="s">
        <v>120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"16:20:29.688"</f>
        <v>16:20:29.688</v>
      </c>
      <c r="T64" t="str">
        <f>"16:20:29.288"</f>
        <v>16:20:29.288</v>
      </c>
      <c r="U64" t="str">
        <f t="shared" si="3"/>
        <v>A241E8</v>
      </c>
      <c r="V64">
        <v>0</v>
      </c>
      <c r="W64">
        <v>0</v>
      </c>
      <c r="X64">
        <v>2</v>
      </c>
      <c r="Z64">
        <v>0</v>
      </c>
      <c r="AA64">
        <v>9</v>
      </c>
      <c r="AB64">
        <v>3</v>
      </c>
      <c r="AC64">
        <v>0</v>
      </c>
      <c r="AD64">
        <v>10</v>
      </c>
      <c r="AE64">
        <v>0</v>
      </c>
      <c r="AF64">
        <v>0</v>
      </c>
      <c r="AG64">
        <v>2</v>
      </c>
      <c r="AH64">
        <v>1</v>
      </c>
      <c r="AI64" t="s">
        <v>156</v>
      </c>
      <c r="AJ64">
        <v>38.853664000000002</v>
      </c>
      <c r="AK64" t="s">
        <v>157</v>
      </c>
      <c r="AL64">
        <v>-94.736996000000005</v>
      </c>
      <c r="AM64">
        <v>25</v>
      </c>
      <c r="AN64">
        <v>875</v>
      </c>
      <c r="AO64" t="s">
        <v>124</v>
      </c>
      <c r="AP64">
        <v>-8</v>
      </c>
      <c r="AQ64">
        <v>46</v>
      </c>
      <c r="AR64">
        <v>64</v>
      </c>
      <c r="AZ64">
        <v>1770</v>
      </c>
      <c r="BA64">
        <v>1</v>
      </c>
      <c r="BB64" t="str">
        <f t="shared" si="4"/>
        <v xml:space="preserve">N2445F  </v>
      </c>
      <c r="BC64">
        <v>1</v>
      </c>
      <c r="BE64">
        <v>0</v>
      </c>
      <c r="BF64">
        <v>0</v>
      </c>
      <c r="BG64">
        <v>0</v>
      </c>
      <c r="BH64">
        <v>1175</v>
      </c>
      <c r="BI64">
        <v>1</v>
      </c>
      <c r="BJ64">
        <v>1</v>
      </c>
      <c r="BK64">
        <v>1</v>
      </c>
      <c r="BL64">
        <v>0</v>
      </c>
      <c r="BO64">
        <v>0</v>
      </c>
      <c r="BP64">
        <v>0</v>
      </c>
      <c r="BW64" t="str">
        <f>"16:20:29.693"</f>
        <v>16:20:29.693</v>
      </c>
      <c r="BZ64">
        <v>0</v>
      </c>
      <c r="CB64">
        <v>228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2</v>
      </c>
      <c r="CL64">
        <v>0</v>
      </c>
      <c r="CM64">
        <v>2</v>
      </c>
      <c r="CN64">
        <v>0</v>
      </c>
      <c r="CO64">
        <v>7</v>
      </c>
      <c r="CP64" t="s">
        <v>118</v>
      </c>
      <c r="CQ64">
        <v>367</v>
      </c>
      <c r="CR64">
        <v>0</v>
      </c>
      <c r="CW64">
        <v>434273</v>
      </c>
      <c r="CY64">
        <v>0</v>
      </c>
      <c r="CZ64">
        <v>0</v>
      </c>
      <c r="DA64">
        <v>1</v>
      </c>
      <c r="DB64">
        <v>0</v>
      </c>
      <c r="DC64">
        <v>0</v>
      </c>
      <c r="DD64">
        <v>1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>"02/13/2022 16:20:30.755"</f>
        <v>02/13/2022 16:20:30.755</v>
      </c>
      <c r="C65" t="str">
        <f t="shared" si="5"/>
        <v>FFDFD7C0</v>
      </c>
      <c r="D65" t="s">
        <v>119</v>
      </c>
      <c r="E65">
        <v>6</v>
      </c>
      <c r="H65">
        <v>165</v>
      </c>
      <c r="I65" t="s">
        <v>114</v>
      </c>
      <c r="J65" t="s">
        <v>120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"16:20:30.555"</f>
        <v>16:20:30.555</v>
      </c>
      <c r="T65" t="str">
        <f>"16:20:30.155"</f>
        <v>16:20:30.155</v>
      </c>
      <c r="U65" t="str">
        <f t="shared" si="3"/>
        <v>A241E8</v>
      </c>
      <c r="V65">
        <v>0</v>
      </c>
      <c r="W65">
        <v>0</v>
      </c>
      <c r="X65">
        <v>2</v>
      </c>
      <c r="Z65">
        <v>0</v>
      </c>
      <c r="AA65">
        <v>9</v>
      </c>
      <c r="AB65">
        <v>3</v>
      </c>
      <c r="AC65">
        <v>0</v>
      </c>
      <c r="AD65">
        <v>10</v>
      </c>
      <c r="AE65">
        <v>0</v>
      </c>
      <c r="AF65">
        <v>0</v>
      </c>
      <c r="AG65">
        <v>2</v>
      </c>
      <c r="AH65">
        <v>1</v>
      </c>
      <c r="AI65" t="s">
        <v>158</v>
      </c>
      <c r="AJ65">
        <v>38.853836000000001</v>
      </c>
      <c r="AK65" t="s">
        <v>159</v>
      </c>
      <c r="AL65">
        <v>-94.737082000000001</v>
      </c>
      <c r="AM65">
        <v>25</v>
      </c>
      <c r="AN65">
        <v>900</v>
      </c>
      <c r="AO65" t="s">
        <v>124</v>
      </c>
      <c r="AP65">
        <v>-12</v>
      </c>
      <c r="AQ65">
        <v>44</v>
      </c>
      <c r="AR65">
        <v>128</v>
      </c>
      <c r="AZ65">
        <v>1770</v>
      </c>
      <c r="BA65">
        <v>1</v>
      </c>
      <c r="BB65" t="str">
        <f t="shared" si="4"/>
        <v xml:space="preserve">N2445F  </v>
      </c>
      <c r="BC65">
        <v>1</v>
      </c>
      <c r="BE65">
        <v>0</v>
      </c>
      <c r="BF65">
        <v>0</v>
      </c>
      <c r="BG65">
        <v>0</v>
      </c>
      <c r="BH65">
        <v>1150</v>
      </c>
      <c r="BI65">
        <v>1</v>
      </c>
      <c r="BJ65">
        <v>1</v>
      </c>
      <c r="BK65">
        <v>1</v>
      </c>
      <c r="BL65">
        <v>0</v>
      </c>
      <c r="BO65">
        <v>0</v>
      </c>
      <c r="BP65">
        <v>0</v>
      </c>
      <c r="BW65" t="str">
        <f>"16:20:30.562"</f>
        <v>16:20:30.562</v>
      </c>
      <c r="BZ65">
        <v>0</v>
      </c>
      <c r="CB65">
        <v>228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2</v>
      </c>
      <c r="CL65">
        <v>0</v>
      </c>
      <c r="CM65">
        <v>2</v>
      </c>
      <c r="CN65">
        <v>0</v>
      </c>
      <c r="CO65">
        <v>7</v>
      </c>
      <c r="CP65" t="s">
        <v>118</v>
      </c>
      <c r="CQ65">
        <v>367</v>
      </c>
      <c r="CR65">
        <v>0</v>
      </c>
      <c r="CW65">
        <v>434972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1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>"02/13/2022 16:20:30.755"</f>
        <v>02/13/2022 16:20:30.755</v>
      </c>
      <c r="C66" t="str">
        <f t="shared" si="5"/>
        <v>FFDFD7C0</v>
      </c>
      <c r="D66" t="s">
        <v>121</v>
      </c>
      <c r="E66">
        <v>13</v>
      </c>
      <c r="F66">
        <v>1013</v>
      </c>
      <c r="G66" t="s">
        <v>114</v>
      </c>
      <c r="J66" t="s">
        <v>122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"16:20:30.555"</f>
        <v>16:20:30.555</v>
      </c>
      <c r="T66" t="str">
        <f>"16:20:30.155"</f>
        <v>16:20:30.155</v>
      </c>
      <c r="U66" t="str">
        <f t="shared" ref="U66:U73" si="6">"A241E8"</f>
        <v>A241E8</v>
      </c>
      <c r="V66">
        <v>0</v>
      </c>
      <c r="W66">
        <v>0</v>
      </c>
      <c r="X66">
        <v>2</v>
      </c>
      <c r="Z66">
        <v>0</v>
      </c>
      <c r="AA66">
        <v>9</v>
      </c>
      <c r="AB66">
        <v>3</v>
      </c>
      <c r="AC66">
        <v>0</v>
      </c>
      <c r="AD66">
        <v>10</v>
      </c>
      <c r="AE66">
        <v>0</v>
      </c>
      <c r="AF66">
        <v>0</v>
      </c>
      <c r="AG66">
        <v>2</v>
      </c>
      <c r="AH66">
        <v>1</v>
      </c>
      <c r="AI66" t="s">
        <v>158</v>
      </c>
      <c r="AJ66">
        <v>38.853836000000001</v>
      </c>
      <c r="AK66" t="s">
        <v>159</v>
      </c>
      <c r="AL66">
        <v>-94.737082000000001</v>
      </c>
      <c r="AM66">
        <v>25</v>
      </c>
      <c r="AN66">
        <v>900</v>
      </c>
      <c r="AO66" t="s">
        <v>124</v>
      </c>
      <c r="AP66">
        <v>-12</v>
      </c>
      <c r="AQ66">
        <v>44</v>
      </c>
      <c r="AR66">
        <v>128</v>
      </c>
      <c r="AZ66">
        <v>1770</v>
      </c>
      <c r="BA66">
        <v>1</v>
      </c>
      <c r="BB66" t="str">
        <f t="shared" ref="BB66:BB73" si="7">"N2445F  "</f>
        <v xml:space="preserve">N2445F  </v>
      </c>
      <c r="BC66">
        <v>1</v>
      </c>
      <c r="BE66">
        <v>0</v>
      </c>
      <c r="BF66">
        <v>0</v>
      </c>
      <c r="BG66">
        <v>0</v>
      </c>
      <c r="BH66">
        <v>1150</v>
      </c>
      <c r="BI66">
        <v>1</v>
      </c>
      <c r="BJ66">
        <v>1</v>
      </c>
      <c r="BK66">
        <v>1</v>
      </c>
      <c r="BL66">
        <v>0</v>
      </c>
      <c r="BO66">
        <v>0</v>
      </c>
      <c r="BP66">
        <v>0</v>
      </c>
      <c r="BW66" t="str">
        <f>"16:20:30.562"</f>
        <v>16:20:30.562</v>
      </c>
      <c r="BZ66">
        <v>0</v>
      </c>
      <c r="CB66">
        <v>228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2</v>
      </c>
      <c r="CL66">
        <v>0</v>
      </c>
      <c r="CM66">
        <v>2</v>
      </c>
      <c r="CN66">
        <v>0</v>
      </c>
      <c r="CO66">
        <v>7</v>
      </c>
      <c r="CP66" t="s">
        <v>118</v>
      </c>
      <c r="CQ66">
        <v>367</v>
      </c>
      <c r="CR66">
        <v>0</v>
      </c>
      <c r="CW66">
        <v>434972</v>
      </c>
      <c r="CY66">
        <v>0</v>
      </c>
      <c r="CZ66">
        <v>0</v>
      </c>
      <c r="DA66">
        <v>1</v>
      </c>
      <c r="DB66">
        <v>0</v>
      </c>
      <c r="DC66">
        <v>0</v>
      </c>
      <c r="DD66">
        <v>1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>"02/13/2022 16:20:30.771"</f>
        <v>02/13/2022 16:20:30.771</v>
      </c>
      <c r="C67" t="str">
        <f t="shared" si="5"/>
        <v>FFDFD7C0</v>
      </c>
      <c r="D67" t="s">
        <v>113</v>
      </c>
      <c r="E67">
        <v>5</v>
      </c>
      <c r="H67">
        <v>20</v>
      </c>
      <c r="I67" t="s">
        <v>114</v>
      </c>
      <c r="J67" t="s">
        <v>115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"16:20:30.555"</f>
        <v>16:20:30.555</v>
      </c>
      <c r="T67" t="str">
        <f>"16:20:30.155"</f>
        <v>16:20:30.155</v>
      </c>
      <c r="U67" t="str">
        <f t="shared" si="6"/>
        <v>A241E8</v>
      </c>
      <c r="V67">
        <v>0</v>
      </c>
      <c r="W67">
        <v>0</v>
      </c>
      <c r="X67">
        <v>2</v>
      </c>
      <c r="Z67">
        <v>0</v>
      </c>
      <c r="AA67">
        <v>9</v>
      </c>
      <c r="AB67">
        <v>3</v>
      </c>
      <c r="AC67">
        <v>0</v>
      </c>
      <c r="AD67">
        <v>10</v>
      </c>
      <c r="AE67">
        <v>0</v>
      </c>
      <c r="AF67">
        <v>0</v>
      </c>
      <c r="AG67">
        <v>2</v>
      </c>
      <c r="AH67">
        <v>1</v>
      </c>
      <c r="AI67" t="s">
        <v>158</v>
      </c>
      <c r="AJ67">
        <v>38.853836000000001</v>
      </c>
      <c r="AK67" t="s">
        <v>159</v>
      </c>
      <c r="AL67">
        <v>-94.737082000000001</v>
      </c>
      <c r="AM67">
        <v>25</v>
      </c>
      <c r="AN67">
        <v>900</v>
      </c>
      <c r="AO67" t="s">
        <v>124</v>
      </c>
      <c r="AP67">
        <v>-12</v>
      </c>
      <c r="AQ67">
        <v>44</v>
      </c>
      <c r="AR67">
        <v>128</v>
      </c>
      <c r="AZ67">
        <v>1770</v>
      </c>
      <c r="BA67">
        <v>1</v>
      </c>
      <c r="BB67" t="str">
        <f t="shared" si="7"/>
        <v xml:space="preserve">N2445F  </v>
      </c>
      <c r="BC67">
        <v>1</v>
      </c>
      <c r="BE67">
        <v>0</v>
      </c>
      <c r="BF67">
        <v>0</v>
      </c>
      <c r="BG67">
        <v>0</v>
      </c>
      <c r="BH67">
        <v>1150</v>
      </c>
      <c r="BI67">
        <v>1</v>
      </c>
      <c r="BJ67">
        <v>1</v>
      </c>
      <c r="BK67">
        <v>1</v>
      </c>
      <c r="BL67">
        <v>0</v>
      </c>
      <c r="BO67">
        <v>0</v>
      </c>
      <c r="BP67">
        <v>0</v>
      </c>
      <c r="BW67" t="str">
        <f>"16:20:30.562"</f>
        <v>16:20:30.562</v>
      </c>
      <c r="BZ67">
        <v>0</v>
      </c>
      <c r="CB67">
        <v>228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2</v>
      </c>
      <c r="CL67">
        <v>0</v>
      </c>
      <c r="CM67">
        <v>2</v>
      </c>
      <c r="CN67">
        <v>0</v>
      </c>
      <c r="CO67">
        <v>7</v>
      </c>
      <c r="CP67" t="s">
        <v>118</v>
      </c>
      <c r="CQ67">
        <v>367</v>
      </c>
      <c r="CR67">
        <v>0</v>
      </c>
      <c r="CW67">
        <v>434972</v>
      </c>
      <c r="CY67">
        <v>0</v>
      </c>
      <c r="CZ67">
        <v>0</v>
      </c>
      <c r="DA67">
        <v>1</v>
      </c>
      <c r="DB67">
        <v>0</v>
      </c>
      <c r="DC67">
        <v>0</v>
      </c>
      <c r="DD67">
        <v>1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>"02/13/2022 16:20:31.787"</f>
        <v>02/13/2022 16:20:31.787</v>
      </c>
      <c r="C68" t="str">
        <f t="shared" si="5"/>
        <v>FFDFD7C0</v>
      </c>
      <c r="D68" t="s">
        <v>121</v>
      </c>
      <c r="E68">
        <v>13</v>
      </c>
      <c r="F68">
        <v>1013</v>
      </c>
      <c r="G68" t="s">
        <v>114</v>
      </c>
      <c r="J68" t="s">
        <v>122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"16:20:31.563"</f>
        <v>16:20:31.563</v>
      </c>
      <c r="T68" t="str">
        <f>"16:20:31.063"</f>
        <v>16:20:31.063</v>
      </c>
      <c r="U68" t="str">
        <f t="shared" si="6"/>
        <v>A241E8</v>
      </c>
      <c r="V68">
        <v>0</v>
      </c>
      <c r="W68">
        <v>0</v>
      </c>
      <c r="X68">
        <v>2</v>
      </c>
      <c r="Z68">
        <v>0</v>
      </c>
      <c r="AA68">
        <v>9</v>
      </c>
      <c r="AB68">
        <v>3</v>
      </c>
      <c r="AC68">
        <v>0</v>
      </c>
      <c r="AD68">
        <v>10</v>
      </c>
      <c r="AE68">
        <v>0</v>
      </c>
      <c r="AF68">
        <v>0</v>
      </c>
      <c r="AG68">
        <v>2</v>
      </c>
      <c r="AH68">
        <v>1</v>
      </c>
      <c r="AI68" t="s">
        <v>160</v>
      </c>
      <c r="AJ68">
        <v>38.854028999999997</v>
      </c>
      <c r="AK68" t="s">
        <v>145</v>
      </c>
      <c r="AL68">
        <v>-94.737145999999996</v>
      </c>
      <c r="AM68">
        <v>25</v>
      </c>
      <c r="AN68">
        <v>875</v>
      </c>
      <c r="AO68" t="s">
        <v>124</v>
      </c>
      <c r="AP68">
        <v>-15</v>
      </c>
      <c r="AQ68">
        <v>43</v>
      </c>
      <c r="AR68">
        <v>-384</v>
      </c>
      <c r="AZ68">
        <v>1770</v>
      </c>
      <c r="BA68">
        <v>1</v>
      </c>
      <c r="BB68" t="str">
        <f t="shared" si="7"/>
        <v xml:space="preserve">N2445F  </v>
      </c>
      <c r="BC68">
        <v>1</v>
      </c>
      <c r="BE68">
        <v>0</v>
      </c>
      <c r="BF68">
        <v>0</v>
      </c>
      <c r="BG68">
        <v>0</v>
      </c>
      <c r="BH68">
        <v>1125</v>
      </c>
      <c r="BI68">
        <v>1</v>
      </c>
      <c r="BJ68">
        <v>1</v>
      </c>
      <c r="BK68">
        <v>1</v>
      </c>
      <c r="BL68">
        <v>0</v>
      </c>
      <c r="BO68">
        <v>0</v>
      </c>
      <c r="BP68">
        <v>0</v>
      </c>
      <c r="BW68" t="str">
        <f>"16:20:31.568"</f>
        <v>16:20:31.568</v>
      </c>
      <c r="BZ68">
        <v>0</v>
      </c>
      <c r="CB68">
        <v>228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2</v>
      </c>
      <c r="CL68">
        <v>0</v>
      </c>
      <c r="CM68">
        <v>2</v>
      </c>
      <c r="CN68">
        <v>0</v>
      </c>
      <c r="CO68">
        <v>6</v>
      </c>
      <c r="CP68" t="s">
        <v>118</v>
      </c>
      <c r="CQ68">
        <v>367</v>
      </c>
      <c r="CR68">
        <v>0</v>
      </c>
      <c r="CW68">
        <v>435773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1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>"02/13/2022 16:20:31.787"</f>
        <v>02/13/2022 16:20:31.787</v>
      </c>
      <c r="C69" t="str">
        <f t="shared" si="5"/>
        <v>FFDFD7C0</v>
      </c>
      <c r="D69" t="s">
        <v>113</v>
      </c>
      <c r="E69">
        <v>5</v>
      </c>
      <c r="H69">
        <v>20</v>
      </c>
      <c r="I69" t="s">
        <v>114</v>
      </c>
      <c r="J69" t="s">
        <v>115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"16:20:31.563"</f>
        <v>16:20:31.563</v>
      </c>
      <c r="T69" t="str">
        <f>"16:20:31.063"</f>
        <v>16:20:31.063</v>
      </c>
      <c r="U69" t="str">
        <f t="shared" si="6"/>
        <v>A241E8</v>
      </c>
      <c r="V69">
        <v>0</v>
      </c>
      <c r="W69">
        <v>0</v>
      </c>
      <c r="X69">
        <v>2</v>
      </c>
      <c r="Z69">
        <v>0</v>
      </c>
      <c r="AA69">
        <v>9</v>
      </c>
      <c r="AB69">
        <v>3</v>
      </c>
      <c r="AC69">
        <v>0</v>
      </c>
      <c r="AD69">
        <v>10</v>
      </c>
      <c r="AE69">
        <v>0</v>
      </c>
      <c r="AF69">
        <v>0</v>
      </c>
      <c r="AG69">
        <v>2</v>
      </c>
      <c r="AH69">
        <v>1</v>
      </c>
      <c r="AI69" t="s">
        <v>160</v>
      </c>
      <c r="AJ69">
        <v>38.854028999999997</v>
      </c>
      <c r="AK69" t="s">
        <v>145</v>
      </c>
      <c r="AL69">
        <v>-94.737145999999996</v>
      </c>
      <c r="AM69">
        <v>25</v>
      </c>
      <c r="AN69">
        <v>875</v>
      </c>
      <c r="AO69" t="s">
        <v>124</v>
      </c>
      <c r="AP69">
        <v>-15</v>
      </c>
      <c r="AQ69">
        <v>43</v>
      </c>
      <c r="AR69">
        <v>-384</v>
      </c>
      <c r="AZ69">
        <v>1770</v>
      </c>
      <c r="BA69">
        <v>1</v>
      </c>
      <c r="BB69" t="str">
        <f t="shared" si="7"/>
        <v xml:space="preserve">N2445F  </v>
      </c>
      <c r="BC69">
        <v>1</v>
      </c>
      <c r="BE69">
        <v>0</v>
      </c>
      <c r="BF69">
        <v>0</v>
      </c>
      <c r="BG69">
        <v>0</v>
      </c>
      <c r="BH69">
        <v>1125</v>
      </c>
      <c r="BI69">
        <v>1</v>
      </c>
      <c r="BJ69">
        <v>1</v>
      </c>
      <c r="BK69">
        <v>1</v>
      </c>
      <c r="BL69">
        <v>0</v>
      </c>
      <c r="BO69">
        <v>0</v>
      </c>
      <c r="BP69">
        <v>0</v>
      </c>
      <c r="BW69" t="str">
        <f>"16:20:31.568"</f>
        <v>16:20:31.568</v>
      </c>
      <c r="BZ69">
        <v>0</v>
      </c>
      <c r="CB69">
        <v>228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2</v>
      </c>
      <c r="CL69">
        <v>0</v>
      </c>
      <c r="CM69">
        <v>2</v>
      </c>
      <c r="CN69">
        <v>0</v>
      </c>
      <c r="CO69">
        <v>6</v>
      </c>
      <c r="CP69" t="s">
        <v>118</v>
      </c>
      <c r="CQ69">
        <v>367</v>
      </c>
      <c r="CR69">
        <v>0</v>
      </c>
      <c r="CW69">
        <v>435773</v>
      </c>
      <c r="CY69">
        <v>0</v>
      </c>
      <c r="CZ69">
        <v>0</v>
      </c>
      <c r="DA69">
        <v>1</v>
      </c>
      <c r="DB69">
        <v>0</v>
      </c>
      <c r="DC69">
        <v>0</v>
      </c>
      <c r="DD69">
        <v>1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>"02/13/2022 16:20:31.818"</f>
        <v>02/13/2022 16:20:31.818</v>
      </c>
      <c r="C70" t="str">
        <f t="shared" si="5"/>
        <v>FFDFD7C0</v>
      </c>
      <c r="D70" t="s">
        <v>119</v>
      </c>
      <c r="E70">
        <v>6</v>
      </c>
      <c r="H70">
        <v>165</v>
      </c>
      <c r="I70" t="s">
        <v>114</v>
      </c>
      <c r="J70" t="s">
        <v>120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"16:20:31.563"</f>
        <v>16:20:31.563</v>
      </c>
      <c r="T70" t="str">
        <f>"16:20:31.063"</f>
        <v>16:20:31.063</v>
      </c>
      <c r="U70" t="str">
        <f t="shared" si="6"/>
        <v>A241E8</v>
      </c>
      <c r="V70">
        <v>0</v>
      </c>
      <c r="W70">
        <v>0</v>
      </c>
      <c r="X70">
        <v>2</v>
      </c>
      <c r="Z70">
        <v>0</v>
      </c>
      <c r="AA70">
        <v>9</v>
      </c>
      <c r="AB70">
        <v>3</v>
      </c>
      <c r="AC70">
        <v>0</v>
      </c>
      <c r="AD70">
        <v>10</v>
      </c>
      <c r="AE70">
        <v>0</v>
      </c>
      <c r="AF70">
        <v>0</v>
      </c>
      <c r="AG70">
        <v>2</v>
      </c>
      <c r="AH70">
        <v>1</v>
      </c>
      <c r="AI70" t="s">
        <v>160</v>
      </c>
      <c r="AJ70">
        <v>38.854028999999997</v>
      </c>
      <c r="AK70" t="s">
        <v>145</v>
      </c>
      <c r="AL70">
        <v>-94.737145999999996</v>
      </c>
      <c r="AM70">
        <v>25</v>
      </c>
      <c r="AN70">
        <v>875</v>
      </c>
      <c r="AO70" t="s">
        <v>124</v>
      </c>
      <c r="AP70">
        <v>-15</v>
      </c>
      <c r="AQ70">
        <v>43</v>
      </c>
      <c r="AR70">
        <v>-384</v>
      </c>
      <c r="AZ70">
        <v>1770</v>
      </c>
      <c r="BA70">
        <v>1</v>
      </c>
      <c r="BB70" t="str">
        <f t="shared" si="7"/>
        <v xml:space="preserve">N2445F  </v>
      </c>
      <c r="BC70">
        <v>1</v>
      </c>
      <c r="BE70">
        <v>0</v>
      </c>
      <c r="BF70">
        <v>0</v>
      </c>
      <c r="BG70">
        <v>0</v>
      </c>
      <c r="BH70">
        <v>1125</v>
      </c>
      <c r="BI70">
        <v>1</v>
      </c>
      <c r="BJ70">
        <v>1</v>
      </c>
      <c r="BK70">
        <v>1</v>
      </c>
      <c r="BL70">
        <v>0</v>
      </c>
      <c r="BO70">
        <v>0</v>
      </c>
      <c r="BP70">
        <v>0</v>
      </c>
      <c r="BW70" t="str">
        <f>"16:20:31.568"</f>
        <v>16:20:31.568</v>
      </c>
      <c r="BZ70">
        <v>0</v>
      </c>
      <c r="CB70">
        <v>228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2</v>
      </c>
      <c r="CL70">
        <v>0</v>
      </c>
      <c r="CM70">
        <v>2</v>
      </c>
      <c r="CN70">
        <v>0</v>
      </c>
      <c r="CO70">
        <v>6</v>
      </c>
      <c r="CP70" t="s">
        <v>118</v>
      </c>
      <c r="CQ70">
        <v>367</v>
      </c>
      <c r="CR70">
        <v>0</v>
      </c>
      <c r="CW70">
        <v>435773</v>
      </c>
      <c r="CY70">
        <v>0</v>
      </c>
      <c r="CZ70">
        <v>0</v>
      </c>
      <c r="DA70">
        <v>1</v>
      </c>
      <c r="DB70">
        <v>0</v>
      </c>
      <c r="DC70">
        <v>0</v>
      </c>
      <c r="DD70">
        <v>1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>"02/13/2022 16:20:32.740"</f>
        <v>02/13/2022 16:20:32.740</v>
      </c>
      <c r="C71" t="str">
        <f t="shared" si="5"/>
        <v>FFDFD7C0</v>
      </c>
      <c r="D71" t="s">
        <v>113</v>
      </c>
      <c r="E71">
        <v>5</v>
      </c>
      <c r="H71">
        <v>20</v>
      </c>
      <c r="I71" t="s">
        <v>114</v>
      </c>
      <c r="J71" t="s">
        <v>115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"16:20:32.539"</f>
        <v>16:20:32.539</v>
      </c>
      <c r="T71" t="str">
        <f>"16:20:32.139"</f>
        <v>16:20:32.139</v>
      </c>
      <c r="U71" t="str">
        <f t="shared" si="6"/>
        <v>A241E8</v>
      </c>
      <c r="V71">
        <v>0</v>
      </c>
      <c r="W71">
        <v>0</v>
      </c>
      <c r="X71">
        <v>2</v>
      </c>
      <c r="Z71">
        <v>0</v>
      </c>
      <c r="AA71">
        <v>9</v>
      </c>
      <c r="AB71">
        <v>3</v>
      </c>
      <c r="AC71">
        <v>0</v>
      </c>
      <c r="AD71">
        <v>10</v>
      </c>
      <c r="AE71">
        <v>0</v>
      </c>
      <c r="AF71">
        <v>0</v>
      </c>
      <c r="AG71">
        <v>2</v>
      </c>
      <c r="AH71">
        <v>1</v>
      </c>
      <c r="AI71" t="s">
        <v>161</v>
      </c>
      <c r="AJ71">
        <v>38.854201000000003</v>
      </c>
      <c r="AK71" t="s">
        <v>162</v>
      </c>
      <c r="AL71">
        <v>-94.737318000000002</v>
      </c>
      <c r="AM71">
        <v>25</v>
      </c>
      <c r="AN71">
        <v>850</v>
      </c>
      <c r="AO71" t="s">
        <v>124</v>
      </c>
      <c r="AP71">
        <v>-24</v>
      </c>
      <c r="AQ71">
        <v>38</v>
      </c>
      <c r="AR71">
        <v>-960</v>
      </c>
      <c r="AZ71">
        <v>1770</v>
      </c>
      <c r="BA71">
        <v>1</v>
      </c>
      <c r="BB71" t="str">
        <f t="shared" si="7"/>
        <v xml:space="preserve">N2445F  </v>
      </c>
      <c r="BC71">
        <v>1</v>
      </c>
      <c r="BE71">
        <v>0</v>
      </c>
      <c r="BF71">
        <v>0</v>
      </c>
      <c r="BG71">
        <v>0</v>
      </c>
      <c r="BH71">
        <v>1075</v>
      </c>
      <c r="BI71">
        <v>1</v>
      </c>
      <c r="BJ71">
        <v>1</v>
      </c>
      <c r="BK71">
        <v>1</v>
      </c>
      <c r="BL71">
        <v>0</v>
      </c>
      <c r="BO71">
        <v>0</v>
      </c>
      <c r="BP71">
        <v>0</v>
      </c>
      <c r="BW71" t="str">
        <f>"16:20:32.546"</f>
        <v>16:20:32.546</v>
      </c>
      <c r="BZ71">
        <v>0</v>
      </c>
      <c r="CB71">
        <v>228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2</v>
      </c>
      <c r="CL71">
        <v>0</v>
      </c>
      <c r="CM71">
        <v>2</v>
      </c>
      <c r="CN71">
        <v>0</v>
      </c>
      <c r="CO71">
        <v>2</v>
      </c>
      <c r="CP71" t="s">
        <v>118</v>
      </c>
      <c r="CQ71">
        <v>367</v>
      </c>
      <c r="CR71">
        <v>0</v>
      </c>
      <c r="CW71">
        <v>436470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1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>"02/13/2022 16:20:32.802"</f>
        <v>02/13/2022 16:20:32.802</v>
      </c>
      <c r="C72" t="str">
        <f t="shared" si="5"/>
        <v>FFDFD7C0</v>
      </c>
      <c r="D72" t="s">
        <v>119</v>
      </c>
      <c r="E72">
        <v>6</v>
      </c>
      <c r="H72">
        <v>165</v>
      </c>
      <c r="I72" t="s">
        <v>114</v>
      </c>
      <c r="J72" t="s">
        <v>120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"16:20:32.539"</f>
        <v>16:20:32.539</v>
      </c>
      <c r="T72" t="str">
        <f>"16:20:32.139"</f>
        <v>16:20:32.139</v>
      </c>
      <c r="U72" t="str">
        <f t="shared" si="6"/>
        <v>A241E8</v>
      </c>
      <c r="V72">
        <v>0</v>
      </c>
      <c r="W72">
        <v>0</v>
      </c>
      <c r="X72">
        <v>2</v>
      </c>
      <c r="Z72">
        <v>0</v>
      </c>
      <c r="AA72">
        <v>9</v>
      </c>
      <c r="AB72">
        <v>3</v>
      </c>
      <c r="AC72">
        <v>0</v>
      </c>
      <c r="AD72">
        <v>10</v>
      </c>
      <c r="AE72">
        <v>0</v>
      </c>
      <c r="AF72">
        <v>0</v>
      </c>
      <c r="AG72">
        <v>2</v>
      </c>
      <c r="AH72">
        <v>1</v>
      </c>
      <c r="AI72" t="s">
        <v>161</v>
      </c>
      <c r="AJ72">
        <v>38.854201000000003</v>
      </c>
      <c r="AK72" t="s">
        <v>162</v>
      </c>
      <c r="AL72">
        <v>-94.737318000000002</v>
      </c>
      <c r="AM72">
        <v>25</v>
      </c>
      <c r="AN72">
        <v>850</v>
      </c>
      <c r="AO72" t="s">
        <v>124</v>
      </c>
      <c r="AP72">
        <v>-24</v>
      </c>
      <c r="AQ72">
        <v>38</v>
      </c>
      <c r="AR72">
        <v>-960</v>
      </c>
      <c r="AZ72">
        <v>1770</v>
      </c>
      <c r="BA72">
        <v>1</v>
      </c>
      <c r="BB72" t="str">
        <f t="shared" si="7"/>
        <v xml:space="preserve">N2445F  </v>
      </c>
      <c r="BC72">
        <v>1</v>
      </c>
      <c r="BE72">
        <v>0</v>
      </c>
      <c r="BF72">
        <v>0</v>
      </c>
      <c r="BG72">
        <v>0</v>
      </c>
      <c r="BH72">
        <v>1075</v>
      </c>
      <c r="BI72">
        <v>1</v>
      </c>
      <c r="BJ72">
        <v>1</v>
      </c>
      <c r="BK72">
        <v>1</v>
      </c>
      <c r="BL72">
        <v>0</v>
      </c>
      <c r="BO72">
        <v>0</v>
      </c>
      <c r="BP72">
        <v>0</v>
      </c>
      <c r="BW72" t="str">
        <f>"16:20:32.546"</f>
        <v>16:20:32.546</v>
      </c>
      <c r="BZ72">
        <v>0</v>
      </c>
      <c r="CB72">
        <v>228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2</v>
      </c>
      <c r="CL72">
        <v>0</v>
      </c>
      <c r="CM72">
        <v>2</v>
      </c>
      <c r="CN72">
        <v>0</v>
      </c>
      <c r="CO72">
        <v>2</v>
      </c>
      <c r="CP72" t="s">
        <v>118</v>
      </c>
      <c r="CQ72">
        <v>367</v>
      </c>
      <c r="CR72">
        <v>0</v>
      </c>
      <c r="CW72">
        <v>436470</v>
      </c>
      <c r="CY72">
        <v>0</v>
      </c>
      <c r="CZ72">
        <v>0</v>
      </c>
      <c r="DA72">
        <v>1</v>
      </c>
      <c r="DB72">
        <v>0</v>
      </c>
      <c r="DC72">
        <v>0</v>
      </c>
      <c r="DD72">
        <v>1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>"02/13/2022 16:20:32.802"</f>
        <v>02/13/2022 16:20:32.802</v>
      </c>
      <c r="C73" t="str">
        <f t="shared" si="5"/>
        <v>FFDFD7C0</v>
      </c>
      <c r="D73" t="s">
        <v>121</v>
      </c>
      <c r="E73">
        <v>13</v>
      </c>
      <c r="F73">
        <v>1013</v>
      </c>
      <c r="G73" t="s">
        <v>114</v>
      </c>
      <c r="J73" t="s">
        <v>122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"16:20:32.539"</f>
        <v>16:20:32.539</v>
      </c>
      <c r="T73" t="str">
        <f>"16:20:32.139"</f>
        <v>16:20:32.139</v>
      </c>
      <c r="U73" t="str">
        <f t="shared" si="6"/>
        <v>A241E8</v>
      </c>
      <c r="V73">
        <v>0</v>
      </c>
      <c r="W73">
        <v>0</v>
      </c>
      <c r="X73">
        <v>2</v>
      </c>
      <c r="Z73">
        <v>0</v>
      </c>
      <c r="AA73">
        <v>9</v>
      </c>
      <c r="AB73">
        <v>3</v>
      </c>
      <c r="AC73">
        <v>0</v>
      </c>
      <c r="AD73">
        <v>10</v>
      </c>
      <c r="AE73">
        <v>0</v>
      </c>
      <c r="AF73">
        <v>0</v>
      </c>
      <c r="AG73">
        <v>2</v>
      </c>
      <c r="AH73">
        <v>1</v>
      </c>
      <c r="AI73" t="s">
        <v>161</v>
      </c>
      <c r="AJ73">
        <v>38.854201000000003</v>
      </c>
      <c r="AK73" t="s">
        <v>162</v>
      </c>
      <c r="AL73">
        <v>-94.737318000000002</v>
      </c>
      <c r="AM73">
        <v>25</v>
      </c>
      <c r="AN73">
        <v>850</v>
      </c>
      <c r="AO73" t="s">
        <v>124</v>
      </c>
      <c r="AP73">
        <v>-24</v>
      </c>
      <c r="AQ73">
        <v>38</v>
      </c>
      <c r="AR73">
        <v>-960</v>
      </c>
      <c r="AZ73">
        <v>1770</v>
      </c>
      <c r="BA73">
        <v>1</v>
      </c>
      <c r="BB73" t="str">
        <f t="shared" si="7"/>
        <v xml:space="preserve">N2445F  </v>
      </c>
      <c r="BC73">
        <v>1</v>
      </c>
      <c r="BE73">
        <v>0</v>
      </c>
      <c r="BF73">
        <v>0</v>
      </c>
      <c r="BG73">
        <v>0</v>
      </c>
      <c r="BH73">
        <v>1075</v>
      </c>
      <c r="BI73">
        <v>1</v>
      </c>
      <c r="BJ73">
        <v>1</v>
      </c>
      <c r="BK73">
        <v>1</v>
      </c>
      <c r="BL73">
        <v>0</v>
      </c>
      <c r="BO73">
        <v>0</v>
      </c>
      <c r="BP73">
        <v>0</v>
      </c>
      <c r="BW73" t="str">
        <f>"16:20:32.546"</f>
        <v>16:20:32.546</v>
      </c>
      <c r="BZ73">
        <v>0</v>
      </c>
      <c r="CB73">
        <v>228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2</v>
      </c>
      <c r="CL73">
        <v>0</v>
      </c>
      <c r="CM73">
        <v>2</v>
      </c>
      <c r="CN73">
        <v>0</v>
      </c>
      <c r="CO73">
        <v>2</v>
      </c>
      <c r="CP73" t="s">
        <v>118</v>
      </c>
      <c r="CQ73">
        <v>367</v>
      </c>
      <c r="CR73">
        <v>0</v>
      </c>
      <c r="CW73">
        <v>436470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1</v>
      </c>
      <c r="DE73">
        <v>0</v>
      </c>
      <c r="DF73">
        <v>0</v>
      </c>
      <c r="DG73">
        <v>0</v>
      </c>
      <c r="DH73">
        <v>0</v>
      </c>
      <c r="DI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20220213_A241E8_476349206_ADSB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2022-02-14T16:36:30Z</dcterms:created>
  <dcterms:modified xsi:type="dcterms:W3CDTF">2022-02-14T16:36:31Z</dcterms:modified>
</cp:coreProperties>
</file>